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E:\ZION TECH\Project\"/>
    </mc:Choice>
  </mc:AlternateContent>
  <xr:revisionPtr revIDLastSave="0" documentId="13_ncr:1_{B574DA86-9831-42F2-BAF0-693B12F85713}" xr6:coauthVersionLast="47" xr6:coauthVersionMax="47" xr10:uidLastSave="{00000000-0000-0000-0000-000000000000}"/>
  <bookViews>
    <workbookView xWindow="-108" yWindow="-108" windowWidth="23256" windowHeight="12456" tabRatio="795" activeTab="5" xr2:uid="{00000000-000D-0000-FFFF-FFFF00000000}"/>
  </bookViews>
  <sheets>
    <sheet name="orders" sheetId="17" r:id="rId1"/>
    <sheet name="customers" sheetId="13" r:id="rId2"/>
    <sheet name="products" sheetId="2" r:id="rId3"/>
    <sheet name="Final_Orders" sheetId="20" r:id="rId4"/>
    <sheet name="KPI-Pivot" sheetId="25" r:id="rId5"/>
    <sheet name="Dashboard" sheetId="24" r:id="rId6"/>
  </sheets>
  <definedNames>
    <definedName name="_xlnm._FilterDatabase" localSheetId="0" hidden="1">orders!$A$1:$O$1001</definedName>
    <definedName name="_xlnm._FilterDatabase" localSheetId="2" hidden="1">products!$A$1:$G$49</definedName>
    <definedName name="_xlcn.WorksheetConnection_coffeeOrdersData.xlsxTable6" hidden="1">Table6</definedName>
    <definedName name="_xlcn.WorksheetConnection_coffeeOrdersDataFinal.xlsxOrderData" hidden="1">OrderData[]</definedName>
    <definedName name="_xlcn.WorksheetConnection_coffeeOrdersDataFinal.xlsxOrders" hidden="1">Orders[]</definedName>
    <definedName name="Slicer_Coffee_Type1">#N/A</definedName>
    <definedName name="Slicer_Country1">#N/A</definedName>
    <definedName name="Slicer_Loyalty_Card1">#N/A</definedName>
    <definedName name="Slicer_Roast_Type1">#N/A</definedName>
    <definedName name="Slicer_Year1">#N/A</definedName>
  </definedNames>
  <calcPr calcId="191029"/>
  <pivotCaches>
    <pivotCache cacheId="254"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coffeeOrdersData-Final.xlsx!Orders"/>
          <x15:modelTable id="OrderData" name="OrderData" connection="WorksheetConnection_coffeeOrdersData-Final.xlsx!OrderData"/>
          <x15:modelTable id="Table6" name="Table6" connection="WorksheetConnection_coffeeOrdersData.xlsx!Table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7" l="1"/>
  <c r="B34" i="25"/>
  <c r="F11" i="25"/>
  <c r="K2" i="17" l="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6" i="20"/>
  <c r="C597" i="20"/>
  <c r="C598" i="20"/>
  <c r="C599" i="20"/>
  <c r="C600" i="20"/>
  <c r="C601" i="20"/>
  <c r="C602" i="20"/>
  <c r="C603" i="20"/>
  <c r="C604" i="20"/>
  <c r="C605" i="20"/>
  <c r="C606" i="20"/>
  <c r="C607" i="20"/>
  <c r="C608" i="20"/>
  <c r="C609" i="20"/>
  <c r="C610" i="20"/>
  <c r="C611" i="20"/>
  <c r="C612" i="20"/>
  <c r="C613" i="20"/>
  <c r="C614" i="20"/>
  <c r="C615" i="20"/>
  <c r="C616" i="20"/>
  <c r="C617" i="20"/>
  <c r="C618" i="20"/>
  <c r="C619" i="20"/>
  <c r="C620" i="20"/>
  <c r="C621" i="20"/>
  <c r="C622" i="20"/>
  <c r="C623" i="20"/>
  <c r="C624" i="20"/>
  <c r="C625" i="20"/>
  <c r="C626" i="20"/>
  <c r="C627" i="20"/>
  <c r="C628" i="20"/>
  <c r="C629" i="20"/>
  <c r="C630" i="20"/>
  <c r="C631" i="20"/>
  <c r="C632" i="20"/>
  <c r="C633" i="20"/>
  <c r="C634" i="20"/>
  <c r="C635" i="20"/>
  <c r="C636" i="20"/>
  <c r="C637" i="20"/>
  <c r="C638" i="20"/>
  <c r="C639" i="20"/>
  <c r="C640" i="20"/>
  <c r="C641" i="20"/>
  <c r="C642" i="20"/>
  <c r="C643" i="20"/>
  <c r="C644" i="20"/>
  <c r="C645" i="20"/>
  <c r="C646" i="20"/>
  <c r="C647" i="20"/>
  <c r="C648" i="20"/>
  <c r="C649" i="20"/>
  <c r="C650" i="20"/>
  <c r="C651" i="20"/>
  <c r="C652" i="20"/>
  <c r="C653" i="20"/>
  <c r="C654" i="20"/>
  <c r="C655" i="20"/>
  <c r="C656" i="20"/>
  <c r="C657" i="20"/>
  <c r="C658" i="20"/>
  <c r="C659" i="20"/>
  <c r="C660" i="20"/>
  <c r="C661" i="20"/>
  <c r="C662" i="20"/>
  <c r="C663" i="20"/>
  <c r="C664" i="20"/>
  <c r="C665" i="20"/>
  <c r="C666" i="20"/>
  <c r="C667" i="20"/>
  <c r="C668" i="20"/>
  <c r="C669" i="20"/>
  <c r="C670" i="20"/>
  <c r="C671" i="20"/>
  <c r="C672" i="20"/>
  <c r="C673" i="20"/>
  <c r="C674" i="20"/>
  <c r="C675" i="20"/>
  <c r="C676" i="20"/>
  <c r="C677" i="20"/>
  <c r="C678" i="20"/>
  <c r="C679" i="20"/>
  <c r="C680" i="20"/>
  <c r="C681" i="20"/>
  <c r="C682" i="20"/>
  <c r="C683" i="20"/>
  <c r="C684" i="20"/>
  <c r="C685" i="20"/>
  <c r="C686" i="20"/>
  <c r="C687" i="20"/>
  <c r="C688" i="20"/>
  <c r="C689" i="20"/>
  <c r="C690" i="20"/>
  <c r="C691" i="20"/>
  <c r="C692" i="20"/>
  <c r="C693" i="20"/>
  <c r="C694" i="20"/>
  <c r="C695" i="20"/>
  <c r="C696" i="20"/>
  <c r="C697" i="20"/>
  <c r="C698" i="20"/>
  <c r="C699" i="20"/>
  <c r="C700" i="20"/>
  <c r="C701" i="20"/>
  <c r="C702" i="20"/>
  <c r="C703" i="20"/>
  <c r="C704" i="20"/>
  <c r="C705" i="20"/>
  <c r="C706" i="20"/>
  <c r="C707" i="20"/>
  <c r="C708" i="20"/>
  <c r="C709" i="20"/>
  <c r="C710" i="20"/>
  <c r="C711" i="20"/>
  <c r="C712" i="20"/>
  <c r="C713" i="20"/>
  <c r="C714" i="20"/>
  <c r="C715" i="20"/>
  <c r="C716" i="20"/>
  <c r="C717" i="20"/>
  <c r="C718" i="20"/>
  <c r="C719" i="20"/>
  <c r="C720" i="20"/>
  <c r="C721" i="20"/>
  <c r="C722" i="20"/>
  <c r="C723" i="20"/>
  <c r="C724" i="20"/>
  <c r="C725" i="20"/>
  <c r="C726" i="20"/>
  <c r="C727" i="20"/>
  <c r="C728" i="20"/>
  <c r="C729" i="20"/>
  <c r="C730" i="20"/>
  <c r="C731" i="20"/>
  <c r="C732" i="20"/>
  <c r="C733" i="20"/>
  <c r="C734" i="20"/>
  <c r="C735" i="20"/>
  <c r="C736" i="20"/>
  <c r="C737" i="20"/>
  <c r="C738" i="20"/>
  <c r="C739" i="20"/>
  <c r="C740" i="20"/>
  <c r="C741" i="20"/>
  <c r="C742" i="20"/>
  <c r="C743" i="20"/>
  <c r="C744" i="20"/>
  <c r="C745" i="20"/>
  <c r="C746" i="20"/>
  <c r="C747" i="20"/>
  <c r="C748" i="20"/>
  <c r="C749" i="20"/>
  <c r="C750" i="20"/>
  <c r="C751" i="20"/>
  <c r="C752" i="20"/>
  <c r="C753" i="20"/>
  <c r="C754" i="20"/>
  <c r="C755" i="20"/>
  <c r="C756" i="20"/>
  <c r="C757" i="20"/>
  <c r="C758" i="20"/>
  <c r="C759" i="20"/>
  <c r="C760" i="20"/>
  <c r="C761" i="20"/>
  <c r="C762" i="20"/>
  <c r="C763" i="20"/>
  <c r="C764" i="20"/>
  <c r="C765" i="20"/>
  <c r="C766" i="20"/>
  <c r="C767" i="20"/>
  <c r="C768" i="20"/>
  <c r="C769" i="20"/>
  <c r="C770" i="20"/>
  <c r="C771" i="20"/>
  <c r="C772" i="20"/>
  <c r="C773" i="20"/>
  <c r="C774" i="20"/>
  <c r="C775" i="20"/>
  <c r="C776" i="20"/>
  <c r="C777" i="20"/>
  <c r="C778" i="20"/>
  <c r="C779" i="20"/>
  <c r="C780" i="20"/>
  <c r="C781" i="20"/>
  <c r="C782" i="20"/>
  <c r="C783" i="20"/>
  <c r="C784" i="20"/>
  <c r="C785" i="20"/>
  <c r="C786" i="20"/>
  <c r="C787" i="20"/>
  <c r="C788" i="20"/>
  <c r="C789" i="20"/>
  <c r="C790" i="20"/>
  <c r="C791" i="20"/>
  <c r="C792" i="20"/>
  <c r="C793" i="20"/>
  <c r="C794" i="20"/>
  <c r="C795" i="20"/>
  <c r="C796" i="20"/>
  <c r="C797" i="20"/>
  <c r="C798" i="20"/>
  <c r="C799" i="20"/>
  <c r="C800" i="20"/>
  <c r="C801" i="20"/>
  <c r="C802" i="20"/>
  <c r="C803" i="20"/>
  <c r="C804" i="20"/>
  <c r="C805" i="20"/>
  <c r="C806" i="20"/>
  <c r="C807" i="20"/>
  <c r="C808" i="20"/>
  <c r="C809" i="20"/>
  <c r="C810" i="20"/>
  <c r="C811" i="20"/>
  <c r="C812" i="20"/>
  <c r="C813" i="20"/>
  <c r="C814" i="20"/>
  <c r="C815" i="20"/>
  <c r="C816" i="20"/>
  <c r="C817" i="20"/>
  <c r="C818" i="20"/>
  <c r="C819" i="20"/>
  <c r="C820" i="20"/>
  <c r="C821" i="20"/>
  <c r="C822" i="20"/>
  <c r="C823" i="20"/>
  <c r="C824" i="20"/>
  <c r="C825" i="20"/>
  <c r="C826" i="20"/>
  <c r="C827" i="20"/>
  <c r="C828" i="20"/>
  <c r="C829" i="20"/>
  <c r="C830" i="20"/>
  <c r="C831" i="20"/>
  <c r="C832" i="20"/>
  <c r="C833" i="20"/>
  <c r="C834" i="20"/>
  <c r="C835" i="20"/>
  <c r="C836" i="20"/>
  <c r="C837" i="20"/>
  <c r="C838" i="20"/>
  <c r="C839" i="20"/>
  <c r="C840" i="20"/>
  <c r="C841" i="20"/>
  <c r="C842" i="20"/>
  <c r="C843" i="20"/>
  <c r="C844" i="20"/>
  <c r="C845" i="20"/>
  <c r="C846" i="20"/>
  <c r="C847" i="20"/>
  <c r="C848" i="20"/>
  <c r="C849" i="20"/>
  <c r="C850" i="20"/>
  <c r="C851" i="20"/>
  <c r="C852" i="20"/>
  <c r="C853" i="20"/>
  <c r="C854" i="20"/>
  <c r="C855" i="20"/>
  <c r="C856" i="20"/>
  <c r="C857" i="20"/>
  <c r="C858" i="20"/>
  <c r="C859" i="20"/>
  <c r="C860" i="20"/>
  <c r="C861" i="20"/>
  <c r="C862" i="20"/>
  <c r="C863" i="20"/>
  <c r="C864" i="20"/>
  <c r="C865" i="20"/>
  <c r="C866" i="20"/>
  <c r="C867" i="20"/>
  <c r="C868" i="20"/>
  <c r="C869" i="20"/>
  <c r="C870" i="20"/>
  <c r="C871" i="20"/>
  <c r="C872" i="20"/>
  <c r="C873" i="20"/>
  <c r="C874" i="20"/>
  <c r="C875" i="20"/>
  <c r="C876" i="20"/>
  <c r="C877" i="20"/>
  <c r="C878" i="20"/>
  <c r="C879" i="20"/>
  <c r="C880" i="20"/>
  <c r="C881" i="20"/>
  <c r="C882" i="20"/>
  <c r="C883" i="20"/>
  <c r="C884" i="20"/>
  <c r="C885" i="20"/>
  <c r="C886" i="20"/>
  <c r="C887" i="20"/>
  <c r="C888" i="20"/>
  <c r="C889" i="20"/>
  <c r="C890" i="20"/>
  <c r="C891" i="20"/>
  <c r="C892" i="20"/>
  <c r="C893" i="20"/>
  <c r="C894" i="20"/>
  <c r="C895" i="20"/>
  <c r="C896" i="20"/>
  <c r="C897" i="20"/>
  <c r="C898" i="20"/>
  <c r="C899" i="20"/>
  <c r="C900" i="20"/>
  <c r="C901" i="20"/>
  <c r="C902" i="20"/>
  <c r="C903" i="20"/>
  <c r="C904" i="20"/>
  <c r="C905" i="20"/>
  <c r="C906" i="20"/>
  <c r="C907" i="20"/>
  <c r="C908" i="20"/>
  <c r="C909" i="20"/>
  <c r="C910" i="20"/>
  <c r="C911" i="20"/>
  <c r="C912" i="20"/>
  <c r="C913" i="20"/>
  <c r="C914" i="20"/>
  <c r="C915" i="20"/>
  <c r="C916" i="20"/>
  <c r="C917" i="20"/>
  <c r="C918" i="20"/>
  <c r="C919" i="20"/>
  <c r="C920" i="20"/>
  <c r="C921" i="20"/>
  <c r="C922" i="20"/>
  <c r="C923" i="20"/>
  <c r="C924" i="20"/>
  <c r="C925" i="20"/>
  <c r="C926" i="20"/>
  <c r="C927" i="20"/>
  <c r="C928" i="20"/>
  <c r="C929" i="20"/>
  <c r="C930" i="20"/>
  <c r="C931" i="20"/>
  <c r="C932" i="20"/>
  <c r="C933" i="20"/>
  <c r="C934" i="20"/>
  <c r="C935" i="20"/>
  <c r="C936" i="20"/>
  <c r="C937" i="20"/>
  <c r="C938" i="20"/>
  <c r="C939" i="20"/>
  <c r="C940" i="20"/>
  <c r="C941" i="20"/>
  <c r="C942" i="20"/>
  <c r="C943" i="20"/>
  <c r="C944" i="20"/>
  <c r="C945" i="20"/>
  <c r="C946" i="20"/>
  <c r="C947" i="20"/>
  <c r="C948" i="20"/>
  <c r="C949" i="20"/>
  <c r="C950" i="20"/>
  <c r="C951" i="20"/>
  <c r="C952" i="20"/>
  <c r="C953" i="20"/>
  <c r="C954" i="20"/>
  <c r="C955" i="20"/>
  <c r="C956" i="20"/>
  <c r="C957" i="20"/>
  <c r="C958" i="20"/>
  <c r="C959" i="20"/>
  <c r="C960" i="20"/>
  <c r="C961" i="20"/>
  <c r="C962" i="20"/>
  <c r="C963" i="20"/>
  <c r="C964" i="20"/>
  <c r="C965" i="20"/>
  <c r="C966" i="20"/>
  <c r="C967" i="20"/>
  <c r="C968" i="20"/>
  <c r="C969" i="20"/>
  <c r="C970" i="20"/>
  <c r="C971" i="20"/>
  <c r="C972" i="20"/>
  <c r="C973" i="20"/>
  <c r="C974" i="20"/>
  <c r="C975" i="20"/>
  <c r="C976" i="20"/>
  <c r="C977" i="20"/>
  <c r="C978" i="20"/>
  <c r="C979" i="20"/>
  <c r="C980" i="20"/>
  <c r="C981" i="20"/>
  <c r="C982" i="20"/>
  <c r="C983" i="20"/>
  <c r="C984" i="20"/>
  <c r="C985" i="20"/>
  <c r="C986" i="20"/>
  <c r="C987" i="20"/>
  <c r="C988" i="20"/>
  <c r="C989" i="20"/>
  <c r="C990" i="20"/>
  <c r="C991" i="20"/>
  <c r="C992" i="20"/>
  <c r="C993" i="20"/>
  <c r="C994" i="20"/>
  <c r="C995" i="20"/>
  <c r="C996" i="20"/>
  <c r="C997" i="20"/>
  <c r="C998" i="20"/>
  <c r="C999" i="20"/>
  <c r="C1000" i="20"/>
  <c r="C1001" i="20"/>
  <c r="C2" i="20"/>
  <c r="L3" i="17" l="1"/>
  <c r="Q3" i="17" s="1" a="1"/>
  <c r="Q3" i="17" s="1"/>
  <c r="L4" i="17"/>
  <c r="Q4" i="17" s="1" a="1"/>
  <c r="Q4" i="17" s="1"/>
  <c r="L5" i="17"/>
  <c r="Q5" i="17" s="1" a="1"/>
  <c r="Q5" i="17" s="1"/>
  <c r="L6" i="17"/>
  <c r="Q6" i="17" s="1" a="1"/>
  <c r="Q6" i="17" s="1"/>
  <c r="L7" i="17"/>
  <c r="Q7" i="17" s="1" a="1"/>
  <c r="Q7" i="17" s="1"/>
  <c r="L8" i="17"/>
  <c r="Q8" i="17" s="1" a="1"/>
  <c r="Q8" i="17" s="1"/>
  <c r="L9" i="17"/>
  <c r="Q9" i="17" s="1" a="1"/>
  <c r="Q9" i="17" s="1"/>
  <c r="L10" i="17"/>
  <c r="Q10" i="17" s="1" a="1"/>
  <c r="Q10" i="17" s="1"/>
  <c r="L11" i="17"/>
  <c r="Q11" i="17" s="1" a="1"/>
  <c r="Q11" i="17" s="1"/>
  <c r="L12" i="17"/>
  <c r="Q12" i="17" s="1" a="1"/>
  <c r="Q12" i="17" s="1"/>
  <c r="L13" i="17"/>
  <c r="Q13" i="17" s="1" a="1"/>
  <c r="Q13" i="17" s="1"/>
  <c r="L14" i="17"/>
  <c r="Q14" i="17" s="1" a="1"/>
  <c r="Q14" i="17" s="1"/>
  <c r="L15" i="17"/>
  <c r="Q15" i="17" s="1" a="1"/>
  <c r="Q15" i="17" s="1"/>
  <c r="L16" i="17"/>
  <c r="Q16" i="17" s="1" a="1"/>
  <c r="Q16" i="17" s="1"/>
  <c r="L17" i="17"/>
  <c r="Q17" i="17" s="1" a="1"/>
  <c r="Q17" i="17" s="1"/>
  <c r="L18" i="17"/>
  <c r="Q18" i="17" s="1" a="1"/>
  <c r="Q18" i="17" s="1"/>
  <c r="L19" i="17"/>
  <c r="Q19" i="17" s="1" a="1"/>
  <c r="Q19" i="17" s="1"/>
  <c r="L20" i="17"/>
  <c r="Q20" i="17" s="1" a="1"/>
  <c r="Q20" i="17" s="1"/>
  <c r="L21" i="17"/>
  <c r="Q21" i="17" s="1" a="1"/>
  <c r="Q21" i="17" s="1"/>
  <c r="L22" i="17"/>
  <c r="Q22" i="17" s="1" a="1"/>
  <c r="Q22" i="17" s="1"/>
  <c r="L23" i="17"/>
  <c r="Q23" i="17" s="1" a="1"/>
  <c r="Q23" i="17" s="1"/>
  <c r="L24" i="17"/>
  <c r="Q24" i="17" s="1" a="1"/>
  <c r="Q24" i="17" s="1"/>
  <c r="L25" i="17"/>
  <c r="Q25" i="17" s="1" a="1"/>
  <c r="Q25" i="17" s="1"/>
  <c r="L26" i="17"/>
  <c r="Q26" i="17" s="1" a="1"/>
  <c r="Q26" i="17" s="1"/>
  <c r="L27" i="17"/>
  <c r="Q27" i="17" s="1" a="1"/>
  <c r="Q27" i="17" s="1"/>
  <c r="L28" i="17"/>
  <c r="Q28" i="17" s="1" a="1"/>
  <c r="Q28" i="17" s="1"/>
  <c r="L29" i="17"/>
  <c r="Q29" i="17" s="1" a="1"/>
  <c r="Q29" i="17" s="1"/>
  <c r="L30" i="17"/>
  <c r="Q30" i="17" s="1" a="1"/>
  <c r="Q30" i="17" s="1"/>
  <c r="L31" i="17"/>
  <c r="Q31" i="17" s="1" a="1"/>
  <c r="Q31" i="17" s="1"/>
  <c r="L32" i="17"/>
  <c r="Q32" i="17" s="1" a="1"/>
  <c r="Q32" i="17" s="1"/>
  <c r="L33" i="17"/>
  <c r="Q33" i="17" s="1" a="1"/>
  <c r="Q33" i="17" s="1"/>
  <c r="L34" i="17"/>
  <c r="Q34" i="17" s="1" a="1"/>
  <c r="Q34" i="17" s="1"/>
  <c r="L35" i="17"/>
  <c r="Q35" i="17" s="1" a="1"/>
  <c r="Q35" i="17" s="1"/>
  <c r="L36" i="17"/>
  <c r="Q36" i="17" s="1" a="1"/>
  <c r="Q36" i="17" s="1"/>
  <c r="L37" i="17"/>
  <c r="Q37" i="17" s="1" a="1"/>
  <c r="Q37" i="17" s="1"/>
  <c r="L38" i="17"/>
  <c r="Q38" i="17" s="1" a="1"/>
  <c r="Q38" i="17" s="1"/>
  <c r="L39" i="17"/>
  <c r="Q39" i="17" s="1" a="1"/>
  <c r="Q39" i="17" s="1"/>
  <c r="L40" i="17"/>
  <c r="Q40" i="17" s="1" a="1"/>
  <c r="Q40" i="17" s="1"/>
  <c r="L41" i="17"/>
  <c r="Q41" i="17" s="1" a="1"/>
  <c r="Q41" i="17" s="1"/>
  <c r="L42" i="17"/>
  <c r="Q42" i="17" s="1" a="1"/>
  <c r="Q42" i="17" s="1"/>
  <c r="L43" i="17"/>
  <c r="Q43" i="17" s="1" a="1"/>
  <c r="Q43" i="17" s="1"/>
  <c r="L44" i="17"/>
  <c r="Q44" i="17" s="1" a="1"/>
  <c r="Q44" i="17" s="1"/>
  <c r="L45" i="17"/>
  <c r="Q45" i="17" s="1" a="1"/>
  <c r="Q45" i="17" s="1"/>
  <c r="L46" i="17"/>
  <c r="Q46" i="17" s="1" a="1"/>
  <c r="Q46" i="17" s="1"/>
  <c r="L47" i="17"/>
  <c r="Q47" i="17" s="1" a="1"/>
  <c r="Q47" i="17" s="1"/>
  <c r="L48" i="17"/>
  <c r="Q48" i="17" s="1" a="1"/>
  <c r="Q48" i="17" s="1"/>
  <c r="L49" i="17"/>
  <c r="Q49" i="17" s="1" a="1"/>
  <c r="Q49" i="17" s="1"/>
  <c r="L50" i="17"/>
  <c r="Q50" i="17" s="1" a="1"/>
  <c r="Q50" i="17" s="1"/>
  <c r="L51" i="17"/>
  <c r="Q51" i="17" s="1" a="1"/>
  <c r="Q51" i="17" s="1"/>
  <c r="L52" i="17"/>
  <c r="Q52" i="17" s="1" a="1"/>
  <c r="Q52" i="17" s="1"/>
  <c r="L53" i="17"/>
  <c r="Q53" i="17" s="1" a="1"/>
  <c r="Q53" i="17" s="1"/>
  <c r="L54" i="17"/>
  <c r="Q54" i="17" s="1" a="1"/>
  <c r="Q54" i="17" s="1"/>
  <c r="L55" i="17"/>
  <c r="Q55" i="17" s="1" a="1"/>
  <c r="Q55" i="17" s="1"/>
  <c r="L56" i="17"/>
  <c r="Q56" i="17" s="1" a="1"/>
  <c r="Q56" i="17" s="1"/>
  <c r="L57" i="17"/>
  <c r="Q57" i="17" s="1" a="1"/>
  <c r="Q57" i="17" s="1"/>
  <c r="L58" i="17"/>
  <c r="Q58" i="17" s="1" a="1"/>
  <c r="Q58" i="17" s="1"/>
  <c r="L59" i="17"/>
  <c r="Q59" i="17" s="1" a="1"/>
  <c r="Q59" i="17" s="1"/>
  <c r="L60" i="17"/>
  <c r="Q60" i="17" s="1" a="1"/>
  <c r="Q60" i="17" s="1"/>
  <c r="L61" i="17"/>
  <c r="L62" i="17"/>
  <c r="L63" i="17"/>
  <c r="Q63" i="17" s="1" a="1"/>
  <c r="Q63" i="17" s="1"/>
  <c r="L64" i="17"/>
  <c r="L65" i="17"/>
  <c r="Q65" i="17" s="1" a="1"/>
  <c r="Q65" i="17" s="1"/>
  <c r="L66" i="17"/>
  <c r="Q66" i="17" s="1" a="1"/>
  <c r="Q66" i="17" s="1"/>
  <c r="L67" i="17"/>
  <c r="Q67" i="17" s="1" a="1"/>
  <c r="Q67" i="17" s="1"/>
  <c r="L68" i="17"/>
  <c r="Q68" i="17" s="1" a="1"/>
  <c r="Q68" i="17" s="1"/>
  <c r="L69" i="17"/>
  <c r="Q69" i="17" s="1" a="1"/>
  <c r="Q69" i="17" s="1"/>
  <c r="L70" i="17"/>
  <c r="Q70" i="17" s="1" a="1"/>
  <c r="Q70" i="17" s="1"/>
  <c r="L71" i="17"/>
  <c r="Q71" i="17" s="1" a="1"/>
  <c r="Q71" i="17" s="1"/>
  <c r="L72" i="17"/>
  <c r="Q72" i="17" s="1" a="1"/>
  <c r="Q72" i="17" s="1"/>
  <c r="L73" i="17"/>
  <c r="Q73" i="17" s="1" a="1"/>
  <c r="Q73" i="17" s="1"/>
  <c r="L74" i="17"/>
  <c r="Q74" i="17" s="1" a="1"/>
  <c r="Q74" i="17" s="1"/>
  <c r="L75" i="17"/>
  <c r="Q75" i="17" s="1" a="1"/>
  <c r="Q75" i="17" s="1"/>
  <c r="L76" i="17"/>
  <c r="Q76" i="17" s="1" a="1"/>
  <c r="Q76" i="17" s="1"/>
  <c r="L77" i="17"/>
  <c r="Q77" i="17" s="1" a="1"/>
  <c r="Q77" i="17" s="1"/>
  <c r="L78" i="17"/>
  <c r="Q78" i="17" s="1" a="1"/>
  <c r="Q78" i="17" s="1"/>
  <c r="L79" i="17"/>
  <c r="Q79" i="17" s="1" a="1"/>
  <c r="Q79" i="17" s="1"/>
  <c r="L80" i="17"/>
  <c r="Q80" i="17" s="1" a="1"/>
  <c r="Q80" i="17" s="1"/>
  <c r="L81" i="17"/>
  <c r="Q81" i="17" s="1" a="1"/>
  <c r="Q81" i="17" s="1"/>
  <c r="L82" i="17"/>
  <c r="Q82" i="17" s="1" a="1"/>
  <c r="Q82" i="17" s="1"/>
  <c r="L83" i="17"/>
  <c r="Q83" i="17" s="1" a="1"/>
  <c r="Q83" i="17" s="1"/>
  <c r="L84" i="17"/>
  <c r="Q84" i="17" s="1" a="1"/>
  <c r="Q84" i="17" s="1"/>
  <c r="L85" i="17"/>
  <c r="Q85" i="17" s="1" a="1"/>
  <c r="Q85" i="17" s="1"/>
  <c r="L86" i="17"/>
  <c r="Q86" i="17" s="1" a="1"/>
  <c r="Q86" i="17" s="1"/>
  <c r="L87" i="17"/>
  <c r="Q87" i="17" s="1" a="1"/>
  <c r="Q87" i="17" s="1"/>
  <c r="L88" i="17"/>
  <c r="Q88" i="17" s="1" a="1"/>
  <c r="Q88" i="17" s="1"/>
  <c r="L89" i="17"/>
  <c r="Q89" i="17" s="1" a="1"/>
  <c r="Q89" i="17" s="1"/>
  <c r="L90" i="17"/>
  <c r="Q90" i="17" s="1" a="1"/>
  <c r="Q90" i="17" s="1"/>
  <c r="L91" i="17"/>
  <c r="Q91" i="17" s="1" a="1"/>
  <c r="Q91" i="17" s="1"/>
  <c r="L92" i="17"/>
  <c r="Q92" i="17" s="1" a="1"/>
  <c r="Q92" i="17" s="1"/>
  <c r="L93" i="17"/>
  <c r="Q93" i="17" s="1" a="1"/>
  <c r="Q93" i="17" s="1"/>
  <c r="L94" i="17"/>
  <c r="Q94" i="17" s="1" a="1"/>
  <c r="Q94" i="17" s="1"/>
  <c r="L95" i="17"/>
  <c r="Q95" i="17" s="1" a="1"/>
  <c r="Q95" i="17" s="1"/>
  <c r="L96" i="17"/>
  <c r="L97" i="17"/>
  <c r="Q97" i="17" s="1" a="1"/>
  <c r="Q97" i="17" s="1"/>
  <c r="L98" i="17"/>
  <c r="Q98" i="17" s="1" a="1"/>
  <c r="Q98" i="17" s="1"/>
  <c r="L99" i="17"/>
  <c r="Q99" i="17" s="1" a="1"/>
  <c r="Q99" i="17" s="1"/>
  <c r="L100" i="17"/>
  <c r="Q100" i="17" s="1" a="1"/>
  <c r="Q100" i="17" s="1"/>
  <c r="L101" i="17"/>
  <c r="Q101" i="17" s="1" a="1"/>
  <c r="Q101" i="17" s="1"/>
  <c r="L102" i="17"/>
  <c r="Q102" i="17" s="1" a="1"/>
  <c r="Q102" i="17" s="1"/>
  <c r="L103" i="17"/>
  <c r="Q103" i="17" s="1" a="1"/>
  <c r="Q103" i="17" s="1"/>
  <c r="L104" i="17"/>
  <c r="Q104" i="17" s="1" a="1"/>
  <c r="Q104" i="17" s="1"/>
  <c r="L105" i="17"/>
  <c r="Q105" i="17" s="1" a="1"/>
  <c r="Q105" i="17" s="1"/>
  <c r="L106" i="17"/>
  <c r="Q106" i="17" s="1" a="1"/>
  <c r="Q106" i="17" s="1"/>
  <c r="L107" i="17"/>
  <c r="Q107" i="17" s="1" a="1"/>
  <c r="Q107" i="17" s="1"/>
  <c r="L108" i="17"/>
  <c r="Q108" i="17" s="1" a="1"/>
  <c r="Q108" i="17" s="1"/>
  <c r="L109" i="17"/>
  <c r="Q109" i="17" s="1" a="1"/>
  <c r="Q109" i="17" s="1"/>
  <c r="L110" i="17"/>
  <c r="Q110" i="17" s="1" a="1"/>
  <c r="Q110" i="17" s="1"/>
  <c r="L111" i="17"/>
  <c r="Q111" i="17" s="1" a="1"/>
  <c r="Q111" i="17" s="1"/>
  <c r="L112" i="17"/>
  <c r="Q112" i="17" s="1" a="1"/>
  <c r="Q112" i="17" s="1"/>
  <c r="L113" i="17"/>
  <c r="Q113" i="17" s="1" a="1"/>
  <c r="Q113" i="17" s="1"/>
  <c r="L114" i="17"/>
  <c r="Q114" i="17" s="1" a="1"/>
  <c r="Q114" i="17" s="1"/>
  <c r="L115" i="17"/>
  <c r="Q115" i="17" s="1" a="1"/>
  <c r="Q115" i="17" s="1"/>
  <c r="L116" i="17"/>
  <c r="Q116" i="17" s="1" a="1"/>
  <c r="Q116" i="17" s="1"/>
  <c r="L117" i="17"/>
  <c r="Q117" i="17" s="1" a="1"/>
  <c r="Q117" i="17" s="1"/>
  <c r="L118" i="17"/>
  <c r="Q118" i="17" s="1" a="1"/>
  <c r="Q118" i="17" s="1"/>
  <c r="L119" i="17"/>
  <c r="Q119" i="17" s="1" a="1"/>
  <c r="Q119" i="17" s="1"/>
  <c r="L120" i="17"/>
  <c r="Q120" i="17" s="1" a="1"/>
  <c r="Q120" i="17" s="1"/>
  <c r="L121" i="17"/>
  <c r="Q121" i="17" s="1" a="1"/>
  <c r="Q121" i="17" s="1"/>
  <c r="L122" i="17"/>
  <c r="Q122" i="17" s="1" a="1"/>
  <c r="Q122" i="17" s="1"/>
  <c r="L123" i="17"/>
  <c r="Q123" i="17" s="1" a="1"/>
  <c r="Q123" i="17" s="1"/>
  <c r="L124" i="17"/>
  <c r="Q124" i="17" s="1" a="1"/>
  <c r="Q124" i="17" s="1"/>
  <c r="L125" i="17"/>
  <c r="Q125" i="17" s="1" a="1"/>
  <c r="Q125" i="17" s="1"/>
  <c r="L126" i="17"/>
  <c r="Q126" i="17" s="1" a="1"/>
  <c r="Q126" i="17" s="1"/>
  <c r="L127" i="17"/>
  <c r="Q127" i="17" s="1" a="1"/>
  <c r="Q127" i="17" s="1"/>
  <c r="L128" i="17"/>
  <c r="Q128" i="17" s="1" a="1"/>
  <c r="Q128" i="17" s="1"/>
  <c r="L129" i="17"/>
  <c r="Q129" i="17" s="1" a="1"/>
  <c r="Q129" i="17" s="1"/>
  <c r="L130" i="17"/>
  <c r="Q130" i="17" s="1" a="1"/>
  <c r="Q130" i="17" s="1"/>
  <c r="L131" i="17"/>
  <c r="L132" i="17"/>
  <c r="L133" i="17"/>
  <c r="Q133" i="17" s="1" a="1"/>
  <c r="Q133" i="17" s="1"/>
  <c r="L134" i="17"/>
  <c r="Q134" i="17" s="1" a="1"/>
  <c r="Q134" i="17" s="1"/>
  <c r="L135" i="17"/>
  <c r="Q135" i="17" s="1" a="1"/>
  <c r="Q135" i="17" s="1"/>
  <c r="L136" i="17"/>
  <c r="Q136" i="17" s="1" a="1"/>
  <c r="Q136" i="17" s="1"/>
  <c r="L137" i="17"/>
  <c r="Q137" i="17" s="1" a="1"/>
  <c r="Q137" i="17" s="1"/>
  <c r="L138" i="17"/>
  <c r="Q138" i="17" s="1" a="1"/>
  <c r="Q138" i="17" s="1"/>
  <c r="L139" i="17"/>
  <c r="Q139" i="17" s="1" a="1"/>
  <c r="Q139" i="17" s="1"/>
  <c r="L140" i="17"/>
  <c r="Q140" i="17" s="1" a="1"/>
  <c r="Q140" i="17" s="1"/>
  <c r="L141" i="17"/>
  <c r="Q141" i="17" s="1" a="1"/>
  <c r="Q141" i="17" s="1"/>
  <c r="L142" i="17"/>
  <c r="Q142" i="17" s="1" a="1"/>
  <c r="Q142" i="17" s="1"/>
  <c r="L143" i="17"/>
  <c r="Q143" i="17" s="1" a="1"/>
  <c r="Q143" i="17" s="1"/>
  <c r="L144" i="17"/>
  <c r="Q144" i="17" s="1" a="1"/>
  <c r="Q144" i="17" s="1"/>
  <c r="L145" i="17"/>
  <c r="Q145" i="17" s="1" a="1"/>
  <c r="Q145" i="17" s="1"/>
  <c r="L146" i="17"/>
  <c r="Q146" i="17" s="1" a="1"/>
  <c r="Q146" i="17" s="1"/>
  <c r="L147" i="17"/>
  <c r="Q147" i="17" s="1" a="1"/>
  <c r="Q147" i="17" s="1"/>
  <c r="L148" i="17"/>
  <c r="Q148" i="17" s="1" a="1"/>
  <c r="Q148" i="17" s="1"/>
  <c r="L149" i="17"/>
  <c r="Q149" i="17" s="1" a="1"/>
  <c r="Q149" i="17" s="1"/>
  <c r="L150" i="17"/>
  <c r="Q150" i="17" s="1" a="1"/>
  <c r="Q150" i="17" s="1"/>
  <c r="L151" i="17"/>
  <c r="Q151" i="17" s="1" a="1"/>
  <c r="Q151" i="17" s="1"/>
  <c r="L152" i="17"/>
  <c r="Q152" i="17" s="1" a="1"/>
  <c r="Q152" i="17" s="1"/>
  <c r="L153" i="17"/>
  <c r="Q153" i="17" s="1" a="1"/>
  <c r="Q153" i="17" s="1"/>
  <c r="L154" i="17"/>
  <c r="Q154" i="17" s="1" a="1"/>
  <c r="Q154" i="17" s="1"/>
  <c r="L155" i="17"/>
  <c r="Q155" i="17" s="1" a="1"/>
  <c r="Q155" i="17" s="1"/>
  <c r="L156" i="17"/>
  <c r="Q156" i="17" s="1" a="1"/>
  <c r="Q156" i="17" s="1"/>
  <c r="L157" i="17"/>
  <c r="Q157" i="17" s="1" a="1"/>
  <c r="Q157" i="17" s="1"/>
  <c r="L158" i="17"/>
  <c r="Q158" i="17" s="1" a="1"/>
  <c r="Q158" i="17" s="1"/>
  <c r="L159" i="17"/>
  <c r="Q159" i="17" s="1" a="1"/>
  <c r="Q159" i="17" s="1"/>
  <c r="L160" i="17"/>
  <c r="Q160" i="17" s="1" a="1"/>
  <c r="Q160" i="17" s="1"/>
  <c r="L161" i="17"/>
  <c r="Q161" i="17" s="1" a="1"/>
  <c r="Q161" i="17" s="1"/>
  <c r="L162" i="17"/>
  <c r="Q162" i="17" s="1" a="1"/>
  <c r="Q162" i="17" s="1"/>
  <c r="L163" i="17"/>
  <c r="Q163" i="17" s="1" a="1"/>
  <c r="Q163" i="17" s="1"/>
  <c r="L164" i="17"/>
  <c r="Q164" i="17" s="1" a="1"/>
  <c r="Q164" i="17" s="1"/>
  <c r="L165" i="17"/>
  <c r="Q165" i="17" s="1" a="1"/>
  <c r="Q165" i="17" s="1"/>
  <c r="L166" i="17"/>
  <c r="Q166" i="17" s="1" a="1"/>
  <c r="Q166" i="17" s="1"/>
  <c r="L167" i="17"/>
  <c r="Q167" i="17" s="1" a="1"/>
  <c r="Q167" i="17" s="1"/>
  <c r="L168" i="17"/>
  <c r="Q168" i="17" s="1" a="1"/>
  <c r="Q168" i="17" s="1"/>
  <c r="L169" i="17"/>
  <c r="Q169" i="17" s="1" a="1"/>
  <c r="Q169" i="17" s="1"/>
  <c r="L170" i="17"/>
  <c r="Q170" i="17" s="1" a="1"/>
  <c r="Q170" i="17" s="1"/>
  <c r="L171" i="17"/>
  <c r="Q171" i="17" s="1" a="1"/>
  <c r="Q171" i="17" s="1"/>
  <c r="L172" i="17"/>
  <c r="Q172" i="17" s="1" a="1"/>
  <c r="Q172" i="17" s="1"/>
  <c r="L173" i="17"/>
  <c r="Q173" i="17" s="1" a="1"/>
  <c r="Q173" i="17" s="1"/>
  <c r="L174" i="17"/>
  <c r="Q174" i="17" s="1" a="1"/>
  <c r="Q174" i="17" s="1"/>
  <c r="L175" i="17"/>
  <c r="Q175" i="17" s="1" a="1"/>
  <c r="Q175" i="17" s="1"/>
  <c r="L176" i="17"/>
  <c r="Q176" i="17" s="1" a="1"/>
  <c r="Q176" i="17" s="1"/>
  <c r="L177" i="17"/>
  <c r="Q177" i="17" s="1" a="1"/>
  <c r="Q177" i="17" s="1"/>
  <c r="L178" i="17"/>
  <c r="Q178" i="17" s="1" a="1"/>
  <c r="Q178" i="17" s="1"/>
  <c r="L179" i="17"/>
  <c r="Q179" i="17" s="1" a="1"/>
  <c r="Q179" i="17" s="1"/>
  <c r="L180" i="17"/>
  <c r="Q180" i="17" s="1" a="1"/>
  <c r="Q180" i="17" s="1"/>
  <c r="L181" i="17"/>
  <c r="Q181" i="17" s="1" a="1"/>
  <c r="Q181" i="17" s="1"/>
  <c r="L182" i="17"/>
  <c r="Q182" i="17" s="1" a="1"/>
  <c r="Q182" i="17" s="1"/>
  <c r="L183" i="17"/>
  <c r="Q183" i="17" s="1" a="1"/>
  <c r="Q183" i="17" s="1"/>
  <c r="L184" i="17"/>
  <c r="Q184" i="17" s="1" a="1"/>
  <c r="Q184" i="17" s="1"/>
  <c r="L185" i="17"/>
  <c r="Q185" i="17" s="1" a="1"/>
  <c r="Q185" i="17" s="1"/>
  <c r="L186" i="17"/>
  <c r="Q186" i="17" s="1" a="1"/>
  <c r="Q186" i="17" s="1"/>
  <c r="L187" i="17"/>
  <c r="Q187" i="17" s="1" a="1"/>
  <c r="Q187" i="17" s="1"/>
  <c r="L188" i="17"/>
  <c r="Q188" i="17" s="1" a="1"/>
  <c r="Q188" i="17" s="1"/>
  <c r="L189" i="17"/>
  <c r="Q189" i="17" s="1" a="1"/>
  <c r="Q189" i="17" s="1"/>
  <c r="L190" i="17"/>
  <c r="Q190" i="17" s="1" a="1"/>
  <c r="Q190" i="17" s="1"/>
  <c r="L191" i="17"/>
  <c r="Q191" i="17" s="1" a="1"/>
  <c r="Q191" i="17" s="1"/>
  <c r="L192" i="17"/>
  <c r="Q192" i="17" s="1" a="1"/>
  <c r="Q192" i="17" s="1"/>
  <c r="L193" i="17"/>
  <c r="Q193" i="17" s="1" a="1"/>
  <c r="Q193" i="17" s="1"/>
  <c r="L194" i="17"/>
  <c r="Q194" i="17" s="1" a="1"/>
  <c r="Q194" i="17" s="1"/>
  <c r="L195" i="17"/>
  <c r="Q195" i="17" s="1" a="1"/>
  <c r="Q195" i="17" s="1"/>
  <c r="L196" i="17"/>
  <c r="Q196" i="17" s="1" a="1"/>
  <c r="Q196" i="17" s="1"/>
  <c r="L197" i="17"/>
  <c r="Q197" i="17" s="1" a="1"/>
  <c r="Q197" i="17" s="1"/>
  <c r="L198" i="17"/>
  <c r="Q198" i="17" s="1" a="1"/>
  <c r="Q198" i="17" s="1"/>
  <c r="L199" i="17"/>
  <c r="Q199" i="17" s="1" a="1"/>
  <c r="Q199" i="17" s="1"/>
  <c r="L200" i="17"/>
  <c r="Q200" i="17" s="1" a="1"/>
  <c r="Q200" i="17" s="1"/>
  <c r="L201" i="17"/>
  <c r="Q201" i="17" s="1" a="1"/>
  <c r="Q201" i="17" s="1"/>
  <c r="L202" i="17"/>
  <c r="Q202" i="17" s="1" a="1"/>
  <c r="Q202" i="17" s="1"/>
  <c r="L203" i="17"/>
  <c r="Q203" i="17" s="1" a="1"/>
  <c r="Q203" i="17" s="1"/>
  <c r="L204" i="17"/>
  <c r="Q204" i="17" s="1" a="1"/>
  <c r="Q204" i="17" s="1"/>
  <c r="L205" i="17"/>
  <c r="Q205" i="17" s="1" a="1"/>
  <c r="Q205" i="17" s="1"/>
  <c r="L206" i="17"/>
  <c r="Q206" i="17" s="1" a="1"/>
  <c r="Q206" i="17" s="1"/>
  <c r="L207" i="17"/>
  <c r="Q207" i="17" s="1" a="1"/>
  <c r="Q207" i="17" s="1"/>
  <c r="L208" i="17"/>
  <c r="Q208" i="17" s="1" a="1"/>
  <c r="Q208" i="17" s="1"/>
  <c r="L209" i="17"/>
  <c r="Q209" i="17" s="1" a="1"/>
  <c r="Q209" i="17" s="1"/>
  <c r="L210" i="17"/>
  <c r="Q210" i="17" s="1" a="1"/>
  <c r="Q210" i="17" s="1"/>
  <c r="L211" i="17"/>
  <c r="Q211" i="17" s="1" a="1"/>
  <c r="Q211" i="17" s="1"/>
  <c r="L212" i="17"/>
  <c r="Q212" i="17" s="1" a="1"/>
  <c r="Q212" i="17" s="1"/>
  <c r="L213" i="17"/>
  <c r="Q213" i="17" s="1" a="1"/>
  <c r="Q213" i="17" s="1"/>
  <c r="L214" i="17"/>
  <c r="Q214" i="17" s="1" a="1"/>
  <c r="Q214" i="17" s="1"/>
  <c r="L215" i="17"/>
  <c r="Q215" i="17" s="1" a="1"/>
  <c r="Q215" i="17" s="1"/>
  <c r="L216" i="17"/>
  <c r="Q216" i="17" s="1" a="1"/>
  <c r="Q216" i="17" s="1"/>
  <c r="L217" i="17"/>
  <c r="Q217" i="17" s="1" a="1"/>
  <c r="Q217" i="17" s="1"/>
  <c r="L218" i="17"/>
  <c r="Q218" i="17" s="1" a="1"/>
  <c r="Q218" i="17" s="1"/>
  <c r="L219" i="17"/>
  <c r="Q219" i="17" s="1" a="1"/>
  <c r="Q219" i="17" s="1"/>
  <c r="L220" i="17"/>
  <c r="Q220" i="17" s="1" a="1"/>
  <c r="Q220" i="17" s="1"/>
  <c r="L221" i="17"/>
  <c r="Q221" i="17" s="1" a="1"/>
  <c r="Q221" i="17" s="1"/>
  <c r="L222" i="17"/>
  <c r="Q222" i="17" s="1" a="1"/>
  <c r="Q222" i="17" s="1"/>
  <c r="L223" i="17"/>
  <c r="Q223" i="17" s="1" a="1"/>
  <c r="Q223" i="17" s="1"/>
  <c r="L224" i="17"/>
  <c r="Q224" i="17" s="1" a="1"/>
  <c r="Q224" i="17" s="1"/>
  <c r="L225" i="17"/>
  <c r="Q225" i="17" s="1" a="1"/>
  <c r="Q225" i="17" s="1"/>
  <c r="L226" i="17"/>
  <c r="Q226" i="17" s="1" a="1"/>
  <c r="Q226" i="17" s="1"/>
  <c r="L227" i="17"/>
  <c r="Q227" i="17" s="1" a="1"/>
  <c r="Q227" i="17" s="1"/>
  <c r="L228" i="17"/>
  <c r="Q228" i="17" s="1" a="1"/>
  <c r="Q228" i="17" s="1"/>
  <c r="L229" i="17"/>
  <c r="Q229" i="17" s="1" a="1"/>
  <c r="Q229" i="17" s="1"/>
  <c r="L230" i="17"/>
  <c r="Q230" i="17" s="1" a="1"/>
  <c r="Q230" i="17" s="1"/>
  <c r="L231" i="17"/>
  <c r="Q231" i="17" s="1" a="1"/>
  <c r="Q231" i="17" s="1"/>
  <c r="L232" i="17"/>
  <c r="Q232" i="17" s="1" a="1"/>
  <c r="Q232" i="17" s="1"/>
  <c r="L233" i="17"/>
  <c r="Q233" i="17" s="1" a="1"/>
  <c r="Q233" i="17" s="1"/>
  <c r="L234" i="17"/>
  <c r="Q234" i="17" s="1" a="1"/>
  <c r="Q234" i="17" s="1"/>
  <c r="L235" i="17"/>
  <c r="Q235" i="17" s="1" a="1"/>
  <c r="Q235" i="17" s="1"/>
  <c r="L236" i="17"/>
  <c r="Q236" i="17" s="1" a="1"/>
  <c r="Q236" i="17" s="1"/>
  <c r="L237" i="17"/>
  <c r="Q237" i="17" s="1" a="1"/>
  <c r="Q237" i="17" s="1"/>
  <c r="L238" i="17"/>
  <c r="Q238" i="17" s="1" a="1"/>
  <c r="Q238" i="17" s="1"/>
  <c r="L239" i="17"/>
  <c r="Q239" i="17" s="1" a="1"/>
  <c r="Q239" i="17" s="1"/>
  <c r="L240" i="17"/>
  <c r="Q240" i="17" s="1" a="1"/>
  <c r="Q240" i="17" s="1"/>
  <c r="L241" i="17"/>
  <c r="Q241" i="17" s="1" a="1"/>
  <c r="Q241" i="17" s="1"/>
  <c r="L242" i="17"/>
  <c r="Q242" i="17" s="1" a="1"/>
  <c r="Q242" i="17" s="1"/>
  <c r="L243" i="17"/>
  <c r="Q243" i="17" s="1" a="1"/>
  <c r="Q243" i="17" s="1"/>
  <c r="L244" i="17"/>
  <c r="Q244" i="17" s="1" a="1"/>
  <c r="Q244" i="17" s="1"/>
  <c r="L245" i="17"/>
  <c r="Q245" i="17" s="1" a="1"/>
  <c r="Q245" i="17" s="1"/>
  <c r="L246" i="17"/>
  <c r="Q246" i="17" s="1" a="1"/>
  <c r="Q246" i="17" s="1"/>
  <c r="L247" i="17"/>
  <c r="Q247" i="17" s="1" a="1"/>
  <c r="Q247" i="17" s="1"/>
  <c r="L248" i="17"/>
  <c r="Q248" i="17" s="1" a="1"/>
  <c r="Q248" i="17" s="1"/>
  <c r="L249" i="17"/>
  <c r="Q249" i="17" s="1" a="1"/>
  <c r="Q249" i="17" s="1"/>
  <c r="L250" i="17"/>
  <c r="Q250" i="17" s="1" a="1"/>
  <c r="Q250" i="17" s="1"/>
  <c r="L251" i="17"/>
  <c r="Q251" i="17" s="1" a="1"/>
  <c r="Q251" i="17" s="1"/>
  <c r="L252" i="17"/>
  <c r="Q252" i="17" s="1" a="1"/>
  <c r="Q252" i="17" s="1"/>
  <c r="L253" i="17"/>
  <c r="Q253" i="17" s="1" a="1"/>
  <c r="Q253" i="17" s="1"/>
  <c r="L254" i="17"/>
  <c r="Q254" i="17" s="1" a="1"/>
  <c r="Q254" i="17" s="1"/>
  <c r="L255" i="17"/>
  <c r="Q255" i="17" s="1" a="1"/>
  <c r="Q255" i="17" s="1"/>
  <c r="L256" i="17"/>
  <c r="Q256" i="17" s="1" a="1"/>
  <c r="Q256" i="17" s="1"/>
  <c r="L257" i="17"/>
  <c r="Q257" i="17" s="1" a="1"/>
  <c r="Q257" i="17" s="1"/>
  <c r="L258" i="17"/>
  <c r="Q258" i="17" s="1" a="1"/>
  <c r="Q258" i="17" s="1"/>
  <c r="L259" i="17"/>
  <c r="Q259" i="17" s="1" a="1"/>
  <c r="Q259" i="17" s="1"/>
  <c r="L260" i="17"/>
  <c r="Q260" i="17" s="1" a="1"/>
  <c r="Q260" i="17" s="1"/>
  <c r="L261" i="17"/>
  <c r="Q261" i="17" s="1" a="1"/>
  <c r="Q261" i="17" s="1"/>
  <c r="L262" i="17"/>
  <c r="Q262" i="17" s="1" a="1"/>
  <c r="Q262" i="17" s="1"/>
  <c r="L263" i="17"/>
  <c r="Q263" i="17" s="1" a="1"/>
  <c r="Q263" i="17" s="1"/>
  <c r="L264" i="17"/>
  <c r="Q264" i="17" s="1" a="1"/>
  <c r="Q264" i="17" s="1"/>
  <c r="L265" i="17"/>
  <c r="Q265" i="17" s="1" a="1"/>
  <c r="Q265" i="17" s="1"/>
  <c r="L266" i="17"/>
  <c r="Q266" i="17" s="1" a="1"/>
  <c r="Q266" i="17" s="1"/>
  <c r="L267" i="17"/>
  <c r="Q267" i="17" s="1" a="1"/>
  <c r="Q267" i="17" s="1"/>
  <c r="L268" i="17"/>
  <c r="Q268" i="17" s="1" a="1"/>
  <c r="Q268" i="17" s="1"/>
  <c r="L269" i="17"/>
  <c r="Q269" i="17" s="1" a="1"/>
  <c r="Q269" i="17" s="1"/>
  <c r="L270" i="17"/>
  <c r="Q270" i="17" s="1" a="1"/>
  <c r="Q270" i="17" s="1"/>
  <c r="L271" i="17"/>
  <c r="Q271" i="17" s="1" a="1"/>
  <c r="Q271" i="17" s="1"/>
  <c r="L272" i="17"/>
  <c r="Q272" i="17" s="1" a="1"/>
  <c r="Q272" i="17" s="1"/>
  <c r="L273" i="17"/>
  <c r="Q273" i="17" s="1" a="1"/>
  <c r="Q273" i="17" s="1"/>
  <c r="L274" i="17"/>
  <c r="Q274" i="17" s="1" a="1"/>
  <c r="Q274" i="17" s="1"/>
  <c r="L275" i="17"/>
  <c r="Q275" i="17" s="1" a="1"/>
  <c r="Q275" i="17" s="1"/>
  <c r="L276" i="17"/>
  <c r="Q276" i="17" s="1" a="1"/>
  <c r="Q276" i="17" s="1"/>
  <c r="L277" i="17"/>
  <c r="Q277" i="17" s="1" a="1"/>
  <c r="Q277" i="17" s="1"/>
  <c r="L278" i="17"/>
  <c r="Q278" i="17" s="1" a="1"/>
  <c r="Q278" i="17" s="1"/>
  <c r="L279" i="17"/>
  <c r="Q279" i="17" s="1" a="1"/>
  <c r="Q279" i="17" s="1"/>
  <c r="L280" i="17"/>
  <c r="Q280" i="17" s="1" a="1"/>
  <c r="Q280" i="17" s="1"/>
  <c r="L281" i="17"/>
  <c r="Q281" i="17" s="1" a="1"/>
  <c r="Q281" i="17" s="1"/>
  <c r="L282" i="17"/>
  <c r="Q282" i="17" s="1" a="1"/>
  <c r="Q282" i="17" s="1"/>
  <c r="L283" i="17"/>
  <c r="Q283" i="17" s="1" a="1"/>
  <c r="Q283" i="17" s="1"/>
  <c r="L284" i="17"/>
  <c r="Q284" i="17" s="1" a="1"/>
  <c r="Q284" i="17" s="1"/>
  <c r="L285" i="17"/>
  <c r="Q285" i="17" s="1" a="1"/>
  <c r="Q285" i="17" s="1"/>
  <c r="L286" i="17"/>
  <c r="Q286" i="17" s="1" a="1"/>
  <c r="Q286" i="17" s="1"/>
  <c r="L287" i="17"/>
  <c r="Q287" i="17" s="1" a="1"/>
  <c r="Q287" i="17" s="1"/>
  <c r="L288" i="17"/>
  <c r="Q288" i="17" s="1" a="1"/>
  <c r="Q288" i="17" s="1"/>
  <c r="L289" i="17"/>
  <c r="Q289" i="17" s="1" a="1"/>
  <c r="Q289" i="17" s="1"/>
  <c r="L290" i="17"/>
  <c r="Q290" i="17" s="1" a="1"/>
  <c r="Q290" i="17" s="1"/>
  <c r="L291" i="17"/>
  <c r="Q291" i="17" s="1" a="1"/>
  <c r="Q291" i="17" s="1"/>
  <c r="L292" i="17"/>
  <c r="Q292" i="17" s="1" a="1"/>
  <c r="Q292" i="17" s="1"/>
  <c r="L293" i="17"/>
  <c r="Q293" i="17" s="1" a="1"/>
  <c r="Q293" i="17" s="1"/>
  <c r="L294" i="17"/>
  <c r="Q294" i="17" s="1" a="1"/>
  <c r="Q294" i="17" s="1"/>
  <c r="L295" i="17"/>
  <c r="Q295" i="17" s="1" a="1"/>
  <c r="Q295" i="17" s="1"/>
  <c r="L296" i="17"/>
  <c r="Q296" i="17" s="1" a="1"/>
  <c r="Q296" i="17" s="1"/>
  <c r="L297" i="17"/>
  <c r="Q297" i="17" s="1" a="1"/>
  <c r="Q297" i="17" s="1"/>
  <c r="L298" i="17"/>
  <c r="Q298" i="17" s="1" a="1"/>
  <c r="Q298" i="17" s="1"/>
  <c r="L299" i="17"/>
  <c r="Q299" i="17" s="1" a="1"/>
  <c r="Q299" i="17" s="1"/>
  <c r="L300" i="17"/>
  <c r="Q300" i="17" s="1" a="1"/>
  <c r="Q300" i="17" s="1"/>
  <c r="L301" i="17"/>
  <c r="Q301" i="17" s="1" a="1"/>
  <c r="Q301" i="17" s="1"/>
  <c r="L302" i="17"/>
  <c r="Q302" i="17" s="1" a="1"/>
  <c r="Q302" i="17" s="1"/>
  <c r="L303" i="17"/>
  <c r="Q303" i="17" s="1" a="1"/>
  <c r="Q303" i="17" s="1"/>
  <c r="L304" i="17"/>
  <c r="Q304" i="17" s="1" a="1"/>
  <c r="Q304" i="17" s="1"/>
  <c r="L305" i="17"/>
  <c r="Q305" i="17" s="1" a="1"/>
  <c r="Q305" i="17" s="1"/>
  <c r="L306" i="17"/>
  <c r="Q306" i="17" s="1" a="1"/>
  <c r="Q306" i="17" s="1"/>
  <c r="L307" i="17"/>
  <c r="L308" i="17"/>
  <c r="L309" i="17"/>
  <c r="Q309" i="17" s="1" a="1"/>
  <c r="Q309" i="17" s="1"/>
  <c r="L310" i="17"/>
  <c r="Q310" i="17" s="1" a="1"/>
  <c r="Q310" i="17" s="1"/>
  <c r="L311" i="17"/>
  <c r="Q311" i="17" s="1" a="1"/>
  <c r="Q311" i="17" s="1"/>
  <c r="L312" i="17"/>
  <c r="Q312" i="17" s="1" a="1"/>
  <c r="Q312" i="17" s="1"/>
  <c r="L313" i="17"/>
  <c r="Q313" i="17" s="1" a="1"/>
  <c r="Q313" i="17" s="1"/>
  <c r="L314" i="17"/>
  <c r="Q314" i="17" s="1" a="1"/>
  <c r="Q314" i="17" s="1"/>
  <c r="L315" i="17"/>
  <c r="Q315" i="17" s="1" a="1"/>
  <c r="Q315" i="17" s="1"/>
  <c r="L316" i="17"/>
  <c r="Q316" i="17" s="1" a="1"/>
  <c r="Q316" i="17" s="1"/>
  <c r="L317" i="17"/>
  <c r="Q317" i="17" s="1" a="1"/>
  <c r="Q317" i="17" s="1"/>
  <c r="L318" i="17"/>
  <c r="Q318" i="17" s="1" a="1"/>
  <c r="Q318" i="17" s="1"/>
  <c r="L319" i="17"/>
  <c r="Q319" i="17" s="1" a="1"/>
  <c r="Q319" i="17" s="1"/>
  <c r="L320" i="17"/>
  <c r="Q320" i="17" s="1" a="1"/>
  <c r="Q320" i="17" s="1"/>
  <c r="L321" i="17"/>
  <c r="Q321" i="17" s="1" a="1"/>
  <c r="Q321" i="17" s="1"/>
  <c r="L322" i="17"/>
  <c r="Q322" i="17" s="1" a="1"/>
  <c r="Q322" i="17" s="1"/>
  <c r="L323" i="17"/>
  <c r="Q323" i="17" s="1" a="1"/>
  <c r="Q323" i="17" s="1"/>
  <c r="L324" i="17"/>
  <c r="Q324" i="17" s="1" a="1"/>
  <c r="Q324" i="17" s="1"/>
  <c r="L325" i="17"/>
  <c r="Q325" i="17" s="1" a="1"/>
  <c r="Q325" i="17" s="1"/>
  <c r="L326" i="17"/>
  <c r="Q326" i="17" s="1" a="1"/>
  <c r="Q326" i="17" s="1"/>
  <c r="L327" i="17"/>
  <c r="Q327" i="17" s="1" a="1"/>
  <c r="Q327" i="17" s="1"/>
  <c r="L328" i="17"/>
  <c r="Q328" i="17" s="1" a="1"/>
  <c r="Q328" i="17" s="1"/>
  <c r="L329" i="17"/>
  <c r="Q329" i="17" s="1" a="1"/>
  <c r="Q329" i="17" s="1"/>
  <c r="L330" i="17"/>
  <c r="Q330" i="17" s="1" a="1"/>
  <c r="Q330" i="17" s="1"/>
  <c r="L331" i="17"/>
  <c r="Q331" i="17" s="1" a="1"/>
  <c r="Q331" i="17" s="1"/>
  <c r="L332" i="17"/>
  <c r="Q332" i="17" s="1" a="1"/>
  <c r="Q332" i="17" s="1"/>
  <c r="L333" i="17"/>
  <c r="Q333" i="17" s="1" a="1"/>
  <c r="Q333" i="17" s="1"/>
  <c r="L334" i="17"/>
  <c r="Q334" i="17" s="1" a="1"/>
  <c r="Q334" i="17" s="1"/>
  <c r="L335" i="17"/>
  <c r="Q335" i="17" s="1" a="1"/>
  <c r="Q335" i="17" s="1"/>
  <c r="L336" i="17"/>
  <c r="Q336" i="17" s="1" a="1"/>
  <c r="Q336" i="17" s="1"/>
  <c r="L337" i="17"/>
  <c r="Q337" i="17" s="1" a="1"/>
  <c r="Q337" i="17" s="1"/>
  <c r="L338" i="17"/>
  <c r="Q338" i="17" s="1" a="1"/>
  <c r="Q338" i="17" s="1"/>
  <c r="L339" i="17"/>
  <c r="Q339" i="17" s="1" a="1"/>
  <c r="Q339" i="17" s="1"/>
  <c r="L340" i="17"/>
  <c r="Q340" i="17" s="1" a="1"/>
  <c r="Q340" i="17" s="1"/>
  <c r="L341" i="17"/>
  <c r="Q341" i="17" s="1" a="1"/>
  <c r="Q341" i="17" s="1"/>
  <c r="L342" i="17"/>
  <c r="Q342" i="17" s="1" a="1"/>
  <c r="Q342" i="17" s="1"/>
  <c r="L343" i="17"/>
  <c r="Q343" i="17" s="1" a="1"/>
  <c r="Q343" i="17" s="1"/>
  <c r="L344" i="17"/>
  <c r="Q344" i="17" s="1" a="1"/>
  <c r="Q344" i="17" s="1"/>
  <c r="L345" i="17"/>
  <c r="Q345" i="17" s="1" a="1"/>
  <c r="Q345" i="17" s="1"/>
  <c r="L346" i="17"/>
  <c r="Q346" i="17" s="1" a="1"/>
  <c r="Q346" i="17" s="1"/>
  <c r="L347" i="17"/>
  <c r="Q347" i="17" s="1" a="1"/>
  <c r="Q347" i="17" s="1"/>
  <c r="L348" i="17"/>
  <c r="Q348" i="17" s="1" a="1"/>
  <c r="Q348" i="17" s="1"/>
  <c r="L349" i="17"/>
  <c r="Q349" i="17" s="1" a="1"/>
  <c r="Q349" i="17" s="1"/>
  <c r="L350" i="17"/>
  <c r="Q350" i="17" s="1" a="1"/>
  <c r="Q350" i="17" s="1"/>
  <c r="L351" i="17"/>
  <c r="Q351" i="17" s="1" a="1"/>
  <c r="Q351" i="17" s="1"/>
  <c r="L352" i="17"/>
  <c r="Q352" i="17" s="1" a="1"/>
  <c r="Q352" i="17" s="1"/>
  <c r="L353" i="17"/>
  <c r="Q353" i="17" s="1" a="1"/>
  <c r="Q353" i="17" s="1"/>
  <c r="L354" i="17"/>
  <c r="Q354" i="17" s="1" a="1"/>
  <c r="Q354" i="17" s="1"/>
  <c r="L355" i="17"/>
  <c r="Q355" i="17" s="1" a="1"/>
  <c r="Q355" i="17" s="1"/>
  <c r="L356" i="17"/>
  <c r="Q356" i="17" s="1" a="1"/>
  <c r="Q356" i="17" s="1"/>
  <c r="L357" i="17"/>
  <c r="Q357" i="17" s="1" a="1"/>
  <c r="Q357" i="17" s="1"/>
  <c r="L358" i="17"/>
  <c r="Q358" i="17" s="1" a="1"/>
  <c r="Q358" i="17" s="1"/>
  <c r="L359" i="17"/>
  <c r="Q359" i="17" s="1" a="1"/>
  <c r="Q359" i="17" s="1"/>
  <c r="L360" i="17"/>
  <c r="Q360" i="17" s="1" a="1"/>
  <c r="Q360" i="17" s="1"/>
  <c r="L361" i="17"/>
  <c r="Q361" i="17" s="1" a="1"/>
  <c r="Q361" i="17" s="1"/>
  <c r="L362" i="17"/>
  <c r="Q362" i="17" s="1" a="1"/>
  <c r="Q362" i="17" s="1"/>
  <c r="L363" i="17"/>
  <c r="Q363" i="17" s="1" a="1"/>
  <c r="Q363" i="17" s="1"/>
  <c r="L364" i="17"/>
  <c r="Q364" i="17" s="1" a="1"/>
  <c r="Q364" i="17" s="1"/>
  <c r="L365" i="17"/>
  <c r="Q365" i="17" s="1" a="1"/>
  <c r="Q365" i="17" s="1"/>
  <c r="L366" i="17"/>
  <c r="Q366" i="17" s="1" a="1"/>
  <c r="Q366" i="17" s="1"/>
  <c r="L367" i="17"/>
  <c r="Q367" i="17" s="1" a="1"/>
  <c r="Q367" i="17" s="1"/>
  <c r="L368" i="17"/>
  <c r="Q368" i="17" s="1" a="1"/>
  <c r="Q368" i="17" s="1"/>
  <c r="L369" i="17"/>
  <c r="Q369" i="17" s="1" a="1"/>
  <c r="Q369" i="17" s="1"/>
  <c r="L370" i="17"/>
  <c r="Q370" i="17" s="1" a="1"/>
  <c r="Q370" i="17" s="1"/>
  <c r="L371" i="17"/>
  <c r="Q371" i="17" s="1" a="1"/>
  <c r="Q371" i="17" s="1"/>
  <c r="L372" i="17"/>
  <c r="Q372" i="17" s="1" a="1"/>
  <c r="Q372" i="17" s="1"/>
  <c r="L373" i="17"/>
  <c r="Q373" i="17" s="1" a="1"/>
  <c r="Q373" i="17" s="1"/>
  <c r="L374" i="17"/>
  <c r="Q374" i="17" s="1" a="1"/>
  <c r="Q374" i="17" s="1"/>
  <c r="L375" i="17"/>
  <c r="Q375" i="17" s="1" a="1"/>
  <c r="Q375" i="17" s="1"/>
  <c r="L376" i="17"/>
  <c r="Q376" i="17" s="1" a="1"/>
  <c r="Q376" i="17" s="1"/>
  <c r="L377" i="17"/>
  <c r="Q377" i="17" s="1" a="1"/>
  <c r="Q377" i="17" s="1"/>
  <c r="L378" i="17"/>
  <c r="Q378" i="17" s="1" a="1"/>
  <c r="Q378" i="17" s="1"/>
  <c r="L379" i="17"/>
  <c r="Q379" i="17" s="1" a="1"/>
  <c r="Q379" i="17" s="1"/>
  <c r="L380" i="17"/>
  <c r="Q380" i="17" s="1" a="1"/>
  <c r="Q380" i="17" s="1"/>
  <c r="L381" i="17"/>
  <c r="Q381" i="17" s="1" a="1"/>
  <c r="Q381" i="17" s="1"/>
  <c r="L382" i="17"/>
  <c r="Q382" i="17" s="1" a="1"/>
  <c r="Q382" i="17" s="1"/>
  <c r="L383" i="17"/>
  <c r="Q383" i="17" s="1" a="1"/>
  <c r="Q383" i="17" s="1"/>
  <c r="L384" i="17"/>
  <c r="Q384" i="17" s="1" a="1"/>
  <c r="Q384" i="17" s="1"/>
  <c r="L385" i="17"/>
  <c r="Q385" i="17" s="1" a="1"/>
  <c r="Q385" i="17" s="1"/>
  <c r="L386" i="17"/>
  <c r="Q386" i="17" s="1" a="1"/>
  <c r="Q386" i="17" s="1"/>
  <c r="L387" i="17"/>
  <c r="Q387" i="17" s="1" a="1"/>
  <c r="Q387" i="17" s="1"/>
  <c r="L388" i="17"/>
  <c r="Q388" i="17" s="1" a="1"/>
  <c r="Q388" i="17" s="1"/>
  <c r="L389" i="17"/>
  <c r="Q389" i="17" s="1" a="1"/>
  <c r="Q389" i="17" s="1"/>
  <c r="L390" i="17"/>
  <c r="Q390" i="17" s="1" a="1"/>
  <c r="Q390" i="17" s="1"/>
  <c r="L391" i="17"/>
  <c r="Q391" i="17" s="1" a="1"/>
  <c r="Q391" i="17" s="1"/>
  <c r="L392" i="17"/>
  <c r="Q392" i="17" s="1" a="1"/>
  <c r="Q392" i="17" s="1"/>
  <c r="L393" i="17"/>
  <c r="Q393" i="17" s="1" a="1"/>
  <c r="Q393" i="17" s="1"/>
  <c r="L394" i="17"/>
  <c r="Q394" i="17" s="1" a="1"/>
  <c r="Q394" i="17" s="1"/>
  <c r="L395" i="17"/>
  <c r="Q395" i="17" s="1" a="1"/>
  <c r="Q395" i="17" s="1"/>
  <c r="L396" i="17"/>
  <c r="Q396" i="17" s="1" a="1"/>
  <c r="Q396" i="17" s="1"/>
  <c r="L397" i="17"/>
  <c r="Q397" i="17" s="1" a="1"/>
  <c r="Q397" i="17" s="1"/>
  <c r="L398" i="17"/>
  <c r="Q398" i="17" s="1" a="1"/>
  <c r="Q398" i="17" s="1"/>
  <c r="L399" i="17"/>
  <c r="Q399" i="17" s="1" a="1"/>
  <c r="Q399" i="17" s="1"/>
  <c r="L400" i="17"/>
  <c r="Q400" i="17" s="1" a="1"/>
  <c r="Q400" i="17" s="1"/>
  <c r="L401" i="17"/>
  <c r="Q401" i="17" s="1" a="1"/>
  <c r="Q401" i="17" s="1"/>
  <c r="L402" i="17"/>
  <c r="Q402" i="17" s="1" a="1"/>
  <c r="Q402" i="17" s="1"/>
  <c r="L403" i="17"/>
  <c r="Q403" i="17" s="1" a="1"/>
  <c r="Q403" i="17" s="1"/>
  <c r="L404" i="17"/>
  <c r="Q404" i="17" s="1" a="1"/>
  <c r="Q404" i="17" s="1"/>
  <c r="L405" i="17"/>
  <c r="Q405" i="17" s="1" a="1"/>
  <c r="Q405" i="17" s="1"/>
  <c r="L406" i="17"/>
  <c r="Q406" i="17" s="1" a="1"/>
  <c r="Q406" i="17" s="1"/>
  <c r="L407" i="17"/>
  <c r="Q407" i="17" s="1" a="1"/>
  <c r="Q407" i="17" s="1"/>
  <c r="L408" i="17"/>
  <c r="Q408" i="17" s="1" a="1"/>
  <c r="Q408" i="17" s="1"/>
  <c r="L409" i="17"/>
  <c r="Q409" i="17" s="1" a="1"/>
  <c r="Q409" i="17" s="1"/>
  <c r="L410" i="17"/>
  <c r="Q410" i="17" s="1" a="1"/>
  <c r="Q410" i="17" s="1"/>
  <c r="L411" i="17"/>
  <c r="Q411" i="17" s="1" a="1"/>
  <c r="Q411" i="17" s="1"/>
  <c r="L412" i="17"/>
  <c r="Q412" i="17" s="1" a="1"/>
  <c r="Q412" i="17" s="1"/>
  <c r="L413" i="17"/>
  <c r="Q413" i="17" s="1" a="1"/>
  <c r="Q413" i="17" s="1"/>
  <c r="L414" i="17"/>
  <c r="Q414" i="17" s="1" a="1"/>
  <c r="Q414" i="17" s="1"/>
  <c r="L415" i="17"/>
  <c r="Q415" i="17" s="1" a="1"/>
  <c r="Q415" i="17" s="1"/>
  <c r="L416" i="17"/>
  <c r="Q416" i="17" s="1" a="1"/>
  <c r="Q416" i="17" s="1"/>
  <c r="L417" i="17"/>
  <c r="Q417" i="17" s="1" a="1"/>
  <c r="Q417" i="17" s="1"/>
  <c r="L418" i="17"/>
  <c r="Q418" i="17" s="1" a="1"/>
  <c r="Q418" i="17" s="1"/>
  <c r="L419" i="17"/>
  <c r="Q419" i="17" s="1" a="1"/>
  <c r="Q419" i="17" s="1"/>
  <c r="L420" i="17"/>
  <c r="Q420" i="17" s="1" a="1"/>
  <c r="Q420" i="17" s="1"/>
  <c r="L421" i="17"/>
  <c r="Q421" i="17" s="1" a="1"/>
  <c r="Q421" i="17" s="1"/>
  <c r="L422" i="17"/>
  <c r="Q422" i="17" s="1" a="1"/>
  <c r="Q422" i="17" s="1"/>
  <c r="L423" i="17"/>
  <c r="Q423" i="17" s="1" a="1"/>
  <c r="Q423" i="17" s="1"/>
  <c r="L424" i="17"/>
  <c r="Q424" i="17" s="1" a="1"/>
  <c r="Q424" i="17" s="1"/>
  <c r="L425" i="17"/>
  <c r="Q425" i="17" s="1" a="1"/>
  <c r="Q425" i="17" s="1"/>
  <c r="L426" i="17"/>
  <c r="Q426" i="17" s="1" a="1"/>
  <c r="Q426" i="17" s="1"/>
  <c r="L427" i="17"/>
  <c r="Q427" i="17" s="1" a="1"/>
  <c r="Q427" i="17" s="1"/>
  <c r="L428" i="17"/>
  <c r="Q428" i="17" s="1" a="1"/>
  <c r="Q428" i="17" s="1"/>
  <c r="L429" i="17"/>
  <c r="Q429" i="17" s="1" a="1"/>
  <c r="Q429" i="17" s="1"/>
  <c r="L430" i="17"/>
  <c r="Q430" i="17" s="1" a="1"/>
  <c r="Q430" i="17" s="1"/>
  <c r="L431" i="17"/>
  <c r="Q431" i="17" s="1" a="1"/>
  <c r="Q431" i="17" s="1"/>
  <c r="L432" i="17"/>
  <c r="Q432" i="17" s="1" a="1"/>
  <c r="Q432" i="17" s="1"/>
  <c r="L433" i="17"/>
  <c r="Q433" i="17" s="1" a="1"/>
  <c r="Q433" i="17" s="1"/>
  <c r="L434" i="17"/>
  <c r="Q434" i="17" s="1" a="1"/>
  <c r="Q434" i="17" s="1"/>
  <c r="L435" i="17"/>
  <c r="Q435" i="17" s="1" a="1"/>
  <c r="Q435" i="17" s="1"/>
  <c r="L436" i="17"/>
  <c r="Q436" i="17" s="1" a="1"/>
  <c r="Q436" i="17" s="1"/>
  <c r="L437" i="17"/>
  <c r="Q437" i="17" s="1" a="1"/>
  <c r="Q437" i="17" s="1"/>
  <c r="L438" i="17"/>
  <c r="Q438" i="17" s="1" a="1"/>
  <c r="Q438" i="17" s="1"/>
  <c r="L439" i="17"/>
  <c r="Q439" i="17" s="1" a="1"/>
  <c r="Q439" i="17" s="1"/>
  <c r="L440" i="17"/>
  <c r="Q440" i="17" s="1" a="1"/>
  <c r="Q440" i="17" s="1"/>
  <c r="L441" i="17"/>
  <c r="Q441" i="17" s="1" a="1"/>
  <c r="Q441" i="17" s="1"/>
  <c r="L442" i="17"/>
  <c r="Q442" i="17" s="1" a="1"/>
  <c r="Q442" i="17" s="1"/>
  <c r="L443" i="17"/>
  <c r="Q443" i="17" s="1" a="1"/>
  <c r="Q443" i="17" s="1"/>
  <c r="L444" i="17"/>
  <c r="Q444" i="17" s="1" a="1"/>
  <c r="Q444" i="17" s="1"/>
  <c r="L445" i="17"/>
  <c r="Q445" i="17" s="1" a="1"/>
  <c r="Q445" i="17" s="1"/>
  <c r="L446" i="17"/>
  <c r="Q446" i="17" s="1" a="1"/>
  <c r="Q446" i="17" s="1"/>
  <c r="L447" i="17"/>
  <c r="Q447" i="17" s="1" a="1"/>
  <c r="Q447" i="17" s="1"/>
  <c r="L448" i="17"/>
  <c r="Q448" i="17" s="1" a="1"/>
  <c r="Q448" i="17" s="1"/>
  <c r="L449" i="17"/>
  <c r="Q449" i="17" s="1" a="1"/>
  <c r="Q449" i="17" s="1"/>
  <c r="L450" i="17"/>
  <c r="Q450" i="17" s="1" a="1"/>
  <c r="Q450" i="17" s="1"/>
  <c r="L451" i="17"/>
  <c r="Q451" i="17" s="1" a="1"/>
  <c r="Q451" i="17" s="1"/>
  <c r="L452" i="17"/>
  <c r="Q452" i="17" s="1" a="1"/>
  <c r="Q452" i="17" s="1"/>
  <c r="L453" i="17"/>
  <c r="Q453" i="17" s="1" a="1"/>
  <c r="Q453" i="17" s="1"/>
  <c r="L454" i="17"/>
  <c r="Q454" i="17" s="1" a="1"/>
  <c r="Q454" i="17" s="1"/>
  <c r="L455" i="17"/>
  <c r="Q455" i="17" s="1" a="1"/>
  <c r="Q455" i="17" s="1"/>
  <c r="L456" i="17"/>
  <c r="Q456" i="17" s="1" a="1"/>
  <c r="Q456" i="17" s="1"/>
  <c r="L457" i="17"/>
  <c r="Q457" i="17" s="1" a="1"/>
  <c r="Q457" i="17" s="1"/>
  <c r="L458" i="17"/>
  <c r="Q458" i="17" s="1" a="1"/>
  <c r="Q458" i="17" s="1"/>
  <c r="L459" i="17"/>
  <c r="Q459" i="17" s="1" a="1"/>
  <c r="Q459" i="17" s="1"/>
  <c r="L460" i="17"/>
  <c r="Q460" i="17" s="1" a="1"/>
  <c r="Q460" i="17" s="1"/>
  <c r="L461" i="17"/>
  <c r="Q461" i="17" s="1" a="1"/>
  <c r="Q461" i="17" s="1"/>
  <c r="L462" i="17"/>
  <c r="Q462" i="17" s="1" a="1"/>
  <c r="Q462" i="17" s="1"/>
  <c r="L463" i="17"/>
  <c r="Q463" i="17" s="1" a="1"/>
  <c r="Q463" i="17" s="1"/>
  <c r="L464" i="17"/>
  <c r="Q464" i="17" s="1" a="1"/>
  <c r="Q464" i="17" s="1"/>
  <c r="L465" i="17"/>
  <c r="Q465" i="17" s="1" a="1"/>
  <c r="Q465" i="17" s="1"/>
  <c r="L466" i="17"/>
  <c r="Q466" i="17" s="1" a="1"/>
  <c r="Q466" i="17" s="1"/>
  <c r="L467" i="17"/>
  <c r="Q467" i="17" s="1" a="1"/>
  <c r="Q467" i="17" s="1"/>
  <c r="L468" i="17"/>
  <c r="Q468" i="17" s="1" a="1"/>
  <c r="Q468" i="17" s="1"/>
  <c r="L469" i="17"/>
  <c r="Q469" i="17" s="1" a="1"/>
  <c r="Q469" i="17" s="1"/>
  <c r="L470" i="17"/>
  <c r="Q470" i="17" s="1" a="1"/>
  <c r="Q470" i="17" s="1"/>
  <c r="L471" i="17"/>
  <c r="Q471" i="17" s="1" a="1"/>
  <c r="Q471" i="17" s="1"/>
  <c r="L472" i="17"/>
  <c r="Q472" i="17" s="1" a="1"/>
  <c r="Q472" i="17" s="1"/>
  <c r="L473" i="17"/>
  <c r="Q473" i="17" s="1" a="1"/>
  <c r="Q473" i="17" s="1"/>
  <c r="L474" i="17"/>
  <c r="Q474" i="17" s="1" a="1"/>
  <c r="Q474" i="17" s="1"/>
  <c r="L475" i="17"/>
  <c r="Q475" i="17" s="1" a="1"/>
  <c r="Q475" i="17" s="1"/>
  <c r="L476" i="17"/>
  <c r="Q476" i="17" s="1" a="1"/>
  <c r="Q476" i="17" s="1"/>
  <c r="L477" i="17"/>
  <c r="Q477" i="17" s="1" a="1"/>
  <c r="Q477" i="17" s="1"/>
  <c r="L478" i="17"/>
  <c r="Q478" i="17" s="1" a="1"/>
  <c r="Q478" i="17" s="1"/>
  <c r="L479" i="17"/>
  <c r="Q479" i="17" s="1" a="1"/>
  <c r="Q479" i="17" s="1"/>
  <c r="L480" i="17"/>
  <c r="Q480" i="17" s="1" a="1"/>
  <c r="Q480" i="17" s="1"/>
  <c r="L481" i="17"/>
  <c r="Q481" i="17" s="1" a="1"/>
  <c r="Q481" i="17" s="1"/>
  <c r="L482" i="17"/>
  <c r="Q482" i="17" s="1" a="1"/>
  <c r="Q482" i="17" s="1"/>
  <c r="L483" i="17"/>
  <c r="Q483" i="17" s="1" a="1"/>
  <c r="Q483" i="17" s="1"/>
  <c r="L484" i="17"/>
  <c r="Q484" i="17" s="1" a="1"/>
  <c r="Q484" i="17" s="1"/>
  <c r="L485" i="17"/>
  <c r="Q485" i="17" s="1" a="1"/>
  <c r="Q485" i="17" s="1"/>
  <c r="L486" i="17"/>
  <c r="Q486" i="17" s="1" a="1"/>
  <c r="Q486" i="17" s="1"/>
  <c r="L487" i="17"/>
  <c r="Q487" i="17" s="1" a="1"/>
  <c r="Q487" i="17" s="1"/>
  <c r="L488" i="17"/>
  <c r="Q488" i="17" s="1" a="1"/>
  <c r="Q488" i="17" s="1"/>
  <c r="L489" i="17"/>
  <c r="Q489" i="17" s="1" a="1"/>
  <c r="Q489" i="17" s="1"/>
  <c r="L490" i="17"/>
  <c r="Q490" i="17" s="1" a="1"/>
  <c r="Q490" i="17" s="1"/>
  <c r="L491" i="17"/>
  <c r="Q491" i="17" s="1" a="1"/>
  <c r="Q491" i="17" s="1"/>
  <c r="L492" i="17"/>
  <c r="Q492" i="17" s="1" a="1"/>
  <c r="Q492" i="17" s="1"/>
  <c r="L493" i="17"/>
  <c r="Q493" i="17" s="1" a="1"/>
  <c r="Q493" i="17" s="1"/>
  <c r="L494" i="17"/>
  <c r="Q494" i="17" s="1" a="1"/>
  <c r="Q494" i="17" s="1"/>
  <c r="L495" i="17"/>
  <c r="Q495" i="17" s="1" a="1"/>
  <c r="Q495" i="17" s="1"/>
  <c r="L496" i="17"/>
  <c r="Q496" i="17" s="1" a="1"/>
  <c r="Q496" i="17" s="1"/>
  <c r="L497" i="17"/>
  <c r="Q497" i="17" s="1" a="1"/>
  <c r="Q497" i="17" s="1"/>
  <c r="L498" i="17"/>
  <c r="Q498" i="17" s="1" a="1"/>
  <c r="Q498" i="17" s="1"/>
  <c r="L499" i="17"/>
  <c r="L500" i="17"/>
  <c r="Q500" i="17" s="1" a="1"/>
  <c r="Q500" i="17" s="1"/>
  <c r="L501" i="17"/>
  <c r="Q501" i="17" s="1" a="1"/>
  <c r="Q501" i="17" s="1"/>
  <c r="L502" i="17"/>
  <c r="Q502" i="17" s="1" a="1"/>
  <c r="Q502" i="17" s="1"/>
  <c r="L503" i="17"/>
  <c r="Q503" i="17" s="1" a="1"/>
  <c r="Q503" i="17" s="1"/>
  <c r="L504" i="17"/>
  <c r="Q504" i="17" s="1" a="1"/>
  <c r="Q504" i="17" s="1"/>
  <c r="L505" i="17"/>
  <c r="Q505" i="17" s="1" a="1"/>
  <c r="Q505" i="17" s="1"/>
  <c r="L506" i="17"/>
  <c r="Q506" i="17" s="1" a="1"/>
  <c r="Q506" i="17" s="1"/>
  <c r="L507" i="17"/>
  <c r="Q507" i="17" s="1" a="1"/>
  <c r="Q507" i="17" s="1"/>
  <c r="L508" i="17"/>
  <c r="Q508" i="17" s="1" a="1"/>
  <c r="Q508" i="17" s="1"/>
  <c r="L509" i="17"/>
  <c r="Q509" i="17" s="1" a="1"/>
  <c r="Q509" i="17" s="1"/>
  <c r="L510" i="17"/>
  <c r="Q510" i="17" s="1" a="1"/>
  <c r="Q510" i="17" s="1"/>
  <c r="L511" i="17"/>
  <c r="Q511" i="17" s="1" a="1"/>
  <c r="Q511" i="17" s="1"/>
  <c r="L512" i="17"/>
  <c r="Q512" i="17" s="1" a="1"/>
  <c r="Q512" i="17" s="1"/>
  <c r="L513" i="17"/>
  <c r="Q513" i="17" s="1" a="1"/>
  <c r="Q513" i="17" s="1"/>
  <c r="L514" i="17"/>
  <c r="Q514" i="17" s="1" a="1"/>
  <c r="Q514" i="17" s="1"/>
  <c r="L515" i="17"/>
  <c r="Q515" i="17" s="1" a="1"/>
  <c r="Q515" i="17" s="1"/>
  <c r="L516" i="17"/>
  <c r="L517" i="17"/>
  <c r="Q517" i="17" s="1" a="1"/>
  <c r="Q517" i="17" s="1"/>
  <c r="L518" i="17"/>
  <c r="Q518" i="17" s="1" a="1"/>
  <c r="Q518" i="17" s="1"/>
  <c r="L519" i="17"/>
  <c r="Q519" i="17" s="1" a="1"/>
  <c r="Q519" i="17" s="1"/>
  <c r="L520" i="17"/>
  <c r="Q520" i="17" s="1" a="1"/>
  <c r="Q520" i="17" s="1"/>
  <c r="L521" i="17"/>
  <c r="Q521" i="17" s="1" a="1"/>
  <c r="Q521" i="17" s="1"/>
  <c r="L522" i="17"/>
  <c r="Q522" i="17" s="1" a="1"/>
  <c r="Q522" i="17" s="1"/>
  <c r="L523" i="17"/>
  <c r="Q523" i="17" s="1" a="1"/>
  <c r="Q523" i="17" s="1"/>
  <c r="L524" i="17"/>
  <c r="Q524" i="17" s="1" a="1"/>
  <c r="Q524" i="17" s="1"/>
  <c r="L525" i="17"/>
  <c r="Q525" i="17" s="1" a="1"/>
  <c r="Q525" i="17" s="1"/>
  <c r="L526" i="17"/>
  <c r="Q526" i="17" s="1" a="1"/>
  <c r="Q526" i="17" s="1"/>
  <c r="L527" i="17"/>
  <c r="Q527" i="17" s="1" a="1"/>
  <c r="Q527" i="17" s="1"/>
  <c r="L528" i="17"/>
  <c r="Q528" i="17" s="1" a="1"/>
  <c r="Q528" i="17" s="1"/>
  <c r="L529" i="17"/>
  <c r="Q529" i="17" s="1" a="1"/>
  <c r="Q529" i="17" s="1"/>
  <c r="L530" i="17"/>
  <c r="Q530" i="17" s="1" a="1"/>
  <c r="Q530" i="17" s="1"/>
  <c r="L531" i="17"/>
  <c r="Q531" i="17" s="1" a="1"/>
  <c r="Q531" i="17" s="1"/>
  <c r="L532" i="17"/>
  <c r="Q532" i="17" s="1" a="1"/>
  <c r="Q532" i="17" s="1"/>
  <c r="L533" i="17"/>
  <c r="Q533" i="17" s="1" a="1"/>
  <c r="Q533" i="17" s="1"/>
  <c r="L534" i="17"/>
  <c r="Q534" i="17" s="1" a="1"/>
  <c r="Q534" i="17" s="1"/>
  <c r="L535" i="17"/>
  <c r="Q535" i="17" s="1" a="1"/>
  <c r="Q535" i="17" s="1"/>
  <c r="L536" i="17"/>
  <c r="Q536" i="17" s="1" a="1"/>
  <c r="Q536" i="17" s="1"/>
  <c r="L537" i="17"/>
  <c r="Q537" i="17" s="1" a="1"/>
  <c r="Q537" i="17" s="1"/>
  <c r="L538" i="17"/>
  <c r="Q538" i="17" s="1" a="1"/>
  <c r="Q538" i="17" s="1"/>
  <c r="L539" i="17"/>
  <c r="Q539" i="17" s="1" a="1"/>
  <c r="Q539" i="17" s="1"/>
  <c r="L540" i="17"/>
  <c r="Q540" i="17" s="1" a="1"/>
  <c r="Q540" i="17" s="1"/>
  <c r="L541" i="17"/>
  <c r="Q541" i="17" s="1" a="1"/>
  <c r="Q541" i="17" s="1"/>
  <c r="L542" i="17"/>
  <c r="Q542" i="17" s="1" a="1"/>
  <c r="Q542" i="17" s="1"/>
  <c r="L543" i="17"/>
  <c r="Q543" i="17" s="1" a="1"/>
  <c r="Q543" i="17" s="1"/>
  <c r="L544" i="17"/>
  <c r="Q544" i="17" s="1" a="1"/>
  <c r="Q544" i="17" s="1"/>
  <c r="L545" i="17"/>
  <c r="Q545" i="17" s="1" a="1"/>
  <c r="Q545" i="17" s="1"/>
  <c r="L546" i="17"/>
  <c r="Q546" i="17" s="1" a="1"/>
  <c r="Q546" i="17" s="1"/>
  <c r="L547" i="17"/>
  <c r="Q547" i="17" s="1" a="1"/>
  <c r="Q547" i="17" s="1"/>
  <c r="L548" i="17"/>
  <c r="Q548" i="17" s="1" a="1"/>
  <c r="Q548" i="17" s="1"/>
  <c r="L549" i="17"/>
  <c r="Q549" i="17" s="1" a="1"/>
  <c r="Q549" i="17" s="1"/>
  <c r="L550" i="17"/>
  <c r="Q550" i="17" s="1" a="1"/>
  <c r="Q550" i="17" s="1"/>
  <c r="L551" i="17"/>
  <c r="Q551" i="17" s="1" a="1"/>
  <c r="Q551" i="17" s="1"/>
  <c r="L552" i="17"/>
  <c r="Q552" i="17" s="1" a="1"/>
  <c r="Q552" i="17" s="1"/>
  <c r="L553" i="17"/>
  <c r="Q553" i="17" s="1" a="1"/>
  <c r="Q553" i="17" s="1"/>
  <c r="L554" i="17"/>
  <c r="Q554" i="17" s="1" a="1"/>
  <c r="Q554" i="17" s="1"/>
  <c r="L555" i="17"/>
  <c r="Q555" i="17" s="1" a="1"/>
  <c r="Q555" i="17" s="1"/>
  <c r="L556" i="17"/>
  <c r="Q556" i="17" s="1" a="1"/>
  <c r="Q556" i="17" s="1"/>
  <c r="L557" i="17"/>
  <c r="Q557" i="17" s="1" a="1"/>
  <c r="Q557" i="17" s="1"/>
  <c r="L558" i="17"/>
  <c r="Q558" i="17" s="1" a="1"/>
  <c r="Q558" i="17" s="1"/>
  <c r="L559" i="17"/>
  <c r="Q559" i="17" s="1" a="1"/>
  <c r="Q559" i="17" s="1"/>
  <c r="L560" i="17"/>
  <c r="Q560" i="17" s="1" a="1"/>
  <c r="Q560" i="17" s="1"/>
  <c r="L561" i="17"/>
  <c r="Q561" i="17" s="1" a="1"/>
  <c r="Q561" i="17" s="1"/>
  <c r="L562" i="17"/>
  <c r="Q562" i="17" s="1" a="1"/>
  <c r="Q562" i="17" s="1"/>
  <c r="L563" i="17"/>
  <c r="Q563" i="17" s="1" a="1"/>
  <c r="Q563" i="17" s="1"/>
  <c r="L564" i="17"/>
  <c r="Q564" i="17" s="1" a="1"/>
  <c r="Q564" i="17" s="1"/>
  <c r="L565" i="17"/>
  <c r="Q565" i="17" s="1" a="1"/>
  <c r="Q565" i="17" s="1"/>
  <c r="L566" i="17"/>
  <c r="Q566" i="17" s="1" a="1"/>
  <c r="Q566" i="17" s="1"/>
  <c r="L567" i="17"/>
  <c r="Q567" i="17" s="1" a="1"/>
  <c r="Q567" i="17" s="1"/>
  <c r="L568" i="17"/>
  <c r="Q568" i="17" s="1" a="1"/>
  <c r="Q568" i="17" s="1"/>
  <c r="L569" i="17"/>
  <c r="Q569" i="17" s="1" a="1"/>
  <c r="Q569" i="17" s="1"/>
  <c r="L570" i="17"/>
  <c r="Q570" i="17" s="1" a="1"/>
  <c r="Q570" i="17" s="1"/>
  <c r="L571" i="17"/>
  <c r="Q571" i="17" s="1" a="1"/>
  <c r="Q571" i="17" s="1"/>
  <c r="L572" i="17"/>
  <c r="Q572" i="17" s="1" a="1"/>
  <c r="Q572" i="17" s="1"/>
  <c r="L573" i="17"/>
  <c r="Q573" i="17" s="1" a="1"/>
  <c r="Q573" i="17" s="1"/>
  <c r="L574" i="17"/>
  <c r="Q574" i="17" s="1" a="1"/>
  <c r="Q574" i="17" s="1"/>
  <c r="L575" i="17"/>
  <c r="Q575" i="17" s="1" a="1"/>
  <c r="Q575" i="17" s="1"/>
  <c r="L576" i="17"/>
  <c r="Q576" i="17" s="1" a="1"/>
  <c r="Q576" i="17" s="1"/>
  <c r="L577" i="17"/>
  <c r="Q577" i="17" s="1" a="1"/>
  <c r="Q577" i="17" s="1"/>
  <c r="L578" i="17"/>
  <c r="Q578" i="17" s="1" a="1"/>
  <c r="Q578" i="17" s="1"/>
  <c r="L579" i="17"/>
  <c r="Q579" i="17" s="1" a="1"/>
  <c r="Q579" i="17" s="1"/>
  <c r="L580" i="17"/>
  <c r="Q580" i="17" s="1" a="1"/>
  <c r="Q580" i="17" s="1"/>
  <c r="L581" i="17"/>
  <c r="Q581" i="17" s="1" a="1"/>
  <c r="Q581" i="17" s="1"/>
  <c r="L582" i="17"/>
  <c r="Q582" i="17" s="1" a="1"/>
  <c r="Q582" i="17" s="1"/>
  <c r="L583" i="17"/>
  <c r="Q583" i="17" s="1" a="1"/>
  <c r="Q583" i="17" s="1"/>
  <c r="L584" i="17"/>
  <c r="Q584" i="17" s="1" a="1"/>
  <c r="Q584" i="17" s="1"/>
  <c r="L585" i="17"/>
  <c r="Q585" i="17" s="1" a="1"/>
  <c r="Q585" i="17" s="1"/>
  <c r="L586" i="17"/>
  <c r="Q586" i="17" s="1" a="1"/>
  <c r="Q586" i="17" s="1"/>
  <c r="L587" i="17"/>
  <c r="Q587" i="17" s="1" a="1"/>
  <c r="Q587" i="17" s="1"/>
  <c r="L588" i="17"/>
  <c r="Q588" i="17" s="1" a="1"/>
  <c r="Q588" i="17" s="1"/>
  <c r="L589" i="17"/>
  <c r="Q589" i="17" s="1" a="1"/>
  <c r="Q589" i="17" s="1"/>
  <c r="L590" i="17"/>
  <c r="Q590" i="17" s="1" a="1"/>
  <c r="Q590" i="17" s="1"/>
  <c r="L591" i="17"/>
  <c r="Q591" i="17" s="1" a="1"/>
  <c r="Q591" i="17" s="1"/>
  <c r="L592" i="17"/>
  <c r="Q592" i="17" s="1" a="1"/>
  <c r="Q592" i="17" s="1"/>
  <c r="L593" i="17"/>
  <c r="Q593" i="17" s="1" a="1"/>
  <c r="Q593" i="17" s="1"/>
  <c r="L594" i="17"/>
  <c r="Q594" i="17" s="1" a="1"/>
  <c r="Q594" i="17" s="1"/>
  <c r="L595" i="17"/>
  <c r="Q595" i="17" s="1" a="1"/>
  <c r="Q595" i="17" s="1"/>
  <c r="L596" i="17"/>
  <c r="Q596" i="17" s="1" a="1"/>
  <c r="Q596" i="17" s="1"/>
  <c r="L597" i="17"/>
  <c r="Q597" i="17" s="1" a="1"/>
  <c r="Q597" i="17" s="1"/>
  <c r="L598" i="17"/>
  <c r="Q598" i="17" s="1" a="1"/>
  <c r="Q598" i="17" s="1"/>
  <c r="L599" i="17"/>
  <c r="Q599" i="17" s="1" a="1"/>
  <c r="Q599" i="17" s="1"/>
  <c r="L600" i="17"/>
  <c r="Q600" i="17" s="1" a="1"/>
  <c r="Q600" i="17" s="1"/>
  <c r="L601" i="17"/>
  <c r="Q601" i="17" s="1" a="1"/>
  <c r="Q601" i="17" s="1"/>
  <c r="L602" i="17"/>
  <c r="Q602" i="17" s="1" a="1"/>
  <c r="Q602" i="17" s="1"/>
  <c r="L603" i="17"/>
  <c r="Q603" i="17" s="1" a="1"/>
  <c r="Q603" i="17" s="1"/>
  <c r="L604" i="17"/>
  <c r="Q604" i="17" s="1" a="1"/>
  <c r="Q604" i="17" s="1"/>
  <c r="L605" i="17"/>
  <c r="Q605" i="17" s="1" a="1"/>
  <c r="Q605" i="17" s="1"/>
  <c r="L606" i="17"/>
  <c r="Q606" i="17" s="1" a="1"/>
  <c r="Q606" i="17" s="1"/>
  <c r="L607" i="17"/>
  <c r="Q607" i="17" s="1" a="1"/>
  <c r="Q607" i="17" s="1"/>
  <c r="L608" i="17"/>
  <c r="Q608" i="17" s="1" a="1"/>
  <c r="Q608" i="17" s="1"/>
  <c r="L609" i="17"/>
  <c r="Q609" i="17" s="1" a="1"/>
  <c r="Q609" i="17" s="1"/>
  <c r="L610" i="17"/>
  <c r="Q610" i="17" s="1" a="1"/>
  <c r="Q610" i="17" s="1"/>
  <c r="L611" i="17"/>
  <c r="Q611" i="17" s="1" a="1"/>
  <c r="Q611" i="17" s="1"/>
  <c r="L612" i="17"/>
  <c r="Q612" i="17" s="1" a="1"/>
  <c r="Q612" i="17" s="1"/>
  <c r="L613" i="17"/>
  <c r="Q613" i="17" s="1" a="1"/>
  <c r="Q613" i="17" s="1"/>
  <c r="L614" i="17"/>
  <c r="Q614" i="17" s="1" a="1"/>
  <c r="Q614" i="17" s="1"/>
  <c r="L615" i="17"/>
  <c r="Q615" i="17" s="1" a="1"/>
  <c r="Q615" i="17" s="1"/>
  <c r="L616" i="17"/>
  <c r="Q616" i="17" s="1" a="1"/>
  <c r="Q616" i="17" s="1"/>
  <c r="L617" i="17"/>
  <c r="Q617" i="17" s="1" a="1"/>
  <c r="Q617" i="17" s="1"/>
  <c r="L618" i="17"/>
  <c r="Q618" i="17" s="1" a="1"/>
  <c r="Q618" i="17" s="1"/>
  <c r="L619" i="17"/>
  <c r="Q619" i="17" s="1" a="1"/>
  <c r="Q619" i="17" s="1"/>
  <c r="L620" i="17"/>
  <c r="Q620" i="17" s="1" a="1"/>
  <c r="Q620" i="17" s="1"/>
  <c r="L621" i="17"/>
  <c r="Q621" i="17" s="1" a="1"/>
  <c r="Q621" i="17" s="1"/>
  <c r="L622" i="17"/>
  <c r="Q622" i="17" s="1" a="1"/>
  <c r="Q622" i="17" s="1"/>
  <c r="L623" i="17"/>
  <c r="Q623" i="17" s="1" a="1"/>
  <c r="Q623" i="17" s="1"/>
  <c r="L624" i="17"/>
  <c r="Q624" i="17" s="1" a="1"/>
  <c r="Q624" i="17" s="1"/>
  <c r="L625" i="17"/>
  <c r="Q625" i="17" s="1" a="1"/>
  <c r="Q625" i="17" s="1"/>
  <c r="L626" i="17"/>
  <c r="Q626" i="17" s="1" a="1"/>
  <c r="Q626" i="17" s="1"/>
  <c r="L627" i="17"/>
  <c r="Q627" i="17" s="1" a="1"/>
  <c r="Q627" i="17" s="1"/>
  <c r="L628" i="17"/>
  <c r="Q628" i="17" s="1" a="1"/>
  <c r="Q628" i="17" s="1"/>
  <c r="L629" i="17"/>
  <c r="Q629" i="17" s="1" a="1"/>
  <c r="Q629" i="17" s="1"/>
  <c r="L630" i="17"/>
  <c r="Q630" i="17" s="1" a="1"/>
  <c r="Q630" i="17" s="1"/>
  <c r="L631" i="17"/>
  <c r="Q631" i="17" s="1" a="1"/>
  <c r="Q631" i="17" s="1"/>
  <c r="L632" i="17"/>
  <c r="Q632" i="17" s="1" a="1"/>
  <c r="Q632" i="17" s="1"/>
  <c r="L633" i="17"/>
  <c r="Q633" i="17" s="1" a="1"/>
  <c r="Q633" i="17" s="1"/>
  <c r="L634" i="17"/>
  <c r="Q634" i="17" s="1" a="1"/>
  <c r="Q634" i="17" s="1"/>
  <c r="L635" i="17"/>
  <c r="Q635" i="17" s="1" a="1"/>
  <c r="Q635" i="17" s="1"/>
  <c r="L636" i="17"/>
  <c r="Q636" i="17" s="1" a="1"/>
  <c r="Q636" i="17" s="1"/>
  <c r="L637" i="17"/>
  <c r="Q637" i="17" s="1" a="1"/>
  <c r="Q637" i="17" s="1"/>
  <c r="L638" i="17"/>
  <c r="Q638" i="17" s="1" a="1"/>
  <c r="Q638" i="17" s="1"/>
  <c r="L639" i="17"/>
  <c r="Q639" i="17" s="1" a="1"/>
  <c r="Q639" i="17" s="1"/>
  <c r="L640" i="17"/>
  <c r="Q640" i="17" s="1" a="1"/>
  <c r="Q640" i="17" s="1"/>
  <c r="L641" i="17"/>
  <c r="Q641" i="17" s="1" a="1"/>
  <c r="Q641" i="17" s="1"/>
  <c r="L642" i="17"/>
  <c r="Q642" i="17" s="1" a="1"/>
  <c r="Q642" i="17" s="1"/>
  <c r="L643" i="17"/>
  <c r="Q643" i="17" s="1" a="1"/>
  <c r="Q643" i="17" s="1"/>
  <c r="L644" i="17"/>
  <c r="Q644" i="17" s="1" a="1"/>
  <c r="Q644" i="17" s="1"/>
  <c r="L645" i="17"/>
  <c r="Q645" i="17" s="1" a="1"/>
  <c r="Q645" i="17" s="1"/>
  <c r="L646" i="17"/>
  <c r="Q646" i="17" s="1" a="1"/>
  <c r="Q646" i="17" s="1"/>
  <c r="L647" i="17"/>
  <c r="Q647" i="17" s="1" a="1"/>
  <c r="Q647" i="17" s="1"/>
  <c r="L648" i="17"/>
  <c r="Q648" i="17" s="1" a="1"/>
  <c r="Q648" i="17" s="1"/>
  <c r="L649" i="17"/>
  <c r="Q649" i="17" s="1" a="1"/>
  <c r="Q649" i="17" s="1"/>
  <c r="L650" i="17"/>
  <c r="Q650" i="17" s="1" a="1"/>
  <c r="Q650" i="17" s="1"/>
  <c r="L651" i="17"/>
  <c r="Q651" i="17" s="1" a="1"/>
  <c r="Q651" i="17" s="1"/>
  <c r="L652" i="17"/>
  <c r="Q652" i="17" s="1" a="1"/>
  <c r="Q652" i="17" s="1"/>
  <c r="L653" i="17"/>
  <c r="Q653" i="17" s="1" a="1"/>
  <c r="Q653" i="17" s="1"/>
  <c r="L654" i="17"/>
  <c r="Q654" i="17" s="1" a="1"/>
  <c r="Q654" i="17" s="1"/>
  <c r="L655" i="17"/>
  <c r="Q655" i="17" s="1" a="1"/>
  <c r="Q655" i="17" s="1"/>
  <c r="L656" i="17"/>
  <c r="Q656" i="17" s="1" a="1"/>
  <c r="Q656" i="17" s="1"/>
  <c r="L657" i="17"/>
  <c r="Q657" i="17" s="1" a="1"/>
  <c r="Q657" i="17" s="1"/>
  <c r="L658" i="17"/>
  <c r="Q658" i="17" s="1" a="1"/>
  <c r="Q658" i="17" s="1"/>
  <c r="L659" i="17"/>
  <c r="Q659" i="17" s="1" a="1"/>
  <c r="Q659" i="17" s="1"/>
  <c r="L660" i="17"/>
  <c r="Q660" i="17" s="1" a="1"/>
  <c r="Q660" i="17" s="1"/>
  <c r="L661" i="17"/>
  <c r="Q661" i="17" s="1" a="1"/>
  <c r="Q661" i="17" s="1"/>
  <c r="L662" i="17"/>
  <c r="Q662" i="17" s="1" a="1"/>
  <c r="Q662" i="17" s="1"/>
  <c r="L663" i="17"/>
  <c r="Q663" i="17" s="1" a="1"/>
  <c r="Q663" i="17" s="1"/>
  <c r="L664" i="17"/>
  <c r="Q664" i="17" s="1" a="1"/>
  <c r="Q664" i="17" s="1"/>
  <c r="L665" i="17"/>
  <c r="Q665" i="17" s="1" a="1"/>
  <c r="Q665" i="17" s="1"/>
  <c r="L666" i="17"/>
  <c r="Q666" i="17" s="1" a="1"/>
  <c r="Q666" i="17" s="1"/>
  <c r="L667" i="17"/>
  <c r="Q667" i="17" s="1" a="1"/>
  <c r="Q667" i="17" s="1"/>
  <c r="L668" i="17"/>
  <c r="Q668" i="17" s="1" a="1"/>
  <c r="Q668" i="17" s="1"/>
  <c r="L669" i="17"/>
  <c r="Q669" i="17" s="1" a="1"/>
  <c r="Q669" i="17" s="1"/>
  <c r="L670" i="17"/>
  <c r="Q670" i="17" s="1" a="1"/>
  <c r="Q670" i="17" s="1"/>
  <c r="L671" i="17"/>
  <c r="Q671" i="17" s="1" a="1"/>
  <c r="Q671" i="17" s="1"/>
  <c r="L672" i="17"/>
  <c r="Q672" i="17" s="1" a="1"/>
  <c r="Q672" i="17" s="1"/>
  <c r="L673" i="17"/>
  <c r="Q673" i="17" s="1" a="1"/>
  <c r="Q673" i="17" s="1"/>
  <c r="L674" i="17"/>
  <c r="Q674" i="17" s="1" a="1"/>
  <c r="Q674" i="17" s="1"/>
  <c r="L675" i="17"/>
  <c r="Q675" i="17" s="1" a="1"/>
  <c r="Q675" i="17" s="1"/>
  <c r="L676" i="17"/>
  <c r="L677" i="17"/>
  <c r="Q677" i="17" s="1" a="1"/>
  <c r="Q677" i="17" s="1"/>
  <c r="L678" i="17"/>
  <c r="Q678" i="17" s="1" a="1"/>
  <c r="Q678" i="17" s="1"/>
  <c r="L679" i="17"/>
  <c r="Q679" i="17" s="1" a="1"/>
  <c r="Q679" i="17" s="1"/>
  <c r="L680" i="17"/>
  <c r="Q680" i="17" s="1" a="1"/>
  <c r="Q680" i="17" s="1"/>
  <c r="L681" i="17"/>
  <c r="Q681" i="17" s="1" a="1"/>
  <c r="Q681" i="17" s="1"/>
  <c r="L682" i="17"/>
  <c r="Q682" i="17" s="1" a="1"/>
  <c r="Q682" i="17" s="1"/>
  <c r="L683" i="17"/>
  <c r="Q683" i="17" s="1" a="1"/>
  <c r="Q683" i="17" s="1"/>
  <c r="L684" i="17"/>
  <c r="Q684" i="17" s="1" a="1"/>
  <c r="Q684" i="17" s="1"/>
  <c r="L685" i="17"/>
  <c r="Q685" i="17" s="1" a="1"/>
  <c r="Q685" i="17" s="1"/>
  <c r="L686" i="17"/>
  <c r="Q686" i="17" s="1" a="1"/>
  <c r="Q686" i="17" s="1"/>
  <c r="L687" i="17"/>
  <c r="Q687" i="17" s="1" a="1"/>
  <c r="Q687" i="17" s="1"/>
  <c r="L688" i="17"/>
  <c r="Q688" i="17" s="1" a="1"/>
  <c r="Q688" i="17" s="1"/>
  <c r="L689" i="17"/>
  <c r="Q689" i="17" s="1" a="1"/>
  <c r="Q689" i="17" s="1"/>
  <c r="L690" i="17"/>
  <c r="Q690" i="17" s="1" a="1"/>
  <c r="Q690" i="17" s="1"/>
  <c r="L691" i="17"/>
  <c r="L692" i="17"/>
  <c r="L693" i="17"/>
  <c r="Q693" i="17" s="1" a="1"/>
  <c r="Q693" i="17" s="1"/>
  <c r="L694" i="17"/>
  <c r="Q694" i="17" s="1" a="1"/>
  <c r="Q694" i="17" s="1"/>
  <c r="L695" i="17"/>
  <c r="Q695" i="17" s="1" a="1"/>
  <c r="Q695" i="17" s="1"/>
  <c r="L696" i="17"/>
  <c r="Q696" i="17" s="1" a="1"/>
  <c r="Q696" i="17" s="1"/>
  <c r="L697" i="17"/>
  <c r="Q697" i="17" s="1" a="1"/>
  <c r="Q697" i="17" s="1"/>
  <c r="L698" i="17"/>
  <c r="Q698" i="17" s="1" a="1"/>
  <c r="Q698" i="17" s="1"/>
  <c r="L699" i="17"/>
  <c r="Q699" i="17" s="1" a="1"/>
  <c r="Q699" i="17" s="1"/>
  <c r="L700" i="17"/>
  <c r="Q700" i="17" s="1" a="1"/>
  <c r="Q700" i="17" s="1"/>
  <c r="L701" i="17"/>
  <c r="Q701" i="17" s="1" a="1"/>
  <c r="Q701" i="17" s="1"/>
  <c r="L702" i="17"/>
  <c r="Q702" i="17" s="1" a="1"/>
  <c r="Q702" i="17" s="1"/>
  <c r="L703" i="17"/>
  <c r="Q703" i="17" s="1" a="1"/>
  <c r="Q703" i="17" s="1"/>
  <c r="L704" i="17"/>
  <c r="Q704" i="17" s="1" a="1"/>
  <c r="Q704" i="17" s="1"/>
  <c r="L705" i="17"/>
  <c r="Q705" i="17" s="1" a="1"/>
  <c r="Q705" i="17" s="1"/>
  <c r="L706" i="17"/>
  <c r="Q706" i="17" s="1" a="1"/>
  <c r="Q706" i="17" s="1"/>
  <c r="L707" i="17"/>
  <c r="Q707" i="17" s="1" a="1"/>
  <c r="Q707" i="17" s="1"/>
  <c r="L708" i="17"/>
  <c r="Q708" i="17" s="1" a="1"/>
  <c r="Q708" i="17" s="1"/>
  <c r="L709" i="17"/>
  <c r="Q709" i="17" s="1" a="1"/>
  <c r="Q709" i="17" s="1"/>
  <c r="L710" i="17"/>
  <c r="Q710" i="17" s="1" a="1"/>
  <c r="Q710" i="17" s="1"/>
  <c r="L711" i="17"/>
  <c r="Q711" i="17" s="1" a="1"/>
  <c r="Q711" i="17" s="1"/>
  <c r="L712" i="17"/>
  <c r="Q712" i="17" s="1" a="1"/>
  <c r="Q712" i="17" s="1"/>
  <c r="L713" i="17"/>
  <c r="Q713" i="17" s="1" a="1"/>
  <c r="Q713" i="17" s="1"/>
  <c r="L714" i="17"/>
  <c r="Q714" i="17" s="1" a="1"/>
  <c r="Q714" i="17" s="1"/>
  <c r="L715" i="17"/>
  <c r="Q715" i="17" s="1" a="1"/>
  <c r="Q715" i="17" s="1"/>
  <c r="L716" i="17"/>
  <c r="Q716" i="17" s="1" a="1"/>
  <c r="Q716" i="17" s="1"/>
  <c r="L717" i="17"/>
  <c r="Q717" i="17" s="1" a="1"/>
  <c r="Q717" i="17" s="1"/>
  <c r="L718" i="17"/>
  <c r="Q718" i="17" s="1" a="1"/>
  <c r="Q718" i="17" s="1"/>
  <c r="L719" i="17"/>
  <c r="Q719" i="17" s="1" a="1"/>
  <c r="Q719" i="17" s="1"/>
  <c r="L720" i="17"/>
  <c r="Q720" i="17" s="1" a="1"/>
  <c r="Q720" i="17" s="1"/>
  <c r="L721" i="17"/>
  <c r="Q721" i="17" s="1" a="1"/>
  <c r="Q721" i="17" s="1"/>
  <c r="L722" i="17"/>
  <c r="Q722" i="17" s="1" a="1"/>
  <c r="Q722" i="17" s="1"/>
  <c r="L723" i="17"/>
  <c r="L724" i="17"/>
  <c r="L725" i="17"/>
  <c r="Q725" i="17" s="1" a="1"/>
  <c r="Q725" i="17" s="1"/>
  <c r="L726" i="17"/>
  <c r="Q726" i="17" s="1" a="1"/>
  <c r="Q726" i="17" s="1"/>
  <c r="L727" i="17"/>
  <c r="Q727" i="17" s="1" a="1"/>
  <c r="Q727" i="17" s="1"/>
  <c r="L728" i="17"/>
  <c r="Q728" i="17" s="1" a="1"/>
  <c r="Q728" i="17" s="1"/>
  <c r="L729" i="17"/>
  <c r="Q729" i="17" s="1" a="1"/>
  <c r="Q729" i="17" s="1"/>
  <c r="L730" i="17"/>
  <c r="Q730" i="17" s="1" a="1"/>
  <c r="Q730" i="17" s="1"/>
  <c r="L731" i="17"/>
  <c r="Q731" i="17" s="1" a="1"/>
  <c r="Q731" i="17" s="1"/>
  <c r="L732" i="17"/>
  <c r="Q732" i="17" s="1" a="1"/>
  <c r="Q732" i="17" s="1"/>
  <c r="L733" i="17"/>
  <c r="Q733" i="17" s="1" a="1"/>
  <c r="Q733" i="17" s="1"/>
  <c r="L734" i="17"/>
  <c r="Q734" i="17" s="1" a="1"/>
  <c r="Q734" i="17" s="1"/>
  <c r="L735" i="17"/>
  <c r="Q735" i="17" s="1" a="1"/>
  <c r="Q735" i="17" s="1"/>
  <c r="L736" i="17"/>
  <c r="Q736" i="17" s="1" a="1"/>
  <c r="Q736" i="17" s="1"/>
  <c r="L737" i="17"/>
  <c r="Q737" i="17" s="1" a="1"/>
  <c r="Q737" i="17" s="1"/>
  <c r="L738" i="17"/>
  <c r="Q738" i="17" s="1" a="1"/>
  <c r="Q738" i="17" s="1"/>
  <c r="L739" i="17"/>
  <c r="Q739" i="17" s="1" a="1"/>
  <c r="Q739" i="17" s="1"/>
  <c r="L740" i="17"/>
  <c r="Q740" i="17" s="1" a="1"/>
  <c r="Q740" i="17" s="1"/>
  <c r="L741" i="17"/>
  <c r="Q741" i="17" s="1" a="1"/>
  <c r="Q741" i="17" s="1"/>
  <c r="L742" i="17"/>
  <c r="Q742" i="17" s="1" a="1"/>
  <c r="Q742" i="17" s="1"/>
  <c r="L743" i="17"/>
  <c r="Q743" i="17" s="1" a="1"/>
  <c r="Q743" i="17" s="1"/>
  <c r="L744" i="17"/>
  <c r="Q744" i="17" s="1" a="1"/>
  <c r="Q744" i="17" s="1"/>
  <c r="L745" i="17"/>
  <c r="Q745" i="17" s="1" a="1"/>
  <c r="Q745" i="17" s="1"/>
  <c r="L746" i="17"/>
  <c r="Q746" i="17" s="1" a="1"/>
  <c r="Q746" i="17" s="1"/>
  <c r="L747" i="17"/>
  <c r="Q747" i="17" s="1" a="1"/>
  <c r="Q747" i="17" s="1"/>
  <c r="L748" i="17"/>
  <c r="L749" i="17"/>
  <c r="Q749" i="17" s="1" a="1"/>
  <c r="Q749" i="17" s="1"/>
  <c r="L750" i="17"/>
  <c r="Q750" i="17" s="1" a="1"/>
  <c r="Q750" i="17" s="1"/>
  <c r="L751" i="17"/>
  <c r="Q751" i="17" s="1" a="1"/>
  <c r="Q751" i="17" s="1"/>
  <c r="L752" i="17"/>
  <c r="Q752" i="17" s="1" a="1"/>
  <c r="Q752" i="17" s="1"/>
  <c r="L753" i="17"/>
  <c r="Q753" i="17" s="1" a="1"/>
  <c r="Q753" i="17" s="1"/>
  <c r="L754" i="17"/>
  <c r="Q754" i="17" s="1" a="1"/>
  <c r="Q754" i="17" s="1"/>
  <c r="L755" i="17"/>
  <c r="Q755" i="17" s="1" a="1"/>
  <c r="Q755" i="17" s="1"/>
  <c r="L756" i="17"/>
  <c r="Q756" i="17" s="1" a="1"/>
  <c r="Q756" i="17" s="1"/>
  <c r="L757" i="17"/>
  <c r="Q757" i="17" s="1" a="1"/>
  <c r="Q757" i="17" s="1"/>
  <c r="L758" i="17"/>
  <c r="Q758" i="17" s="1" a="1"/>
  <c r="Q758" i="17" s="1"/>
  <c r="L759" i="17"/>
  <c r="Q759" i="17" s="1" a="1"/>
  <c r="Q759" i="17" s="1"/>
  <c r="L760" i="17"/>
  <c r="Q760" i="17" s="1" a="1"/>
  <c r="Q760" i="17" s="1"/>
  <c r="L761" i="17"/>
  <c r="Q761" i="17" s="1" a="1"/>
  <c r="Q761" i="17" s="1"/>
  <c r="L762" i="17"/>
  <c r="Q762" i="17" s="1" a="1"/>
  <c r="Q762" i="17" s="1"/>
  <c r="L763" i="17"/>
  <c r="Q763" i="17" s="1" a="1"/>
  <c r="Q763" i="17" s="1"/>
  <c r="L764" i="17"/>
  <c r="Q764" i="17" s="1" a="1"/>
  <c r="Q764" i="17" s="1"/>
  <c r="L765" i="17"/>
  <c r="Q765" i="17" s="1" a="1"/>
  <c r="Q765" i="17" s="1"/>
  <c r="L766" i="17"/>
  <c r="Q766" i="17" s="1" a="1"/>
  <c r="Q766" i="17" s="1"/>
  <c r="L767" i="17"/>
  <c r="Q767" i="17" s="1" a="1"/>
  <c r="Q767" i="17" s="1"/>
  <c r="L768" i="17"/>
  <c r="Q768" i="17" s="1" a="1"/>
  <c r="Q768" i="17" s="1"/>
  <c r="L769" i="17"/>
  <c r="Q769" i="17" s="1" a="1"/>
  <c r="Q769" i="17" s="1"/>
  <c r="L770" i="17"/>
  <c r="Q770" i="17" s="1" a="1"/>
  <c r="Q770" i="17" s="1"/>
  <c r="L771" i="17"/>
  <c r="Q771" i="17" s="1" a="1"/>
  <c r="Q771" i="17" s="1"/>
  <c r="L772" i="17"/>
  <c r="Q772" i="17" s="1" a="1"/>
  <c r="Q772" i="17" s="1"/>
  <c r="L773" i="17"/>
  <c r="Q773" i="17" s="1" a="1"/>
  <c r="Q773" i="17" s="1"/>
  <c r="L774" i="17"/>
  <c r="Q774" i="17" s="1" a="1"/>
  <c r="Q774" i="17" s="1"/>
  <c r="L775" i="17"/>
  <c r="Q775" i="17" s="1" a="1"/>
  <c r="Q775" i="17" s="1"/>
  <c r="L776" i="17"/>
  <c r="Q776" i="17" s="1" a="1"/>
  <c r="Q776" i="17" s="1"/>
  <c r="L777" i="17"/>
  <c r="Q777" i="17" s="1" a="1"/>
  <c r="Q777" i="17" s="1"/>
  <c r="L778" i="17"/>
  <c r="Q778" i="17" s="1" a="1"/>
  <c r="Q778" i="17" s="1"/>
  <c r="L779" i="17"/>
  <c r="Q779" i="17" s="1" a="1"/>
  <c r="Q779" i="17" s="1"/>
  <c r="L780" i="17"/>
  <c r="Q780" i="17" s="1" a="1"/>
  <c r="Q780" i="17" s="1"/>
  <c r="L781" i="17"/>
  <c r="Q781" i="17" s="1" a="1"/>
  <c r="Q781" i="17" s="1"/>
  <c r="L782" i="17"/>
  <c r="Q782" i="17" s="1" a="1"/>
  <c r="Q782" i="17" s="1"/>
  <c r="L783" i="17"/>
  <c r="Q783" i="17" s="1" a="1"/>
  <c r="Q783" i="17" s="1"/>
  <c r="L784" i="17"/>
  <c r="Q784" i="17" s="1" a="1"/>
  <c r="Q784" i="17" s="1"/>
  <c r="L785" i="17"/>
  <c r="Q785" i="17" s="1" a="1"/>
  <c r="Q785" i="17" s="1"/>
  <c r="L786" i="17"/>
  <c r="Q786" i="17" s="1" a="1"/>
  <c r="Q786" i="17" s="1"/>
  <c r="L787" i="17"/>
  <c r="Q787" i="17" s="1" a="1"/>
  <c r="Q787" i="17" s="1"/>
  <c r="L788" i="17"/>
  <c r="Q788" i="17" s="1" a="1"/>
  <c r="Q788" i="17" s="1"/>
  <c r="L789" i="17"/>
  <c r="Q789" i="17" s="1" a="1"/>
  <c r="Q789" i="17" s="1"/>
  <c r="L790" i="17"/>
  <c r="Q790" i="17" s="1" a="1"/>
  <c r="Q790" i="17" s="1"/>
  <c r="L791" i="17"/>
  <c r="Q791" i="17" s="1" a="1"/>
  <c r="Q791" i="17" s="1"/>
  <c r="L792" i="17"/>
  <c r="Q792" i="17" s="1" a="1"/>
  <c r="Q792" i="17" s="1"/>
  <c r="L793" i="17"/>
  <c r="Q793" i="17" s="1" a="1"/>
  <c r="Q793" i="17" s="1"/>
  <c r="L794" i="17"/>
  <c r="Q794" i="17" s="1" a="1"/>
  <c r="Q794" i="17" s="1"/>
  <c r="L795" i="17"/>
  <c r="Q795" i="17" s="1" a="1"/>
  <c r="Q795" i="17" s="1"/>
  <c r="L796" i="17"/>
  <c r="Q796" i="17" s="1" a="1"/>
  <c r="Q796" i="17" s="1"/>
  <c r="L797" i="17"/>
  <c r="Q797" i="17" s="1" a="1"/>
  <c r="Q797" i="17" s="1"/>
  <c r="L798" i="17"/>
  <c r="Q798" i="17" s="1" a="1"/>
  <c r="Q798" i="17" s="1"/>
  <c r="L799" i="17"/>
  <c r="Q799" i="17" s="1" a="1"/>
  <c r="Q799" i="17" s="1"/>
  <c r="L800" i="17"/>
  <c r="Q800" i="17" s="1" a="1"/>
  <c r="Q800" i="17" s="1"/>
  <c r="L801" i="17"/>
  <c r="Q801" i="17" s="1" a="1"/>
  <c r="Q801" i="17" s="1"/>
  <c r="L802" i="17"/>
  <c r="Q802" i="17" s="1" a="1"/>
  <c r="Q802" i="17" s="1"/>
  <c r="L803" i="17"/>
  <c r="Q803" i="17" s="1" a="1"/>
  <c r="Q803" i="17" s="1"/>
  <c r="L804" i="17"/>
  <c r="Q804" i="17" s="1" a="1"/>
  <c r="Q804" i="17" s="1"/>
  <c r="L805" i="17"/>
  <c r="Q805" i="17" s="1" a="1"/>
  <c r="Q805" i="17" s="1"/>
  <c r="L806" i="17"/>
  <c r="Q806" i="17" s="1" a="1"/>
  <c r="Q806" i="17" s="1"/>
  <c r="L807" i="17"/>
  <c r="Q807" i="17" s="1" a="1"/>
  <c r="Q807" i="17" s="1"/>
  <c r="L808" i="17"/>
  <c r="Q808" i="17" s="1" a="1"/>
  <c r="Q808" i="17" s="1"/>
  <c r="L809" i="17"/>
  <c r="Q809" i="17" s="1" a="1"/>
  <c r="Q809" i="17" s="1"/>
  <c r="L810" i="17"/>
  <c r="Q810" i="17" s="1" a="1"/>
  <c r="Q810" i="17" s="1"/>
  <c r="L811" i="17"/>
  <c r="Q811" i="17" s="1" a="1"/>
  <c r="Q811" i="17" s="1"/>
  <c r="L812" i="17"/>
  <c r="Q812" i="17" s="1" a="1"/>
  <c r="Q812" i="17" s="1"/>
  <c r="L813" i="17"/>
  <c r="Q813" i="17" s="1" a="1"/>
  <c r="Q813" i="17" s="1"/>
  <c r="L814" i="17"/>
  <c r="Q814" i="17" s="1" a="1"/>
  <c r="Q814" i="17" s="1"/>
  <c r="L815" i="17"/>
  <c r="Q815" i="17" s="1" a="1"/>
  <c r="Q815" i="17" s="1"/>
  <c r="L816" i="17"/>
  <c r="Q816" i="17" s="1" a="1"/>
  <c r="Q816" i="17" s="1"/>
  <c r="L817" i="17"/>
  <c r="Q817" i="17" s="1" a="1"/>
  <c r="Q817" i="17" s="1"/>
  <c r="L818" i="17"/>
  <c r="Q818" i="17" s="1" a="1"/>
  <c r="Q818" i="17" s="1"/>
  <c r="L819" i="17"/>
  <c r="Q819" i="17" s="1" a="1"/>
  <c r="Q819" i="17" s="1"/>
  <c r="L820" i="17"/>
  <c r="Q820" i="17" s="1" a="1"/>
  <c r="Q820" i="17" s="1"/>
  <c r="L821" i="17"/>
  <c r="Q821" i="17" s="1" a="1"/>
  <c r="Q821" i="17" s="1"/>
  <c r="L822" i="17"/>
  <c r="Q822" i="17" s="1" a="1"/>
  <c r="Q822" i="17" s="1"/>
  <c r="L823" i="17"/>
  <c r="Q823" i="17" s="1" a="1"/>
  <c r="Q823" i="17" s="1"/>
  <c r="L824" i="17"/>
  <c r="Q824" i="17" s="1" a="1"/>
  <c r="Q824" i="17" s="1"/>
  <c r="L825" i="17"/>
  <c r="Q825" i="17" s="1" a="1"/>
  <c r="Q825" i="17" s="1"/>
  <c r="L826" i="17"/>
  <c r="Q826" i="17" s="1" a="1"/>
  <c r="Q826" i="17" s="1"/>
  <c r="L827" i="17"/>
  <c r="Q827" i="17" s="1" a="1"/>
  <c r="Q827" i="17" s="1"/>
  <c r="L828" i="17"/>
  <c r="Q828" i="17" s="1" a="1"/>
  <c r="Q828" i="17" s="1"/>
  <c r="L829" i="17"/>
  <c r="Q829" i="17" s="1" a="1"/>
  <c r="Q829" i="17" s="1"/>
  <c r="L830" i="17"/>
  <c r="Q830" i="17" s="1" a="1"/>
  <c r="Q830" i="17" s="1"/>
  <c r="L831" i="17"/>
  <c r="Q831" i="17" s="1" a="1"/>
  <c r="Q831" i="17" s="1"/>
  <c r="L832" i="17"/>
  <c r="Q832" i="17" s="1" a="1"/>
  <c r="Q832" i="17" s="1"/>
  <c r="L833" i="17"/>
  <c r="Q833" i="17" s="1" a="1"/>
  <c r="Q833" i="17" s="1"/>
  <c r="L834" i="17"/>
  <c r="Q834" i="17" s="1" a="1"/>
  <c r="Q834" i="17" s="1"/>
  <c r="L835" i="17"/>
  <c r="Q835" i="17" s="1" a="1"/>
  <c r="Q835" i="17" s="1"/>
  <c r="L836" i="17"/>
  <c r="Q836" i="17" s="1" a="1"/>
  <c r="Q836" i="17" s="1"/>
  <c r="L837" i="17"/>
  <c r="Q837" i="17" s="1" a="1"/>
  <c r="Q837" i="17" s="1"/>
  <c r="L838" i="17"/>
  <c r="Q838" i="17" s="1" a="1"/>
  <c r="Q838" i="17" s="1"/>
  <c r="L839" i="17"/>
  <c r="Q839" i="17" s="1" a="1"/>
  <c r="Q839" i="17" s="1"/>
  <c r="L840" i="17"/>
  <c r="Q840" i="17" s="1" a="1"/>
  <c r="Q840" i="17" s="1"/>
  <c r="L841" i="17"/>
  <c r="Q841" i="17" s="1" a="1"/>
  <c r="Q841" i="17" s="1"/>
  <c r="L842" i="17"/>
  <c r="Q842" i="17" s="1" a="1"/>
  <c r="Q842" i="17" s="1"/>
  <c r="L843" i="17"/>
  <c r="Q843" i="17" s="1" a="1"/>
  <c r="Q843" i="17" s="1"/>
  <c r="L844" i="17"/>
  <c r="Q844" i="17" s="1" a="1"/>
  <c r="Q844" i="17" s="1"/>
  <c r="L845" i="17"/>
  <c r="Q845" i="17" s="1" a="1"/>
  <c r="Q845" i="17" s="1"/>
  <c r="L846" i="17"/>
  <c r="Q846" i="17" s="1" a="1"/>
  <c r="Q846" i="17" s="1"/>
  <c r="L847" i="17"/>
  <c r="Q847" i="17" s="1" a="1"/>
  <c r="Q847" i="17" s="1"/>
  <c r="L848" i="17"/>
  <c r="Q848" i="17" s="1" a="1"/>
  <c r="Q848" i="17" s="1"/>
  <c r="L849" i="17"/>
  <c r="Q849" i="17" s="1" a="1"/>
  <c r="Q849" i="17" s="1"/>
  <c r="L850" i="17"/>
  <c r="Q850" i="17" s="1" a="1"/>
  <c r="Q850" i="17" s="1"/>
  <c r="L851" i="17"/>
  <c r="Q851" i="17" s="1" a="1"/>
  <c r="Q851" i="17" s="1"/>
  <c r="L852" i="17"/>
  <c r="Q852" i="17" s="1" a="1"/>
  <c r="Q852" i="17" s="1"/>
  <c r="L853" i="17"/>
  <c r="Q853" i="17" s="1" a="1"/>
  <c r="Q853" i="17" s="1"/>
  <c r="L854" i="17"/>
  <c r="Q854" i="17" s="1" a="1"/>
  <c r="Q854" i="17" s="1"/>
  <c r="L855" i="17"/>
  <c r="Q855" i="17" s="1" a="1"/>
  <c r="Q855" i="17" s="1"/>
  <c r="L856" i="17"/>
  <c r="Q856" i="17" s="1" a="1"/>
  <c r="Q856" i="17" s="1"/>
  <c r="L857" i="17"/>
  <c r="Q857" i="17" s="1" a="1"/>
  <c r="Q857" i="17" s="1"/>
  <c r="L858" i="17"/>
  <c r="Q858" i="17" s="1" a="1"/>
  <c r="Q858" i="17" s="1"/>
  <c r="L859" i="17"/>
  <c r="Q859" i="17" s="1" a="1"/>
  <c r="Q859" i="17" s="1"/>
  <c r="L860" i="17"/>
  <c r="Q860" i="17" s="1" a="1"/>
  <c r="Q860" i="17" s="1"/>
  <c r="L861" i="17"/>
  <c r="Q861" i="17" s="1" a="1"/>
  <c r="Q861" i="17" s="1"/>
  <c r="L862" i="17"/>
  <c r="Q862" i="17" s="1" a="1"/>
  <c r="Q862" i="17" s="1"/>
  <c r="L863" i="17"/>
  <c r="Q863" i="17" s="1" a="1"/>
  <c r="Q863" i="17" s="1"/>
  <c r="L864" i="17"/>
  <c r="Q864" i="17" s="1" a="1"/>
  <c r="Q864" i="17" s="1"/>
  <c r="L865" i="17"/>
  <c r="Q865" i="17" s="1" a="1"/>
  <c r="Q865" i="17" s="1"/>
  <c r="L866" i="17"/>
  <c r="Q866" i="17" s="1" a="1"/>
  <c r="Q866" i="17" s="1"/>
  <c r="L867" i="17"/>
  <c r="Q867" i="17" s="1" a="1"/>
  <c r="Q867" i="17" s="1"/>
  <c r="L868" i="17"/>
  <c r="Q868" i="17" s="1" a="1"/>
  <c r="Q868" i="17" s="1"/>
  <c r="L869" i="17"/>
  <c r="Q869" i="17" s="1" a="1"/>
  <c r="Q869" i="17" s="1"/>
  <c r="L870" i="17"/>
  <c r="Q870" i="17" s="1" a="1"/>
  <c r="Q870" i="17" s="1"/>
  <c r="L871" i="17"/>
  <c r="Q871" i="17" s="1" a="1"/>
  <c r="Q871" i="17" s="1"/>
  <c r="L872" i="17"/>
  <c r="Q872" i="17" s="1" a="1"/>
  <c r="Q872" i="17" s="1"/>
  <c r="L873" i="17"/>
  <c r="Q873" i="17" s="1" a="1"/>
  <c r="Q873" i="17" s="1"/>
  <c r="L874" i="17"/>
  <c r="Q874" i="17" s="1" a="1"/>
  <c r="Q874" i="17" s="1"/>
  <c r="L875" i="17"/>
  <c r="Q875" i="17" s="1" a="1"/>
  <c r="Q875" i="17" s="1"/>
  <c r="L876" i="17"/>
  <c r="Q876" i="17" s="1" a="1"/>
  <c r="Q876" i="17" s="1"/>
  <c r="L877" i="17"/>
  <c r="Q877" i="17" s="1" a="1"/>
  <c r="Q877" i="17" s="1"/>
  <c r="L878" i="17"/>
  <c r="Q878" i="17" s="1" a="1"/>
  <c r="Q878" i="17" s="1"/>
  <c r="L879" i="17"/>
  <c r="Q879" i="17" s="1" a="1"/>
  <c r="Q879" i="17" s="1"/>
  <c r="L880" i="17"/>
  <c r="Q880" i="17" s="1" a="1"/>
  <c r="Q880" i="17" s="1"/>
  <c r="L881" i="17"/>
  <c r="Q881" i="17" s="1" a="1"/>
  <c r="Q881" i="17" s="1"/>
  <c r="L882" i="17"/>
  <c r="Q882" i="17" s="1" a="1"/>
  <c r="Q882" i="17" s="1"/>
  <c r="L883" i="17"/>
  <c r="Q883" i="17" s="1" a="1"/>
  <c r="Q883" i="17" s="1"/>
  <c r="L884" i="17"/>
  <c r="Q884" i="17" s="1" a="1"/>
  <c r="Q884" i="17" s="1"/>
  <c r="L885" i="17"/>
  <c r="Q885" i="17" s="1" a="1"/>
  <c r="Q885" i="17" s="1"/>
  <c r="L886" i="17"/>
  <c r="Q886" i="17" s="1" a="1"/>
  <c r="Q886" i="17" s="1"/>
  <c r="L887" i="17"/>
  <c r="Q887" i="17" s="1" a="1"/>
  <c r="Q887" i="17" s="1"/>
  <c r="L888" i="17"/>
  <c r="Q888" i="17" s="1" a="1"/>
  <c r="Q888" i="17" s="1"/>
  <c r="L889" i="17"/>
  <c r="Q889" i="17" s="1" a="1"/>
  <c r="Q889" i="17" s="1"/>
  <c r="L890" i="17"/>
  <c r="Q890" i="17" s="1" a="1"/>
  <c r="Q890" i="17" s="1"/>
  <c r="L891" i="17"/>
  <c r="Q891" i="17" s="1" a="1"/>
  <c r="Q891" i="17" s="1"/>
  <c r="L892" i="17"/>
  <c r="Q892" i="17" s="1" a="1"/>
  <c r="Q892" i="17" s="1"/>
  <c r="L893" i="17"/>
  <c r="Q893" i="17" s="1" a="1"/>
  <c r="Q893" i="17" s="1"/>
  <c r="L894" i="17"/>
  <c r="Q894" i="17" s="1" a="1"/>
  <c r="Q894" i="17" s="1"/>
  <c r="L895" i="17"/>
  <c r="Q895" i="17" s="1" a="1"/>
  <c r="Q895" i="17" s="1"/>
  <c r="L896" i="17"/>
  <c r="Q896" i="17" s="1" a="1"/>
  <c r="Q896" i="17" s="1"/>
  <c r="L897" i="17"/>
  <c r="Q897" i="17" s="1" a="1"/>
  <c r="Q897" i="17" s="1"/>
  <c r="L898" i="17"/>
  <c r="Q898" i="17" s="1" a="1"/>
  <c r="Q898" i="17" s="1"/>
  <c r="L899" i="17"/>
  <c r="Q899" i="17" s="1" a="1"/>
  <c r="Q899" i="17" s="1"/>
  <c r="L900" i="17"/>
  <c r="Q900" i="17" s="1" a="1"/>
  <c r="Q900" i="17" s="1"/>
  <c r="L901" i="17"/>
  <c r="Q901" i="17" s="1" a="1"/>
  <c r="Q901" i="17" s="1"/>
  <c r="L902" i="17"/>
  <c r="Q902" i="17" s="1" a="1"/>
  <c r="Q902" i="17" s="1"/>
  <c r="L903" i="17"/>
  <c r="Q903" i="17" s="1" a="1"/>
  <c r="Q903" i="17" s="1"/>
  <c r="L904" i="17"/>
  <c r="Q904" i="17" s="1" a="1"/>
  <c r="Q904" i="17" s="1"/>
  <c r="L905" i="17"/>
  <c r="Q905" i="17" s="1" a="1"/>
  <c r="Q905" i="17" s="1"/>
  <c r="L906" i="17"/>
  <c r="Q906" i="17" s="1" a="1"/>
  <c r="Q906" i="17" s="1"/>
  <c r="L907" i="17"/>
  <c r="Q907" i="17" s="1" a="1"/>
  <c r="Q907" i="17" s="1"/>
  <c r="L908" i="17"/>
  <c r="Q908" i="17" s="1" a="1"/>
  <c r="Q908" i="17" s="1"/>
  <c r="L909" i="17"/>
  <c r="Q909" i="17" s="1" a="1"/>
  <c r="Q909" i="17" s="1"/>
  <c r="L910" i="17"/>
  <c r="Q910" i="17" s="1" a="1"/>
  <c r="Q910" i="17" s="1"/>
  <c r="L911" i="17"/>
  <c r="Q911" i="17" s="1" a="1"/>
  <c r="Q911" i="17" s="1"/>
  <c r="L912" i="17"/>
  <c r="Q912" i="17" s="1" a="1"/>
  <c r="Q912" i="17" s="1"/>
  <c r="L913" i="17"/>
  <c r="Q913" i="17" s="1" a="1"/>
  <c r="Q913" i="17" s="1"/>
  <c r="L914" i="17"/>
  <c r="Q914" i="17" s="1" a="1"/>
  <c r="Q914" i="17" s="1"/>
  <c r="L915" i="17"/>
  <c r="Q915" i="17" s="1" a="1"/>
  <c r="Q915" i="17" s="1"/>
  <c r="L916" i="17"/>
  <c r="Q916" i="17" s="1" a="1"/>
  <c r="Q916" i="17" s="1"/>
  <c r="L917" i="17"/>
  <c r="Q917" i="17" s="1" a="1"/>
  <c r="Q917" i="17" s="1"/>
  <c r="L918" i="17"/>
  <c r="Q918" i="17" s="1" a="1"/>
  <c r="Q918" i="17" s="1"/>
  <c r="L919" i="17"/>
  <c r="Q919" i="17" s="1" a="1"/>
  <c r="Q919" i="17" s="1"/>
  <c r="L920" i="17"/>
  <c r="Q920" i="17" s="1" a="1"/>
  <c r="Q920" i="17" s="1"/>
  <c r="L921" i="17"/>
  <c r="Q921" i="17" s="1" a="1"/>
  <c r="Q921" i="17" s="1"/>
  <c r="L922" i="17"/>
  <c r="Q922" i="17" s="1" a="1"/>
  <c r="Q922" i="17" s="1"/>
  <c r="L923" i="17"/>
  <c r="Q923" i="17" s="1" a="1"/>
  <c r="Q923" i="17" s="1"/>
  <c r="L924" i="17"/>
  <c r="Q924" i="17" s="1" a="1"/>
  <c r="Q924" i="17" s="1"/>
  <c r="L925" i="17"/>
  <c r="Q925" i="17" s="1" a="1"/>
  <c r="Q925" i="17" s="1"/>
  <c r="L926" i="17"/>
  <c r="Q926" i="17" s="1" a="1"/>
  <c r="Q926" i="17" s="1"/>
  <c r="L927" i="17"/>
  <c r="Q927" i="17" s="1" a="1"/>
  <c r="Q927" i="17" s="1"/>
  <c r="L928" i="17"/>
  <c r="Q928" i="17" s="1" a="1"/>
  <c r="Q928" i="17" s="1"/>
  <c r="L929" i="17"/>
  <c r="Q929" i="17" s="1" a="1"/>
  <c r="Q929" i="17" s="1"/>
  <c r="L930" i="17"/>
  <c r="Q930" i="17" s="1" a="1"/>
  <c r="Q930" i="17" s="1"/>
  <c r="L931" i="17"/>
  <c r="Q931" i="17" s="1" a="1"/>
  <c r="Q931" i="17" s="1"/>
  <c r="L932" i="17"/>
  <c r="Q932" i="17" s="1" a="1"/>
  <c r="Q932" i="17" s="1"/>
  <c r="L933" i="17"/>
  <c r="Q933" i="17" s="1" a="1"/>
  <c r="Q933" i="17" s="1"/>
  <c r="L934" i="17"/>
  <c r="Q934" i="17" s="1" a="1"/>
  <c r="Q934" i="17" s="1"/>
  <c r="L935" i="17"/>
  <c r="Q935" i="17" s="1" a="1"/>
  <c r="Q935" i="17" s="1"/>
  <c r="L936" i="17"/>
  <c r="Q936" i="17" s="1" a="1"/>
  <c r="Q936" i="17" s="1"/>
  <c r="L937" i="17"/>
  <c r="Q937" i="17" s="1" a="1"/>
  <c r="Q937" i="17" s="1"/>
  <c r="L938" i="17"/>
  <c r="Q938" i="17" s="1" a="1"/>
  <c r="Q938" i="17" s="1"/>
  <c r="L939" i="17"/>
  <c r="Q939" i="17" s="1" a="1"/>
  <c r="Q939" i="17" s="1"/>
  <c r="L940" i="17"/>
  <c r="Q940" i="17" s="1" a="1"/>
  <c r="Q940" i="17" s="1"/>
  <c r="L941" i="17"/>
  <c r="Q941" i="17" s="1" a="1"/>
  <c r="Q941" i="17" s="1"/>
  <c r="L942" i="17"/>
  <c r="Q942" i="17" s="1" a="1"/>
  <c r="Q942" i="17" s="1"/>
  <c r="L943" i="17"/>
  <c r="Q943" i="17" s="1" a="1"/>
  <c r="Q943" i="17" s="1"/>
  <c r="L944" i="17"/>
  <c r="Q944" i="17" s="1" a="1"/>
  <c r="Q944" i="17" s="1"/>
  <c r="L945" i="17"/>
  <c r="Q945" i="17" s="1" a="1"/>
  <c r="Q945" i="17" s="1"/>
  <c r="L946" i="17"/>
  <c r="Q946" i="17" s="1" a="1"/>
  <c r="Q946" i="17" s="1"/>
  <c r="L947" i="17"/>
  <c r="Q947" i="17" s="1" a="1"/>
  <c r="Q947" i="17" s="1"/>
  <c r="L948" i="17"/>
  <c r="Q948" i="17" s="1" a="1"/>
  <c r="Q948" i="17" s="1"/>
  <c r="L949" i="17"/>
  <c r="Q949" i="17" s="1" a="1"/>
  <c r="Q949" i="17" s="1"/>
  <c r="L950" i="17"/>
  <c r="Q950" i="17" s="1" a="1"/>
  <c r="Q950" i="17" s="1"/>
  <c r="L951" i="17"/>
  <c r="Q951" i="17" s="1" a="1"/>
  <c r="Q951" i="17" s="1"/>
  <c r="L952" i="17"/>
  <c r="Q952" i="17" s="1" a="1"/>
  <c r="Q952" i="17" s="1"/>
  <c r="L953" i="17"/>
  <c r="Q953" i="17" s="1" a="1"/>
  <c r="Q953" i="17" s="1"/>
  <c r="L954" i="17"/>
  <c r="Q954" i="17" s="1" a="1"/>
  <c r="Q954" i="17" s="1"/>
  <c r="L955" i="17"/>
  <c r="Q955" i="17" s="1" a="1"/>
  <c r="Q955" i="17" s="1"/>
  <c r="L956" i="17"/>
  <c r="Q956" i="17" s="1" a="1"/>
  <c r="Q956" i="17" s="1"/>
  <c r="L957" i="17"/>
  <c r="Q957" i="17" s="1" a="1"/>
  <c r="Q957" i="17" s="1"/>
  <c r="L958" i="17"/>
  <c r="Q958" i="17" s="1" a="1"/>
  <c r="Q958" i="17" s="1"/>
  <c r="L959" i="17"/>
  <c r="Q959" i="17" s="1" a="1"/>
  <c r="Q959" i="17" s="1"/>
  <c r="L960" i="17"/>
  <c r="Q960" i="17" s="1" a="1"/>
  <c r="Q960" i="17" s="1"/>
  <c r="L961" i="17"/>
  <c r="Q961" i="17" s="1" a="1"/>
  <c r="Q961" i="17" s="1"/>
  <c r="L962" i="17"/>
  <c r="Q962" i="17" s="1" a="1"/>
  <c r="Q962" i="17" s="1"/>
  <c r="L963" i="17"/>
  <c r="Q963" i="17" s="1" a="1"/>
  <c r="Q963" i="17" s="1"/>
  <c r="L964" i="17"/>
  <c r="Q964" i="17" s="1" a="1"/>
  <c r="Q964" i="17" s="1"/>
  <c r="L965" i="17"/>
  <c r="Q965" i="17" s="1" a="1"/>
  <c r="Q965" i="17" s="1"/>
  <c r="L966" i="17"/>
  <c r="Q966" i="17" s="1" a="1"/>
  <c r="Q966" i="17" s="1"/>
  <c r="L967" i="17"/>
  <c r="Q967" i="17" s="1" a="1"/>
  <c r="Q967" i="17" s="1"/>
  <c r="L968" i="17"/>
  <c r="Q968" i="17" s="1" a="1"/>
  <c r="Q968" i="17" s="1"/>
  <c r="L969" i="17"/>
  <c r="Q969" i="17" s="1" a="1"/>
  <c r="Q969" i="17" s="1"/>
  <c r="L970" i="17"/>
  <c r="Q970" i="17" s="1" a="1"/>
  <c r="Q970" i="17" s="1"/>
  <c r="L971" i="17"/>
  <c r="Q971" i="17" s="1" a="1"/>
  <c r="Q971" i="17" s="1"/>
  <c r="L972" i="17"/>
  <c r="L973" i="17"/>
  <c r="Q973" i="17" s="1" a="1"/>
  <c r="Q973" i="17" s="1"/>
  <c r="L974" i="17"/>
  <c r="Q974" i="17" s="1" a="1"/>
  <c r="Q974" i="17" s="1"/>
  <c r="L975" i="17"/>
  <c r="Q975" i="17" s="1" a="1"/>
  <c r="Q975" i="17" s="1"/>
  <c r="L976" i="17"/>
  <c r="Q976" i="17" s="1" a="1"/>
  <c r="Q976" i="17" s="1"/>
  <c r="L977" i="17"/>
  <c r="Q977" i="17" s="1" a="1"/>
  <c r="Q977" i="17" s="1"/>
  <c r="L978" i="17"/>
  <c r="Q978" i="17" s="1" a="1"/>
  <c r="Q978" i="17" s="1"/>
  <c r="L979" i="17"/>
  <c r="Q979" i="17" s="1" a="1"/>
  <c r="Q979" i="17" s="1"/>
  <c r="L980" i="17"/>
  <c r="Q980" i="17" s="1" a="1"/>
  <c r="Q980" i="17" s="1"/>
  <c r="L981" i="17"/>
  <c r="Q981" i="17" s="1" a="1"/>
  <c r="Q981" i="17" s="1"/>
  <c r="L982" i="17"/>
  <c r="Q982" i="17" s="1" a="1"/>
  <c r="Q982" i="17" s="1"/>
  <c r="L983" i="17"/>
  <c r="Q983" i="17" s="1" a="1"/>
  <c r="Q983" i="17" s="1"/>
  <c r="L984" i="17"/>
  <c r="Q984" i="17" s="1" a="1"/>
  <c r="Q984" i="17" s="1"/>
  <c r="L985" i="17"/>
  <c r="Q985" i="17" s="1" a="1"/>
  <c r="Q985" i="17" s="1"/>
  <c r="L986" i="17"/>
  <c r="Q986" i="17" s="1" a="1"/>
  <c r="Q986" i="17" s="1"/>
  <c r="L987" i="17"/>
  <c r="Q987" i="17" s="1" a="1"/>
  <c r="Q987" i="17" s="1"/>
  <c r="L988" i="17"/>
  <c r="Q988" i="17" s="1" a="1"/>
  <c r="Q988" i="17" s="1"/>
  <c r="L989" i="17"/>
  <c r="Q989" i="17" s="1" a="1"/>
  <c r="Q989" i="17" s="1"/>
  <c r="L990" i="17"/>
  <c r="Q990" i="17" s="1" a="1"/>
  <c r="Q990" i="17" s="1"/>
  <c r="L991" i="17"/>
  <c r="Q991" i="17" s="1" a="1"/>
  <c r="Q991" i="17" s="1"/>
  <c r="L992" i="17"/>
  <c r="Q992" i="17" s="1" a="1"/>
  <c r="Q992" i="17" s="1"/>
  <c r="L993" i="17"/>
  <c r="Q993" i="17" s="1" a="1"/>
  <c r="Q993" i="17" s="1"/>
  <c r="L994" i="17"/>
  <c r="Q994" i="17" s="1" a="1"/>
  <c r="Q994" i="17" s="1"/>
  <c r="L995" i="17"/>
  <c r="L996" i="17"/>
  <c r="L997" i="17"/>
  <c r="Q997" i="17" s="1" a="1"/>
  <c r="Q997" i="17" s="1"/>
  <c r="L998" i="17"/>
  <c r="Q998" i="17" s="1" a="1"/>
  <c r="Q998" i="17" s="1"/>
  <c r="L999" i="17"/>
  <c r="Q999" i="17" s="1" a="1"/>
  <c r="Q999" i="17" s="1"/>
  <c r="L1000" i="17"/>
  <c r="Q1000" i="17" s="1" a="1"/>
  <c r="Q1000" i="17" s="1"/>
  <c r="L1001" i="17"/>
  <c r="Q1001" i="17" s="1" a="1"/>
  <c r="Q1001" i="17" s="1"/>
  <c r="L2" i="17"/>
  <c r="Q2" i="17" s="1" a="1"/>
  <c r="Q2" i="17" s="1"/>
  <c r="N2" i="17"/>
  <c r="O317" i="17"/>
  <c r="O380" i="17"/>
  <c r="N3" i="17"/>
  <c r="O3" i="17" s="1"/>
  <c r="N4" i="17"/>
  <c r="O4" i="17" s="1"/>
  <c r="N5" i="17"/>
  <c r="O5" i="17" s="1"/>
  <c r="N6" i="17"/>
  <c r="O6" i="17" s="1"/>
  <c r="N7" i="17"/>
  <c r="O7" i="17" s="1"/>
  <c r="N8" i="17"/>
  <c r="O8" i="17" s="1"/>
  <c r="N9" i="17"/>
  <c r="O9" i="17" s="1"/>
  <c r="N10" i="17"/>
  <c r="O10" i="17" s="1"/>
  <c r="N11" i="17"/>
  <c r="O11" i="17" s="1"/>
  <c r="N12" i="17"/>
  <c r="O12" i="17" s="1"/>
  <c r="N13" i="17"/>
  <c r="O13" i="17" s="1"/>
  <c r="N14" i="17"/>
  <c r="O14" i="17" s="1"/>
  <c r="N15" i="17"/>
  <c r="O15" i="17" s="1"/>
  <c r="N16" i="17"/>
  <c r="O16" i="17" s="1"/>
  <c r="N17" i="17"/>
  <c r="O17" i="17" s="1"/>
  <c r="N18" i="17"/>
  <c r="O18" i="17" s="1"/>
  <c r="N19" i="17"/>
  <c r="O19" i="17" s="1"/>
  <c r="N20" i="17"/>
  <c r="O20" i="17" s="1"/>
  <c r="N21" i="17"/>
  <c r="O21" i="17" s="1"/>
  <c r="N22" i="17"/>
  <c r="O22" i="17" s="1"/>
  <c r="N23" i="17"/>
  <c r="O23" i="17" s="1"/>
  <c r="N24" i="17"/>
  <c r="O24" i="17" s="1"/>
  <c r="N25" i="17"/>
  <c r="O25" i="17" s="1"/>
  <c r="N26" i="17"/>
  <c r="O26" i="17" s="1"/>
  <c r="N27" i="17"/>
  <c r="O27" i="17" s="1"/>
  <c r="N28" i="17"/>
  <c r="O28" i="17" s="1"/>
  <c r="N29" i="17"/>
  <c r="O29" i="17" s="1"/>
  <c r="N30" i="17"/>
  <c r="O30" i="17" s="1"/>
  <c r="N31" i="17"/>
  <c r="O31" i="17" s="1"/>
  <c r="N32" i="17"/>
  <c r="O32" i="17" s="1"/>
  <c r="N33" i="17"/>
  <c r="O33" i="17" s="1"/>
  <c r="N34" i="17"/>
  <c r="O34" i="17" s="1"/>
  <c r="N35" i="17"/>
  <c r="O35" i="17" s="1"/>
  <c r="N36" i="17"/>
  <c r="O36" i="17" s="1"/>
  <c r="N37" i="17"/>
  <c r="O37" i="17" s="1"/>
  <c r="N38" i="17"/>
  <c r="O38" i="17" s="1"/>
  <c r="N39" i="17"/>
  <c r="O39" i="17" s="1"/>
  <c r="N40" i="17"/>
  <c r="O40" i="17" s="1"/>
  <c r="N41" i="17"/>
  <c r="O41" i="17" s="1"/>
  <c r="N42" i="17"/>
  <c r="O42" i="17" s="1"/>
  <c r="N43" i="17"/>
  <c r="O43" i="17" s="1"/>
  <c r="N44" i="17"/>
  <c r="O44" i="17" s="1"/>
  <c r="N45" i="17"/>
  <c r="O45" i="17" s="1"/>
  <c r="N46" i="17"/>
  <c r="O46" i="17" s="1"/>
  <c r="N47" i="17"/>
  <c r="O47" i="17" s="1"/>
  <c r="N48" i="17"/>
  <c r="O48" i="17" s="1"/>
  <c r="N49" i="17"/>
  <c r="O49" i="17" s="1"/>
  <c r="N50" i="17"/>
  <c r="O50" i="17" s="1"/>
  <c r="N51" i="17"/>
  <c r="O51" i="17" s="1"/>
  <c r="N52" i="17"/>
  <c r="O52" i="17" s="1"/>
  <c r="N53" i="17"/>
  <c r="O53" i="17" s="1"/>
  <c r="N54" i="17"/>
  <c r="O54" i="17" s="1"/>
  <c r="N55" i="17"/>
  <c r="O55" i="17" s="1"/>
  <c r="N56" i="17"/>
  <c r="O56" i="17" s="1"/>
  <c r="N57" i="17"/>
  <c r="O57" i="17" s="1"/>
  <c r="N58" i="17"/>
  <c r="O58" i="17" s="1"/>
  <c r="N59" i="17"/>
  <c r="O59" i="17" s="1"/>
  <c r="N60" i="17"/>
  <c r="O60" i="17" s="1"/>
  <c r="N61" i="17"/>
  <c r="O61" i="17" s="1"/>
  <c r="N62" i="17"/>
  <c r="O62" i="17" s="1"/>
  <c r="N63" i="17"/>
  <c r="O63" i="17" s="1"/>
  <c r="N64" i="17"/>
  <c r="O64" i="17" s="1"/>
  <c r="N65" i="17"/>
  <c r="O65" i="17" s="1"/>
  <c r="N66" i="17"/>
  <c r="O66" i="17" s="1"/>
  <c r="N67" i="17"/>
  <c r="O67" i="17" s="1"/>
  <c r="N68" i="17"/>
  <c r="O68" i="17" s="1"/>
  <c r="N69" i="17"/>
  <c r="O69" i="17" s="1"/>
  <c r="N70" i="17"/>
  <c r="O70" i="17" s="1"/>
  <c r="N71" i="17"/>
  <c r="O71" i="17" s="1"/>
  <c r="N72" i="17"/>
  <c r="O72" i="17" s="1"/>
  <c r="N73" i="17"/>
  <c r="O73" i="17" s="1"/>
  <c r="N74" i="17"/>
  <c r="O74" i="17" s="1"/>
  <c r="N75" i="17"/>
  <c r="O75" i="17" s="1"/>
  <c r="N76" i="17"/>
  <c r="O76" i="17" s="1"/>
  <c r="N77" i="17"/>
  <c r="O77" i="17" s="1"/>
  <c r="N78" i="17"/>
  <c r="O78" i="17" s="1"/>
  <c r="N79" i="17"/>
  <c r="O79" i="17" s="1"/>
  <c r="N80" i="17"/>
  <c r="O80" i="17" s="1"/>
  <c r="N81" i="17"/>
  <c r="O81" i="17" s="1"/>
  <c r="N82" i="17"/>
  <c r="O82" i="17" s="1"/>
  <c r="N83" i="17"/>
  <c r="O83" i="17" s="1"/>
  <c r="N84" i="17"/>
  <c r="O84" i="17" s="1"/>
  <c r="N85" i="17"/>
  <c r="O85" i="17" s="1"/>
  <c r="N86" i="17"/>
  <c r="O86" i="17" s="1"/>
  <c r="N87" i="17"/>
  <c r="O87" i="17" s="1"/>
  <c r="N88" i="17"/>
  <c r="O88" i="17" s="1"/>
  <c r="N89" i="17"/>
  <c r="O89" i="17" s="1"/>
  <c r="N90" i="17"/>
  <c r="O90" i="17" s="1"/>
  <c r="N91" i="17"/>
  <c r="O91" i="17" s="1"/>
  <c r="N92" i="17"/>
  <c r="O92" i="17" s="1"/>
  <c r="N93" i="17"/>
  <c r="O93" i="17" s="1"/>
  <c r="N94" i="17"/>
  <c r="O94" i="17" s="1"/>
  <c r="N95" i="17"/>
  <c r="O95" i="17" s="1"/>
  <c r="N96" i="17"/>
  <c r="O96" i="17" s="1"/>
  <c r="N97" i="17"/>
  <c r="O97" i="17" s="1"/>
  <c r="N98" i="17"/>
  <c r="O98" i="17" s="1"/>
  <c r="N99" i="17"/>
  <c r="O99" i="17" s="1"/>
  <c r="N100" i="17"/>
  <c r="O100" i="17" s="1"/>
  <c r="N101" i="17"/>
  <c r="O101" i="17" s="1"/>
  <c r="N102" i="17"/>
  <c r="O102" i="17" s="1"/>
  <c r="N103" i="17"/>
  <c r="O103" i="17" s="1"/>
  <c r="N104" i="17"/>
  <c r="O104" i="17" s="1"/>
  <c r="N105" i="17"/>
  <c r="O105" i="17" s="1"/>
  <c r="N106" i="17"/>
  <c r="O106" i="17" s="1"/>
  <c r="N107" i="17"/>
  <c r="O107" i="17" s="1"/>
  <c r="N108" i="17"/>
  <c r="O108" i="17" s="1"/>
  <c r="N109" i="17"/>
  <c r="O109" i="17" s="1"/>
  <c r="N110" i="17"/>
  <c r="O110" i="17" s="1"/>
  <c r="N111" i="17"/>
  <c r="O111" i="17" s="1"/>
  <c r="N112" i="17"/>
  <c r="O112" i="17" s="1"/>
  <c r="N113" i="17"/>
  <c r="O113" i="17" s="1"/>
  <c r="N114" i="17"/>
  <c r="O114" i="17" s="1"/>
  <c r="N115" i="17"/>
  <c r="O115" i="17" s="1"/>
  <c r="N116" i="17"/>
  <c r="O116" i="17" s="1"/>
  <c r="N117" i="17"/>
  <c r="O117" i="17" s="1"/>
  <c r="N118" i="17"/>
  <c r="O118" i="17" s="1"/>
  <c r="N119" i="17"/>
  <c r="O119" i="17" s="1"/>
  <c r="N120" i="17"/>
  <c r="O120" i="17" s="1"/>
  <c r="N121" i="17"/>
  <c r="O121" i="17" s="1"/>
  <c r="N122" i="17"/>
  <c r="O122" i="17" s="1"/>
  <c r="N123" i="17"/>
  <c r="O123" i="17" s="1"/>
  <c r="N124" i="17"/>
  <c r="O124" i="17" s="1"/>
  <c r="N125" i="17"/>
  <c r="O125" i="17" s="1"/>
  <c r="N126" i="17"/>
  <c r="O126" i="17" s="1"/>
  <c r="N127" i="17"/>
  <c r="O127" i="17" s="1"/>
  <c r="N128" i="17"/>
  <c r="O128" i="17" s="1"/>
  <c r="N129" i="17"/>
  <c r="O129" i="17" s="1"/>
  <c r="N130" i="17"/>
  <c r="O130" i="17" s="1"/>
  <c r="N131" i="17"/>
  <c r="O131" i="17" s="1"/>
  <c r="N132" i="17"/>
  <c r="O132" i="17" s="1"/>
  <c r="N133" i="17"/>
  <c r="O133" i="17" s="1"/>
  <c r="N134" i="17"/>
  <c r="O134" i="17" s="1"/>
  <c r="N135" i="17"/>
  <c r="O135" i="17" s="1"/>
  <c r="N136" i="17"/>
  <c r="O136" i="17" s="1"/>
  <c r="N137" i="17"/>
  <c r="O137" i="17" s="1"/>
  <c r="N138" i="17"/>
  <c r="O138" i="17" s="1"/>
  <c r="N139" i="17"/>
  <c r="O139" i="17" s="1"/>
  <c r="N140" i="17"/>
  <c r="O140" i="17" s="1"/>
  <c r="N141" i="17"/>
  <c r="O141" i="17" s="1"/>
  <c r="N142" i="17"/>
  <c r="O142" i="17" s="1"/>
  <c r="N143" i="17"/>
  <c r="O143" i="17" s="1"/>
  <c r="N144" i="17"/>
  <c r="O144" i="17" s="1"/>
  <c r="N145" i="17"/>
  <c r="O145" i="17" s="1"/>
  <c r="N146" i="17"/>
  <c r="O146" i="17" s="1"/>
  <c r="N147" i="17"/>
  <c r="O147" i="17" s="1"/>
  <c r="N148" i="17"/>
  <c r="O148" i="17" s="1"/>
  <c r="N149" i="17"/>
  <c r="O149" i="17" s="1"/>
  <c r="N150" i="17"/>
  <c r="O150" i="17" s="1"/>
  <c r="N151" i="17"/>
  <c r="O151" i="17" s="1"/>
  <c r="N152" i="17"/>
  <c r="O152" i="17" s="1"/>
  <c r="N153" i="17"/>
  <c r="O153" i="17" s="1"/>
  <c r="N154" i="17"/>
  <c r="O154" i="17" s="1"/>
  <c r="N155" i="17"/>
  <c r="O155" i="17" s="1"/>
  <c r="N156" i="17"/>
  <c r="O156" i="17" s="1"/>
  <c r="N157" i="17"/>
  <c r="O157" i="17" s="1"/>
  <c r="N158" i="17"/>
  <c r="O158" i="17" s="1"/>
  <c r="N159" i="17"/>
  <c r="O159" i="17" s="1"/>
  <c r="N160" i="17"/>
  <c r="O160" i="17" s="1"/>
  <c r="N161" i="17"/>
  <c r="O161" i="17" s="1"/>
  <c r="N162" i="17"/>
  <c r="O162" i="17" s="1"/>
  <c r="N163" i="17"/>
  <c r="O163" i="17" s="1"/>
  <c r="N164" i="17"/>
  <c r="O164" i="17" s="1"/>
  <c r="N165" i="17"/>
  <c r="O165" i="17" s="1"/>
  <c r="N166" i="17"/>
  <c r="O166" i="17" s="1"/>
  <c r="N167" i="17"/>
  <c r="O167" i="17" s="1"/>
  <c r="N168" i="17"/>
  <c r="O168" i="17" s="1"/>
  <c r="N169" i="17"/>
  <c r="O169" i="17" s="1"/>
  <c r="N170" i="17"/>
  <c r="O170" i="17" s="1"/>
  <c r="N171" i="17"/>
  <c r="O171" i="17" s="1"/>
  <c r="N172" i="17"/>
  <c r="O172" i="17" s="1"/>
  <c r="N173" i="17"/>
  <c r="O173" i="17" s="1"/>
  <c r="N174" i="17"/>
  <c r="O174" i="17" s="1"/>
  <c r="N175" i="17"/>
  <c r="O175" i="17" s="1"/>
  <c r="N176" i="17"/>
  <c r="O176" i="17" s="1"/>
  <c r="N177" i="17"/>
  <c r="O177" i="17" s="1"/>
  <c r="N178" i="17"/>
  <c r="O178" i="17" s="1"/>
  <c r="N179" i="17"/>
  <c r="O179" i="17" s="1"/>
  <c r="N180" i="17"/>
  <c r="O180" i="17" s="1"/>
  <c r="N181" i="17"/>
  <c r="O181" i="17" s="1"/>
  <c r="N182" i="17"/>
  <c r="O182" i="17" s="1"/>
  <c r="N183" i="17"/>
  <c r="O183" i="17" s="1"/>
  <c r="N184" i="17"/>
  <c r="O184" i="17" s="1"/>
  <c r="N185" i="17"/>
  <c r="O185" i="17" s="1"/>
  <c r="N186" i="17"/>
  <c r="O186" i="17" s="1"/>
  <c r="N187" i="17"/>
  <c r="O187" i="17" s="1"/>
  <c r="N188" i="17"/>
  <c r="O188" i="17" s="1"/>
  <c r="N189" i="17"/>
  <c r="O189" i="17" s="1"/>
  <c r="N190" i="17"/>
  <c r="O190" i="17" s="1"/>
  <c r="N191" i="17"/>
  <c r="O191" i="17" s="1"/>
  <c r="N192" i="17"/>
  <c r="O192" i="17" s="1"/>
  <c r="N193" i="17"/>
  <c r="O193" i="17" s="1"/>
  <c r="N194" i="17"/>
  <c r="O194" i="17" s="1"/>
  <c r="N195" i="17"/>
  <c r="O195" i="17" s="1"/>
  <c r="N196" i="17"/>
  <c r="O196" i="17" s="1"/>
  <c r="N197" i="17"/>
  <c r="O197" i="17" s="1"/>
  <c r="N198" i="17"/>
  <c r="O198" i="17" s="1"/>
  <c r="N199" i="17"/>
  <c r="O199" i="17" s="1"/>
  <c r="N200" i="17"/>
  <c r="O200" i="17" s="1"/>
  <c r="N201" i="17"/>
  <c r="O201" i="17" s="1"/>
  <c r="N202" i="17"/>
  <c r="O202" i="17" s="1"/>
  <c r="N203" i="17"/>
  <c r="O203" i="17" s="1"/>
  <c r="N204" i="17"/>
  <c r="O204" i="17" s="1"/>
  <c r="N205" i="17"/>
  <c r="O205" i="17" s="1"/>
  <c r="N206" i="17"/>
  <c r="O206" i="17" s="1"/>
  <c r="N207" i="17"/>
  <c r="O207" i="17" s="1"/>
  <c r="N208" i="17"/>
  <c r="O208" i="17" s="1"/>
  <c r="N209" i="17"/>
  <c r="O209" i="17" s="1"/>
  <c r="N210" i="17"/>
  <c r="O210" i="17" s="1"/>
  <c r="N211" i="17"/>
  <c r="O211" i="17" s="1"/>
  <c r="N212" i="17"/>
  <c r="O212" i="17" s="1"/>
  <c r="N213" i="17"/>
  <c r="O213" i="17" s="1"/>
  <c r="N214" i="17"/>
  <c r="O214" i="17" s="1"/>
  <c r="N215" i="17"/>
  <c r="O215" i="17" s="1"/>
  <c r="N216" i="17"/>
  <c r="O216" i="17" s="1"/>
  <c r="N217" i="17"/>
  <c r="O217" i="17" s="1"/>
  <c r="N218" i="17"/>
  <c r="O218" i="17" s="1"/>
  <c r="N219" i="17"/>
  <c r="O219" i="17" s="1"/>
  <c r="N220" i="17"/>
  <c r="O220" i="17" s="1"/>
  <c r="N221" i="17"/>
  <c r="O221" i="17" s="1"/>
  <c r="N222" i="17"/>
  <c r="O222" i="17" s="1"/>
  <c r="N223" i="17"/>
  <c r="O223" i="17" s="1"/>
  <c r="N224" i="17"/>
  <c r="O224" i="17" s="1"/>
  <c r="N225" i="17"/>
  <c r="O225" i="17" s="1"/>
  <c r="N226" i="17"/>
  <c r="O226" i="17" s="1"/>
  <c r="N227" i="17"/>
  <c r="O227" i="17" s="1"/>
  <c r="N228" i="17"/>
  <c r="O228" i="17" s="1"/>
  <c r="N229" i="17"/>
  <c r="O229" i="17" s="1"/>
  <c r="N230" i="17"/>
  <c r="O230" i="17" s="1"/>
  <c r="N231" i="17"/>
  <c r="O231" i="17" s="1"/>
  <c r="N232" i="17"/>
  <c r="O232" i="17" s="1"/>
  <c r="N233" i="17"/>
  <c r="O233" i="17" s="1"/>
  <c r="N234" i="17"/>
  <c r="O234" i="17" s="1"/>
  <c r="N235" i="17"/>
  <c r="O235" i="17" s="1"/>
  <c r="N236" i="17"/>
  <c r="O236" i="17" s="1"/>
  <c r="N237" i="17"/>
  <c r="O237" i="17" s="1"/>
  <c r="N238" i="17"/>
  <c r="O238" i="17" s="1"/>
  <c r="N239" i="17"/>
  <c r="O239" i="17" s="1"/>
  <c r="N240" i="17"/>
  <c r="O240" i="17" s="1"/>
  <c r="N241" i="17"/>
  <c r="O241" i="17" s="1"/>
  <c r="N242" i="17"/>
  <c r="O242" i="17" s="1"/>
  <c r="N243" i="17"/>
  <c r="O243" i="17" s="1"/>
  <c r="N244" i="17"/>
  <c r="O244" i="17" s="1"/>
  <c r="N245" i="17"/>
  <c r="O245" i="17" s="1"/>
  <c r="N246" i="17"/>
  <c r="O246" i="17" s="1"/>
  <c r="N247" i="17"/>
  <c r="O247" i="17" s="1"/>
  <c r="N248" i="17"/>
  <c r="O248" i="17" s="1"/>
  <c r="N249" i="17"/>
  <c r="O249" i="17" s="1"/>
  <c r="N250" i="17"/>
  <c r="O250" i="17" s="1"/>
  <c r="N251" i="17"/>
  <c r="O251" i="17" s="1"/>
  <c r="N252" i="17"/>
  <c r="O252" i="17" s="1"/>
  <c r="N253" i="17"/>
  <c r="O253" i="17" s="1"/>
  <c r="N254" i="17"/>
  <c r="O254" i="17" s="1"/>
  <c r="N255" i="17"/>
  <c r="O255" i="17" s="1"/>
  <c r="N256" i="17"/>
  <c r="O256" i="17" s="1"/>
  <c r="N257" i="17"/>
  <c r="O257" i="17" s="1"/>
  <c r="N258" i="17"/>
  <c r="O258" i="17" s="1"/>
  <c r="N259" i="17"/>
  <c r="O259" i="17" s="1"/>
  <c r="N260" i="17"/>
  <c r="O260" i="17" s="1"/>
  <c r="N261" i="17"/>
  <c r="O261" i="17" s="1"/>
  <c r="N262" i="17"/>
  <c r="O262" i="17" s="1"/>
  <c r="N263" i="17"/>
  <c r="O263" i="17" s="1"/>
  <c r="N264" i="17"/>
  <c r="O264" i="17" s="1"/>
  <c r="N265" i="17"/>
  <c r="O265" i="17" s="1"/>
  <c r="N266" i="17"/>
  <c r="O266" i="17" s="1"/>
  <c r="N267" i="17"/>
  <c r="O267" i="17" s="1"/>
  <c r="N268" i="17"/>
  <c r="O268" i="17" s="1"/>
  <c r="N269" i="17"/>
  <c r="O269" i="17" s="1"/>
  <c r="N270" i="17"/>
  <c r="O270" i="17" s="1"/>
  <c r="N271" i="17"/>
  <c r="O271" i="17" s="1"/>
  <c r="N272" i="17"/>
  <c r="O272" i="17" s="1"/>
  <c r="N273" i="17"/>
  <c r="O273" i="17" s="1"/>
  <c r="N274" i="17"/>
  <c r="O274" i="17" s="1"/>
  <c r="N275" i="17"/>
  <c r="O275" i="17" s="1"/>
  <c r="N276" i="17"/>
  <c r="O276" i="17" s="1"/>
  <c r="N277" i="17"/>
  <c r="O277" i="17" s="1"/>
  <c r="N278" i="17"/>
  <c r="O278" i="17" s="1"/>
  <c r="N279" i="17"/>
  <c r="O279" i="17" s="1"/>
  <c r="N280" i="17"/>
  <c r="O280" i="17" s="1"/>
  <c r="N281" i="17"/>
  <c r="O281" i="17" s="1"/>
  <c r="N282" i="17"/>
  <c r="O282" i="17" s="1"/>
  <c r="N283" i="17"/>
  <c r="O283" i="17" s="1"/>
  <c r="N284" i="17"/>
  <c r="O284" i="17" s="1"/>
  <c r="N285" i="17"/>
  <c r="O285" i="17" s="1"/>
  <c r="N286" i="17"/>
  <c r="O286" i="17" s="1"/>
  <c r="N287" i="17"/>
  <c r="O287" i="17" s="1"/>
  <c r="N288" i="17"/>
  <c r="O288" i="17" s="1"/>
  <c r="N289" i="17"/>
  <c r="O289" i="17" s="1"/>
  <c r="N290" i="17"/>
  <c r="O290" i="17" s="1"/>
  <c r="N291" i="17"/>
  <c r="O291" i="17" s="1"/>
  <c r="N292" i="17"/>
  <c r="O292" i="17" s="1"/>
  <c r="N293" i="17"/>
  <c r="O293" i="17" s="1"/>
  <c r="N294" i="17"/>
  <c r="O294" i="17" s="1"/>
  <c r="N295" i="17"/>
  <c r="O295" i="17" s="1"/>
  <c r="N296" i="17"/>
  <c r="O296" i="17" s="1"/>
  <c r="N297" i="17"/>
  <c r="O297" i="17" s="1"/>
  <c r="N298" i="17"/>
  <c r="O298" i="17" s="1"/>
  <c r="N299" i="17"/>
  <c r="O299" i="17" s="1"/>
  <c r="N300" i="17"/>
  <c r="O300" i="17" s="1"/>
  <c r="N301" i="17"/>
  <c r="O301" i="17" s="1"/>
  <c r="N302" i="17"/>
  <c r="O302" i="17" s="1"/>
  <c r="N303" i="17"/>
  <c r="O303" i="17" s="1"/>
  <c r="N304" i="17"/>
  <c r="O304" i="17" s="1"/>
  <c r="N305" i="17"/>
  <c r="O305" i="17" s="1"/>
  <c r="N306" i="17"/>
  <c r="O306" i="17" s="1"/>
  <c r="N307" i="17"/>
  <c r="O307" i="17" s="1"/>
  <c r="N308" i="17"/>
  <c r="O308" i="17" s="1"/>
  <c r="N309" i="17"/>
  <c r="O309" i="17" s="1"/>
  <c r="N310" i="17"/>
  <c r="O310" i="17" s="1"/>
  <c r="N311" i="17"/>
  <c r="O311" i="17" s="1"/>
  <c r="N312" i="17"/>
  <c r="O312" i="17" s="1"/>
  <c r="N313" i="17"/>
  <c r="O313" i="17" s="1"/>
  <c r="N314" i="17"/>
  <c r="O314" i="17" s="1"/>
  <c r="N315" i="17"/>
  <c r="O315" i="17" s="1"/>
  <c r="N316" i="17"/>
  <c r="O316" i="17" s="1"/>
  <c r="N317" i="17"/>
  <c r="N318" i="17"/>
  <c r="O318" i="17" s="1"/>
  <c r="N319" i="17"/>
  <c r="O319" i="17" s="1"/>
  <c r="N320" i="17"/>
  <c r="O320" i="17" s="1"/>
  <c r="N321" i="17"/>
  <c r="O321" i="17" s="1"/>
  <c r="N322" i="17"/>
  <c r="O322" i="17" s="1"/>
  <c r="N323" i="17"/>
  <c r="O323" i="17" s="1"/>
  <c r="N324" i="17"/>
  <c r="O324" i="17" s="1"/>
  <c r="N325" i="17"/>
  <c r="O325" i="17" s="1"/>
  <c r="N326" i="17"/>
  <c r="O326" i="17" s="1"/>
  <c r="N327" i="17"/>
  <c r="O327" i="17" s="1"/>
  <c r="N328" i="17"/>
  <c r="O328" i="17" s="1"/>
  <c r="N329" i="17"/>
  <c r="O329" i="17" s="1"/>
  <c r="N330" i="17"/>
  <c r="O330" i="17" s="1"/>
  <c r="N331" i="17"/>
  <c r="O331" i="17" s="1"/>
  <c r="N332" i="17"/>
  <c r="O332" i="17" s="1"/>
  <c r="N333" i="17"/>
  <c r="O333" i="17" s="1"/>
  <c r="N334" i="17"/>
  <c r="O334" i="17" s="1"/>
  <c r="N335" i="17"/>
  <c r="O335" i="17" s="1"/>
  <c r="N336" i="17"/>
  <c r="O336" i="17" s="1"/>
  <c r="N337" i="17"/>
  <c r="O337" i="17" s="1"/>
  <c r="N338" i="17"/>
  <c r="O338" i="17" s="1"/>
  <c r="N339" i="17"/>
  <c r="O339" i="17" s="1"/>
  <c r="N340" i="17"/>
  <c r="O340" i="17" s="1"/>
  <c r="N341" i="17"/>
  <c r="O341" i="17" s="1"/>
  <c r="N342" i="17"/>
  <c r="O342" i="17" s="1"/>
  <c r="N343" i="17"/>
  <c r="O343" i="17" s="1"/>
  <c r="N344" i="17"/>
  <c r="O344" i="17" s="1"/>
  <c r="N345" i="17"/>
  <c r="O345" i="17" s="1"/>
  <c r="N346" i="17"/>
  <c r="O346" i="17" s="1"/>
  <c r="N347" i="17"/>
  <c r="O347" i="17" s="1"/>
  <c r="N348" i="17"/>
  <c r="O348" i="17" s="1"/>
  <c r="N349" i="17"/>
  <c r="O349" i="17" s="1"/>
  <c r="N350" i="17"/>
  <c r="O350" i="17" s="1"/>
  <c r="N351" i="17"/>
  <c r="O351" i="17" s="1"/>
  <c r="N352" i="17"/>
  <c r="O352" i="17" s="1"/>
  <c r="N353" i="17"/>
  <c r="O353" i="17" s="1"/>
  <c r="N354" i="17"/>
  <c r="O354" i="17" s="1"/>
  <c r="N355" i="17"/>
  <c r="O355" i="17" s="1"/>
  <c r="N356" i="17"/>
  <c r="O356" i="17" s="1"/>
  <c r="N357" i="17"/>
  <c r="O357" i="17" s="1"/>
  <c r="N358" i="17"/>
  <c r="O358" i="17" s="1"/>
  <c r="N359" i="17"/>
  <c r="O359" i="17" s="1"/>
  <c r="N360" i="17"/>
  <c r="O360" i="17" s="1"/>
  <c r="N361" i="17"/>
  <c r="O361" i="17" s="1"/>
  <c r="N362" i="17"/>
  <c r="O362" i="17" s="1"/>
  <c r="N363" i="17"/>
  <c r="O363" i="17" s="1"/>
  <c r="N364" i="17"/>
  <c r="O364" i="17" s="1"/>
  <c r="N365" i="17"/>
  <c r="O365" i="17" s="1"/>
  <c r="N366" i="17"/>
  <c r="O366" i="17" s="1"/>
  <c r="N367" i="17"/>
  <c r="O367" i="17" s="1"/>
  <c r="N368" i="17"/>
  <c r="O368" i="17" s="1"/>
  <c r="N369" i="17"/>
  <c r="O369" i="17" s="1"/>
  <c r="N370" i="17"/>
  <c r="O370" i="17" s="1"/>
  <c r="N371" i="17"/>
  <c r="O371" i="17" s="1"/>
  <c r="N372" i="17"/>
  <c r="O372" i="17" s="1"/>
  <c r="N373" i="17"/>
  <c r="O373" i="17" s="1"/>
  <c r="N374" i="17"/>
  <c r="O374" i="17" s="1"/>
  <c r="N375" i="17"/>
  <c r="O375" i="17" s="1"/>
  <c r="N376" i="17"/>
  <c r="O376" i="17" s="1"/>
  <c r="N377" i="17"/>
  <c r="O377" i="17" s="1"/>
  <c r="N378" i="17"/>
  <c r="O378" i="17" s="1"/>
  <c r="N379" i="17"/>
  <c r="O379" i="17" s="1"/>
  <c r="N380" i="17"/>
  <c r="N381" i="17"/>
  <c r="O381" i="17" s="1"/>
  <c r="N382" i="17"/>
  <c r="O382" i="17" s="1"/>
  <c r="N383" i="17"/>
  <c r="O383" i="17" s="1"/>
  <c r="N384" i="17"/>
  <c r="O384" i="17" s="1"/>
  <c r="N385" i="17"/>
  <c r="O385" i="17" s="1"/>
  <c r="N386" i="17"/>
  <c r="O386" i="17" s="1"/>
  <c r="N387" i="17"/>
  <c r="O387" i="17" s="1"/>
  <c r="N388" i="17"/>
  <c r="O388" i="17" s="1"/>
  <c r="N389" i="17"/>
  <c r="O389" i="17" s="1"/>
  <c r="N390" i="17"/>
  <c r="O390" i="17" s="1"/>
  <c r="N391" i="17"/>
  <c r="O391" i="17" s="1"/>
  <c r="N392" i="17"/>
  <c r="O392" i="17" s="1"/>
  <c r="N393" i="17"/>
  <c r="O393" i="17" s="1"/>
  <c r="N394" i="17"/>
  <c r="O394" i="17" s="1"/>
  <c r="N395" i="17"/>
  <c r="O395" i="17" s="1"/>
  <c r="N396" i="17"/>
  <c r="O396" i="17" s="1"/>
  <c r="N397" i="17"/>
  <c r="O397" i="17" s="1"/>
  <c r="N398" i="17"/>
  <c r="O398" i="17" s="1"/>
  <c r="N399" i="17"/>
  <c r="O399" i="17" s="1"/>
  <c r="N400" i="17"/>
  <c r="O400" i="17" s="1"/>
  <c r="N401" i="17"/>
  <c r="O401" i="17" s="1"/>
  <c r="N402" i="17"/>
  <c r="O402" i="17" s="1"/>
  <c r="N403" i="17"/>
  <c r="O403" i="17" s="1"/>
  <c r="N404" i="17"/>
  <c r="O404" i="17" s="1"/>
  <c r="N405" i="17"/>
  <c r="O405" i="17" s="1"/>
  <c r="N406" i="17"/>
  <c r="O406" i="17" s="1"/>
  <c r="N407" i="17"/>
  <c r="O407" i="17" s="1"/>
  <c r="N408" i="17"/>
  <c r="O408" i="17" s="1"/>
  <c r="N409" i="17"/>
  <c r="O409" i="17" s="1"/>
  <c r="N410" i="17"/>
  <c r="O410" i="17" s="1"/>
  <c r="N411" i="17"/>
  <c r="O411" i="17" s="1"/>
  <c r="N412" i="17"/>
  <c r="O412" i="17" s="1"/>
  <c r="N413" i="17"/>
  <c r="O413" i="17" s="1"/>
  <c r="N414" i="17"/>
  <c r="O414" i="17" s="1"/>
  <c r="N415" i="17"/>
  <c r="O415" i="17" s="1"/>
  <c r="N416" i="17"/>
  <c r="O416" i="17" s="1"/>
  <c r="N417" i="17"/>
  <c r="O417" i="17" s="1"/>
  <c r="N418" i="17"/>
  <c r="O418" i="17" s="1"/>
  <c r="N419" i="17"/>
  <c r="O419" i="17" s="1"/>
  <c r="N420" i="17"/>
  <c r="O420" i="17" s="1"/>
  <c r="N421" i="17"/>
  <c r="O421" i="17" s="1"/>
  <c r="N422" i="17"/>
  <c r="O422" i="17" s="1"/>
  <c r="N423" i="17"/>
  <c r="O423" i="17" s="1"/>
  <c r="N424" i="17"/>
  <c r="O424" i="17" s="1"/>
  <c r="N425" i="17"/>
  <c r="O425" i="17" s="1"/>
  <c r="N426" i="17"/>
  <c r="O426" i="17" s="1"/>
  <c r="N427" i="17"/>
  <c r="O427" i="17" s="1"/>
  <c r="N428" i="17"/>
  <c r="O428" i="17" s="1"/>
  <c r="N429" i="17"/>
  <c r="O429" i="17" s="1"/>
  <c r="N430" i="17"/>
  <c r="O430" i="17" s="1"/>
  <c r="N431" i="17"/>
  <c r="O431" i="17" s="1"/>
  <c r="N432" i="17"/>
  <c r="O432" i="17" s="1"/>
  <c r="N433" i="17"/>
  <c r="O433" i="17" s="1"/>
  <c r="N434" i="17"/>
  <c r="O434" i="17" s="1"/>
  <c r="N435" i="17"/>
  <c r="O435" i="17" s="1"/>
  <c r="N436" i="17"/>
  <c r="O436" i="17" s="1"/>
  <c r="N437" i="17"/>
  <c r="O437" i="17" s="1"/>
  <c r="N438" i="17"/>
  <c r="O438" i="17" s="1"/>
  <c r="N439" i="17"/>
  <c r="O439" i="17" s="1"/>
  <c r="N440" i="17"/>
  <c r="O440" i="17" s="1"/>
  <c r="N441" i="17"/>
  <c r="O441" i="17" s="1"/>
  <c r="N442" i="17"/>
  <c r="O442" i="17" s="1"/>
  <c r="N443" i="17"/>
  <c r="O443" i="17" s="1"/>
  <c r="N444" i="17"/>
  <c r="O444" i="17" s="1"/>
  <c r="N445" i="17"/>
  <c r="O445" i="17" s="1"/>
  <c r="N446" i="17"/>
  <c r="O446" i="17" s="1"/>
  <c r="N447" i="17"/>
  <c r="O447" i="17" s="1"/>
  <c r="N448" i="17"/>
  <c r="O448" i="17" s="1"/>
  <c r="N449" i="17"/>
  <c r="O449" i="17" s="1"/>
  <c r="N450" i="17"/>
  <c r="O450" i="17" s="1"/>
  <c r="N451" i="17"/>
  <c r="O451" i="17" s="1"/>
  <c r="N452" i="17"/>
  <c r="O452" i="17" s="1"/>
  <c r="N453" i="17"/>
  <c r="O453" i="17" s="1"/>
  <c r="N454" i="17"/>
  <c r="O454" i="17" s="1"/>
  <c r="N455" i="17"/>
  <c r="O455" i="17" s="1"/>
  <c r="N456" i="17"/>
  <c r="O456" i="17" s="1"/>
  <c r="N457" i="17"/>
  <c r="O457" i="17" s="1"/>
  <c r="N458" i="17"/>
  <c r="O458" i="17" s="1"/>
  <c r="N459" i="17"/>
  <c r="O459" i="17" s="1"/>
  <c r="N460" i="17"/>
  <c r="O460" i="17" s="1"/>
  <c r="N461" i="17"/>
  <c r="O461" i="17" s="1"/>
  <c r="N462" i="17"/>
  <c r="O462" i="17" s="1"/>
  <c r="N463" i="17"/>
  <c r="O463" i="17" s="1"/>
  <c r="N464" i="17"/>
  <c r="O464" i="17" s="1"/>
  <c r="N465" i="17"/>
  <c r="O465" i="17" s="1"/>
  <c r="N466" i="17"/>
  <c r="O466" i="17" s="1"/>
  <c r="N467" i="17"/>
  <c r="O467" i="17" s="1"/>
  <c r="N468" i="17"/>
  <c r="O468" i="17" s="1"/>
  <c r="N469" i="17"/>
  <c r="O469" i="17" s="1"/>
  <c r="N470" i="17"/>
  <c r="O470" i="17" s="1"/>
  <c r="N471" i="17"/>
  <c r="O471" i="17" s="1"/>
  <c r="N472" i="17"/>
  <c r="O472" i="17" s="1"/>
  <c r="N473" i="17"/>
  <c r="O473" i="17" s="1"/>
  <c r="N474" i="17"/>
  <c r="O474" i="17" s="1"/>
  <c r="N475" i="17"/>
  <c r="O475" i="17" s="1"/>
  <c r="N476" i="17"/>
  <c r="O476" i="17" s="1"/>
  <c r="N477" i="17"/>
  <c r="O477" i="17" s="1"/>
  <c r="N478" i="17"/>
  <c r="O478" i="17" s="1"/>
  <c r="N479" i="17"/>
  <c r="O479" i="17" s="1"/>
  <c r="N480" i="17"/>
  <c r="O480" i="17" s="1"/>
  <c r="N481" i="17"/>
  <c r="O481" i="17" s="1"/>
  <c r="N482" i="17"/>
  <c r="O482" i="17" s="1"/>
  <c r="N483" i="17"/>
  <c r="O483" i="17" s="1"/>
  <c r="N484" i="17"/>
  <c r="O484" i="17" s="1"/>
  <c r="N485" i="17"/>
  <c r="O485" i="17" s="1"/>
  <c r="N486" i="17"/>
  <c r="O486" i="17" s="1"/>
  <c r="N487" i="17"/>
  <c r="O487" i="17" s="1"/>
  <c r="N488" i="17"/>
  <c r="O488" i="17" s="1"/>
  <c r="N489" i="17"/>
  <c r="O489" i="17" s="1"/>
  <c r="N490" i="17"/>
  <c r="O490" i="17" s="1"/>
  <c r="N491" i="17"/>
  <c r="O491" i="17" s="1"/>
  <c r="N492" i="17"/>
  <c r="O492" i="17" s="1"/>
  <c r="N493" i="17"/>
  <c r="O493" i="17" s="1"/>
  <c r="N494" i="17"/>
  <c r="O494" i="17" s="1"/>
  <c r="N495" i="17"/>
  <c r="O495" i="17" s="1"/>
  <c r="N496" i="17"/>
  <c r="O496" i="17" s="1"/>
  <c r="N497" i="17"/>
  <c r="O497" i="17" s="1"/>
  <c r="N498" i="17"/>
  <c r="O498" i="17" s="1"/>
  <c r="N499" i="17"/>
  <c r="O499" i="17" s="1"/>
  <c r="N500" i="17"/>
  <c r="O500" i="17" s="1"/>
  <c r="N501" i="17"/>
  <c r="O501" i="17" s="1"/>
  <c r="N502" i="17"/>
  <c r="O502" i="17" s="1"/>
  <c r="N503" i="17"/>
  <c r="O503" i="17" s="1"/>
  <c r="N504" i="17"/>
  <c r="O504" i="17" s="1"/>
  <c r="N505" i="17"/>
  <c r="O505" i="17" s="1"/>
  <c r="N506" i="17"/>
  <c r="O506" i="17" s="1"/>
  <c r="N507" i="17"/>
  <c r="O507" i="17" s="1"/>
  <c r="N508" i="17"/>
  <c r="O508" i="17" s="1"/>
  <c r="N509" i="17"/>
  <c r="O509" i="17" s="1"/>
  <c r="N510" i="17"/>
  <c r="O510" i="17" s="1"/>
  <c r="N511" i="17"/>
  <c r="O511" i="17" s="1"/>
  <c r="N512" i="17"/>
  <c r="O512" i="17" s="1"/>
  <c r="N513" i="17"/>
  <c r="O513" i="17" s="1"/>
  <c r="N514" i="17"/>
  <c r="O514" i="17" s="1"/>
  <c r="N515" i="17"/>
  <c r="O515" i="17" s="1"/>
  <c r="N516" i="17"/>
  <c r="O516" i="17" s="1"/>
  <c r="N517" i="17"/>
  <c r="O517" i="17" s="1"/>
  <c r="N518" i="17"/>
  <c r="O518" i="17" s="1"/>
  <c r="N519" i="17"/>
  <c r="O519" i="17" s="1"/>
  <c r="N520" i="17"/>
  <c r="O520" i="17" s="1"/>
  <c r="N521" i="17"/>
  <c r="O521" i="17" s="1"/>
  <c r="N522" i="17"/>
  <c r="O522" i="17" s="1"/>
  <c r="N523" i="17"/>
  <c r="O523" i="17" s="1"/>
  <c r="N524" i="17"/>
  <c r="O524" i="17" s="1"/>
  <c r="N525" i="17"/>
  <c r="O525" i="17" s="1"/>
  <c r="N526" i="17"/>
  <c r="O526" i="17" s="1"/>
  <c r="N527" i="17"/>
  <c r="O527" i="17" s="1"/>
  <c r="N528" i="17"/>
  <c r="O528" i="17" s="1"/>
  <c r="N529" i="17"/>
  <c r="O529" i="17" s="1"/>
  <c r="N530" i="17"/>
  <c r="O530" i="17" s="1"/>
  <c r="N531" i="17"/>
  <c r="O531" i="17" s="1"/>
  <c r="N532" i="17"/>
  <c r="O532" i="17" s="1"/>
  <c r="N533" i="17"/>
  <c r="O533" i="17" s="1"/>
  <c r="N534" i="17"/>
  <c r="O534" i="17" s="1"/>
  <c r="N535" i="17"/>
  <c r="O535" i="17" s="1"/>
  <c r="N536" i="17"/>
  <c r="O536" i="17" s="1"/>
  <c r="N537" i="17"/>
  <c r="O537" i="17" s="1"/>
  <c r="N538" i="17"/>
  <c r="O538" i="17" s="1"/>
  <c r="N539" i="17"/>
  <c r="O539" i="17" s="1"/>
  <c r="N540" i="17"/>
  <c r="O540" i="17" s="1"/>
  <c r="N541" i="17"/>
  <c r="O541" i="17" s="1"/>
  <c r="N542" i="17"/>
  <c r="O542" i="17" s="1"/>
  <c r="N543" i="17"/>
  <c r="O543" i="17" s="1"/>
  <c r="N544" i="17"/>
  <c r="O544" i="17" s="1"/>
  <c r="N545" i="17"/>
  <c r="O545" i="17" s="1"/>
  <c r="N546" i="17"/>
  <c r="O546" i="17" s="1"/>
  <c r="N547" i="17"/>
  <c r="O547" i="17" s="1"/>
  <c r="N548" i="17"/>
  <c r="O548" i="17" s="1"/>
  <c r="N549" i="17"/>
  <c r="O549" i="17" s="1"/>
  <c r="N550" i="17"/>
  <c r="O550" i="17" s="1"/>
  <c r="N551" i="17"/>
  <c r="O551" i="17" s="1"/>
  <c r="N552" i="17"/>
  <c r="O552" i="17" s="1"/>
  <c r="N553" i="17"/>
  <c r="O553" i="17" s="1"/>
  <c r="N554" i="17"/>
  <c r="O554" i="17" s="1"/>
  <c r="N555" i="17"/>
  <c r="O555" i="17" s="1"/>
  <c r="N556" i="17"/>
  <c r="O556" i="17" s="1"/>
  <c r="N557" i="17"/>
  <c r="O557" i="17" s="1"/>
  <c r="N558" i="17"/>
  <c r="O558" i="17" s="1"/>
  <c r="N559" i="17"/>
  <c r="O559" i="17" s="1"/>
  <c r="N560" i="17"/>
  <c r="O560" i="17" s="1"/>
  <c r="N561" i="17"/>
  <c r="O561" i="17" s="1"/>
  <c r="N562" i="17"/>
  <c r="O562" i="17" s="1"/>
  <c r="N563" i="17"/>
  <c r="O563" i="17" s="1"/>
  <c r="N564" i="17"/>
  <c r="O564" i="17" s="1"/>
  <c r="N565" i="17"/>
  <c r="O565" i="17" s="1"/>
  <c r="N566" i="17"/>
  <c r="O566" i="17" s="1"/>
  <c r="N567" i="17"/>
  <c r="O567" i="17" s="1"/>
  <c r="N568" i="17"/>
  <c r="O568" i="17" s="1"/>
  <c r="N569" i="17"/>
  <c r="O569" i="17" s="1"/>
  <c r="N570" i="17"/>
  <c r="O570" i="17" s="1"/>
  <c r="N571" i="17"/>
  <c r="O571" i="17" s="1"/>
  <c r="N572" i="17"/>
  <c r="O572" i="17" s="1"/>
  <c r="N573" i="17"/>
  <c r="O573" i="17" s="1"/>
  <c r="N574" i="17"/>
  <c r="O574" i="17" s="1"/>
  <c r="N575" i="17"/>
  <c r="O575" i="17" s="1"/>
  <c r="N576" i="17"/>
  <c r="O576" i="17" s="1"/>
  <c r="N577" i="17"/>
  <c r="O577" i="17" s="1"/>
  <c r="N578" i="17"/>
  <c r="O578" i="17" s="1"/>
  <c r="N579" i="17"/>
  <c r="O579" i="17" s="1"/>
  <c r="N580" i="17"/>
  <c r="O580" i="17" s="1"/>
  <c r="N581" i="17"/>
  <c r="O581" i="17" s="1"/>
  <c r="N582" i="17"/>
  <c r="O582" i="17" s="1"/>
  <c r="N583" i="17"/>
  <c r="O583" i="17" s="1"/>
  <c r="N584" i="17"/>
  <c r="O584" i="17" s="1"/>
  <c r="N585" i="17"/>
  <c r="O585" i="17" s="1"/>
  <c r="N586" i="17"/>
  <c r="O586" i="17" s="1"/>
  <c r="N587" i="17"/>
  <c r="O587" i="17" s="1"/>
  <c r="N588" i="17"/>
  <c r="O588" i="17" s="1"/>
  <c r="N589" i="17"/>
  <c r="O589" i="17" s="1"/>
  <c r="N590" i="17"/>
  <c r="O590" i="17" s="1"/>
  <c r="N591" i="17"/>
  <c r="O591" i="17" s="1"/>
  <c r="N592" i="17"/>
  <c r="O592" i="17" s="1"/>
  <c r="N593" i="17"/>
  <c r="O593" i="17" s="1"/>
  <c r="N594" i="17"/>
  <c r="O594" i="17" s="1"/>
  <c r="N595" i="17"/>
  <c r="O595" i="17" s="1"/>
  <c r="N596" i="17"/>
  <c r="O596" i="17" s="1"/>
  <c r="N597" i="17"/>
  <c r="O597" i="17" s="1"/>
  <c r="N598" i="17"/>
  <c r="O598" i="17" s="1"/>
  <c r="N599" i="17"/>
  <c r="O599" i="17" s="1"/>
  <c r="N600" i="17"/>
  <c r="O600" i="17" s="1"/>
  <c r="N601" i="17"/>
  <c r="O601" i="17" s="1"/>
  <c r="N602" i="17"/>
  <c r="O602" i="17" s="1"/>
  <c r="N603" i="17"/>
  <c r="O603" i="17" s="1"/>
  <c r="N604" i="17"/>
  <c r="O604" i="17" s="1"/>
  <c r="N605" i="17"/>
  <c r="O605" i="17" s="1"/>
  <c r="N606" i="17"/>
  <c r="O606" i="17" s="1"/>
  <c r="N607" i="17"/>
  <c r="O607" i="17" s="1"/>
  <c r="N608" i="17"/>
  <c r="O608" i="17" s="1"/>
  <c r="N609" i="17"/>
  <c r="O609" i="17" s="1"/>
  <c r="N610" i="17"/>
  <c r="O610" i="17" s="1"/>
  <c r="N611" i="17"/>
  <c r="O611" i="17" s="1"/>
  <c r="N612" i="17"/>
  <c r="O612" i="17" s="1"/>
  <c r="N613" i="17"/>
  <c r="O613" i="17" s="1"/>
  <c r="N614" i="17"/>
  <c r="O614" i="17" s="1"/>
  <c r="N615" i="17"/>
  <c r="O615" i="17" s="1"/>
  <c r="N616" i="17"/>
  <c r="O616" i="17" s="1"/>
  <c r="N617" i="17"/>
  <c r="O617" i="17" s="1"/>
  <c r="N618" i="17"/>
  <c r="O618" i="17" s="1"/>
  <c r="N619" i="17"/>
  <c r="O619" i="17" s="1"/>
  <c r="N620" i="17"/>
  <c r="O620" i="17" s="1"/>
  <c r="N621" i="17"/>
  <c r="O621" i="17" s="1"/>
  <c r="N622" i="17"/>
  <c r="O622" i="17" s="1"/>
  <c r="N623" i="17"/>
  <c r="O623" i="17" s="1"/>
  <c r="N624" i="17"/>
  <c r="O624" i="17" s="1"/>
  <c r="N625" i="17"/>
  <c r="O625" i="17" s="1"/>
  <c r="N626" i="17"/>
  <c r="O626" i="17" s="1"/>
  <c r="N627" i="17"/>
  <c r="O627" i="17" s="1"/>
  <c r="N628" i="17"/>
  <c r="O628" i="17" s="1"/>
  <c r="N629" i="17"/>
  <c r="O629" i="17" s="1"/>
  <c r="N630" i="17"/>
  <c r="O630" i="17" s="1"/>
  <c r="N631" i="17"/>
  <c r="O631" i="17" s="1"/>
  <c r="N632" i="17"/>
  <c r="O632" i="17" s="1"/>
  <c r="N633" i="17"/>
  <c r="O633" i="17" s="1"/>
  <c r="N634" i="17"/>
  <c r="O634" i="17" s="1"/>
  <c r="N635" i="17"/>
  <c r="O635" i="17" s="1"/>
  <c r="N636" i="17"/>
  <c r="O636" i="17" s="1"/>
  <c r="N637" i="17"/>
  <c r="O637" i="17" s="1"/>
  <c r="N638" i="17"/>
  <c r="O638" i="17" s="1"/>
  <c r="N639" i="17"/>
  <c r="O639" i="17" s="1"/>
  <c r="N640" i="17"/>
  <c r="O640" i="17" s="1"/>
  <c r="N641" i="17"/>
  <c r="O641" i="17" s="1"/>
  <c r="N642" i="17"/>
  <c r="O642" i="17" s="1"/>
  <c r="N643" i="17"/>
  <c r="O643" i="17" s="1"/>
  <c r="N644" i="17"/>
  <c r="O644" i="17" s="1"/>
  <c r="N645" i="17"/>
  <c r="O645" i="17" s="1"/>
  <c r="N646" i="17"/>
  <c r="O646" i="17" s="1"/>
  <c r="N647" i="17"/>
  <c r="O647" i="17" s="1"/>
  <c r="N648" i="17"/>
  <c r="O648" i="17" s="1"/>
  <c r="N649" i="17"/>
  <c r="O649" i="17" s="1"/>
  <c r="N650" i="17"/>
  <c r="O650" i="17" s="1"/>
  <c r="N651" i="17"/>
  <c r="O651" i="17" s="1"/>
  <c r="N652" i="17"/>
  <c r="O652" i="17" s="1"/>
  <c r="N653" i="17"/>
  <c r="O653" i="17" s="1"/>
  <c r="N654" i="17"/>
  <c r="O654" i="17" s="1"/>
  <c r="N655" i="17"/>
  <c r="O655" i="17" s="1"/>
  <c r="N656" i="17"/>
  <c r="O656" i="17" s="1"/>
  <c r="N657" i="17"/>
  <c r="O657" i="17" s="1"/>
  <c r="N658" i="17"/>
  <c r="O658" i="17" s="1"/>
  <c r="N659" i="17"/>
  <c r="O659" i="17" s="1"/>
  <c r="N660" i="17"/>
  <c r="O660" i="17" s="1"/>
  <c r="N661" i="17"/>
  <c r="O661" i="17" s="1"/>
  <c r="N662" i="17"/>
  <c r="O662" i="17" s="1"/>
  <c r="N663" i="17"/>
  <c r="O663" i="17" s="1"/>
  <c r="N664" i="17"/>
  <c r="O664" i="17" s="1"/>
  <c r="N665" i="17"/>
  <c r="O665" i="17" s="1"/>
  <c r="N666" i="17"/>
  <c r="O666" i="17" s="1"/>
  <c r="N667" i="17"/>
  <c r="O667" i="17" s="1"/>
  <c r="N668" i="17"/>
  <c r="O668" i="17" s="1"/>
  <c r="N669" i="17"/>
  <c r="O669" i="17" s="1"/>
  <c r="N670" i="17"/>
  <c r="O670" i="17" s="1"/>
  <c r="N671" i="17"/>
  <c r="O671" i="17" s="1"/>
  <c r="N672" i="17"/>
  <c r="O672" i="17" s="1"/>
  <c r="N673" i="17"/>
  <c r="O673" i="17" s="1"/>
  <c r="N674" i="17"/>
  <c r="O674" i="17" s="1"/>
  <c r="N675" i="17"/>
  <c r="O675" i="17" s="1"/>
  <c r="N676" i="17"/>
  <c r="O676" i="17" s="1"/>
  <c r="N677" i="17"/>
  <c r="O677" i="17" s="1"/>
  <c r="N678" i="17"/>
  <c r="O678" i="17" s="1"/>
  <c r="N679" i="17"/>
  <c r="O679" i="17" s="1"/>
  <c r="N680" i="17"/>
  <c r="O680" i="17" s="1"/>
  <c r="N681" i="17"/>
  <c r="O681" i="17" s="1"/>
  <c r="N682" i="17"/>
  <c r="O682" i="17" s="1"/>
  <c r="N683" i="17"/>
  <c r="O683" i="17" s="1"/>
  <c r="N684" i="17"/>
  <c r="O684" i="17" s="1"/>
  <c r="N685" i="17"/>
  <c r="O685" i="17" s="1"/>
  <c r="N686" i="17"/>
  <c r="O686" i="17" s="1"/>
  <c r="N687" i="17"/>
  <c r="O687" i="17" s="1"/>
  <c r="N688" i="17"/>
  <c r="O688" i="17" s="1"/>
  <c r="N689" i="17"/>
  <c r="O689" i="17" s="1"/>
  <c r="N690" i="17"/>
  <c r="O690" i="17" s="1"/>
  <c r="N691" i="17"/>
  <c r="O691" i="17" s="1"/>
  <c r="N692" i="17"/>
  <c r="O692" i="17" s="1"/>
  <c r="N693" i="17"/>
  <c r="O693" i="17" s="1"/>
  <c r="N694" i="17"/>
  <c r="O694" i="17" s="1"/>
  <c r="N695" i="17"/>
  <c r="O695" i="17" s="1"/>
  <c r="N696" i="17"/>
  <c r="O696" i="17" s="1"/>
  <c r="N697" i="17"/>
  <c r="O697" i="17" s="1"/>
  <c r="N698" i="17"/>
  <c r="O698" i="17" s="1"/>
  <c r="N699" i="17"/>
  <c r="O699" i="17" s="1"/>
  <c r="N700" i="17"/>
  <c r="O700" i="17" s="1"/>
  <c r="N701" i="17"/>
  <c r="O701" i="17" s="1"/>
  <c r="N702" i="17"/>
  <c r="O702" i="17" s="1"/>
  <c r="N703" i="17"/>
  <c r="O703" i="17" s="1"/>
  <c r="N704" i="17"/>
  <c r="O704" i="17" s="1"/>
  <c r="N705" i="17"/>
  <c r="O705" i="17" s="1"/>
  <c r="N706" i="17"/>
  <c r="O706" i="17" s="1"/>
  <c r="N707" i="17"/>
  <c r="O707" i="17" s="1"/>
  <c r="N708" i="17"/>
  <c r="O708" i="17" s="1"/>
  <c r="N709" i="17"/>
  <c r="O709" i="17" s="1"/>
  <c r="N710" i="17"/>
  <c r="O710" i="17" s="1"/>
  <c r="N711" i="17"/>
  <c r="O711" i="17" s="1"/>
  <c r="N712" i="17"/>
  <c r="O712" i="17" s="1"/>
  <c r="N713" i="17"/>
  <c r="O713" i="17" s="1"/>
  <c r="N714" i="17"/>
  <c r="O714" i="17" s="1"/>
  <c r="N715" i="17"/>
  <c r="O715" i="17" s="1"/>
  <c r="N716" i="17"/>
  <c r="O716" i="17" s="1"/>
  <c r="N717" i="17"/>
  <c r="O717" i="17" s="1"/>
  <c r="N718" i="17"/>
  <c r="O718" i="17" s="1"/>
  <c r="N719" i="17"/>
  <c r="O719" i="17" s="1"/>
  <c r="N720" i="17"/>
  <c r="O720" i="17" s="1"/>
  <c r="N721" i="17"/>
  <c r="O721" i="17" s="1"/>
  <c r="N722" i="17"/>
  <c r="O722" i="17" s="1"/>
  <c r="N723" i="17"/>
  <c r="O723" i="17" s="1"/>
  <c r="N724" i="17"/>
  <c r="O724" i="17" s="1"/>
  <c r="N725" i="17"/>
  <c r="O725" i="17" s="1"/>
  <c r="N726" i="17"/>
  <c r="O726" i="17" s="1"/>
  <c r="N727" i="17"/>
  <c r="O727" i="17" s="1"/>
  <c r="N728" i="17"/>
  <c r="O728" i="17" s="1"/>
  <c r="N729" i="17"/>
  <c r="O729" i="17" s="1"/>
  <c r="N730" i="17"/>
  <c r="O730" i="17" s="1"/>
  <c r="N731" i="17"/>
  <c r="O731" i="17" s="1"/>
  <c r="N732" i="17"/>
  <c r="O732" i="17" s="1"/>
  <c r="N733" i="17"/>
  <c r="O733" i="17" s="1"/>
  <c r="N734" i="17"/>
  <c r="O734" i="17" s="1"/>
  <c r="N735" i="17"/>
  <c r="O735" i="17" s="1"/>
  <c r="N736" i="17"/>
  <c r="O736" i="17" s="1"/>
  <c r="N737" i="17"/>
  <c r="O737" i="17" s="1"/>
  <c r="N738" i="17"/>
  <c r="O738" i="17" s="1"/>
  <c r="N739" i="17"/>
  <c r="O739" i="17" s="1"/>
  <c r="N740" i="17"/>
  <c r="O740" i="17" s="1"/>
  <c r="N741" i="17"/>
  <c r="O741" i="17" s="1"/>
  <c r="N742" i="17"/>
  <c r="O742" i="17" s="1"/>
  <c r="N743" i="17"/>
  <c r="O743" i="17" s="1"/>
  <c r="N744" i="17"/>
  <c r="O744" i="17" s="1"/>
  <c r="N745" i="17"/>
  <c r="O745" i="17" s="1"/>
  <c r="N746" i="17"/>
  <c r="O746" i="17" s="1"/>
  <c r="N747" i="17"/>
  <c r="O747" i="17" s="1"/>
  <c r="N748" i="17"/>
  <c r="O748" i="17" s="1"/>
  <c r="N749" i="17"/>
  <c r="O749" i="17" s="1"/>
  <c r="N750" i="17"/>
  <c r="O750" i="17" s="1"/>
  <c r="N751" i="17"/>
  <c r="O751" i="17" s="1"/>
  <c r="N752" i="17"/>
  <c r="O752" i="17" s="1"/>
  <c r="N753" i="17"/>
  <c r="O753" i="17" s="1"/>
  <c r="N754" i="17"/>
  <c r="O754" i="17" s="1"/>
  <c r="N755" i="17"/>
  <c r="O755" i="17" s="1"/>
  <c r="N756" i="17"/>
  <c r="O756" i="17" s="1"/>
  <c r="N757" i="17"/>
  <c r="O757" i="17" s="1"/>
  <c r="N758" i="17"/>
  <c r="O758" i="17" s="1"/>
  <c r="N759" i="17"/>
  <c r="O759" i="17" s="1"/>
  <c r="N760" i="17"/>
  <c r="O760" i="17" s="1"/>
  <c r="N761" i="17"/>
  <c r="O761" i="17" s="1"/>
  <c r="N762" i="17"/>
  <c r="O762" i="17" s="1"/>
  <c r="N763" i="17"/>
  <c r="O763" i="17" s="1"/>
  <c r="N764" i="17"/>
  <c r="O764" i="17" s="1"/>
  <c r="N765" i="17"/>
  <c r="O765" i="17" s="1"/>
  <c r="N766" i="17"/>
  <c r="O766" i="17" s="1"/>
  <c r="N767" i="17"/>
  <c r="O767" i="17" s="1"/>
  <c r="N768" i="17"/>
  <c r="O768" i="17" s="1"/>
  <c r="N769" i="17"/>
  <c r="O769" i="17" s="1"/>
  <c r="N770" i="17"/>
  <c r="O770" i="17" s="1"/>
  <c r="N771" i="17"/>
  <c r="O771" i="17" s="1"/>
  <c r="N772" i="17"/>
  <c r="O772" i="17" s="1"/>
  <c r="N773" i="17"/>
  <c r="O773" i="17" s="1"/>
  <c r="N774" i="17"/>
  <c r="O774" i="17" s="1"/>
  <c r="N775" i="17"/>
  <c r="O775" i="17" s="1"/>
  <c r="N776" i="17"/>
  <c r="O776" i="17" s="1"/>
  <c r="N777" i="17"/>
  <c r="O777" i="17" s="1"/>
  <c r="N778" i="17"/>
  <c r="O778" i="17" s="1"/>
  <c r="N779" i="17"/>
  <c r="O779" i="17" s="1"/>
  <c r="N780" i="17"/>
  <c r="O780" i="17" s="1"/>
  <c r="N781" i="17"/>
  <c r="O781" i="17" s="1"/>
  <c r="N782" i="17"/>
  <c r="O782" i="17" s="1"/>
  <c r="N783" i="17"/>
  <c r="O783" i="17" s="1"/>
  <c r="N784" i="17"/>
  <c r="O784" i="17" s="1"/>
  <c r="N785" i="17"/>
  <c r="O785" i="17" s="1"/>
  <c r="N786" i="17"/>
  <c r="O786" i="17" s="1"/>
  <c r="N787" i="17"/>
  <c r="O787" i="17" s="1"/>
  <c r="N788" i="17"/>
  <c r="O788" i="17" s="1"/>
  <c r="N789" i="17"/>
  <c r="O789" i="17" s="1"/>
  <c r="N790" i="17"/>
  <c r="O790" i="17" s="1"/>
  <c r="N791" i="17"/>
  <c r="O791" i="17" s="1"/>
  <c r="N792" i="17"/>
  <c r="O792" i="17" s="1"/>
  <c r="N793" i="17"/>
  <c r="O793" i="17" s="1"/>
  <c r="N794" i="17"/>
  <c r="O794" i="17" s="1"/>
  <c r="N795" i="17"/>
  <c r="O795" i="17" s="1"/>
  <c r="N796" i="17"/>
  <c r="O796" i="17" s="1"/>
  <c r="N797" i="17"/>
  <c r="O797" i="17" s="1"/>
  <c r="N798" i="17"/>
  <c r="O798" i="17" s="1"/>
  <c r="N799" i="17"/>
  <c r="O799" i="17" s="1"/>
  <c r="N800" i="17"/>
  <c r="O800" i="17" s="1"/>
  <c r="N801" i="17"/>
  <c r="O801" i="17" s="1"/>
  <c r="N802" i="17"/>
  <c r="O802" i="17" s="1"/>
  <c r="N803" i="17"/>
  <c r="O803" i="17" s="1"/>
  <c r="N804" i="17"/>
  <c r="O804" i="17" s="1"/>
  <c r="N805" i="17"/>
  <c r="O805" i="17" s="1"/>
  <c r="N806" i="17"/>
  <c r="O806" i="17" s="1"/>
  <c r="N807" i="17"/>
  <c r="O807" i="17" s="1"/>
  <c r="N808" i="17"/>
  <c r="O808" i="17" s="1"/>
  <c r="N809" i="17"/>
  <c r="O809" i="17" s="1"/>
  <c r="N810" i="17"/>
  <c r="O810" i="17" s="1"/>
  <c r="N811" i="17"/>
  <c r="O811" i="17" s="1"/>
  <c r="N812" i="17"/>
  <c r="O812" i="17" s="1"/>
  <c r="N813" i="17"/>
  <c r="O813" i="17" s="1"/>
  <c r="N814" i="17"/>
  <c r="O814" i="17" s="1"/>
  <c r="N815" i="17"/>
  <c r="O815" i="17" s="1"/>
  <c r="N816" i="17"/>
  <c r="O816" i="17" s="1"/>
  <c r="N817" i="17"/>
  <c r="O817" i="17" s="1"/>
  <c r="N818" i="17"/>
  <c r="O818" i="17" s="1"/>
  <c r="N819" i="17"/>
  <c r="O819" i="17" s="1"/>
  <c r="N820" i="17"/>
  <c r="O820" i="17" s="1"/>
  <c r="N821" i="17"/>
  <c r="O821" i="17" s="1"/>
  <c r="N822" i="17"/>
  <c r="O822" i="17" s="1"/>
  <c r="N823" i="17"/>
  <c r="O823" i="17" s="1"/>
  <c r="N824" i="17"/>
  <c r="O824" i="17" s="1"/>
  <c r="N825" i="17"/>
  <c r="O825" i="17" s="1"/>
  <c r="N826" i="17"/>
  <c r="O826" i="17" s="1"/>
  <c r="N827" i="17"/>
  <c r="O827" i="17" s="1"/>
  <c r="N828" i="17"/>
  <c r="O828" i="17" s="1"/>
  <c r="N829" i="17"/>
  <c r="O829" i="17" s="1"/>
  <c r="N830" i="17"/>
  <c r="O830" i="17" s="1"/>
  <c r="N831" i="17"/>
  <c r="O831" i="17" s="1"/>
  <c r="N832" i="17"/>
  <c r="O832" i="17" s="1"/>
  <c r="N833" i="17"/>
  <c r="O833" i="17" s="1"/>
  <c r="N834" i="17"/>
  <c r="O834" i="17" s="1"/>
  <c r="N835" i="17"/>
  <c r="O835" i="17" s="1"/>
  <c r="N836" i="17"/>
  <c r="O836" i="17" s="1"/>
  <c r="N837" i="17"/>
  <c r="O837" i="17" s="1"/>
  <c r="N838" i="17"/>
  <c r="O838" i="17" s="1"/>
  <c r="N839" i="17"/>
  <c r="O839" i="17" s="1"/>
  <c r="N840" i="17"/>
  <c r="O840" i="17" s="1"/>
  <c r="N841" i="17"/>
  <c r="O841" i="17" s="1"/>
  <c r="N842" i="17"/>
  <c r="O842" i="17" s="1"/>
  <c r="N843" i="17"/>
  <c r="O843" i="17" s="1"/>
  <c r="N844" i="17"/>
  <c r="O844" i="17" s="1"/>
  <c r="N845" i="17"/>
  <c r="O845" i="17" s="1"/>
  <c r="N846" i="17"/>
  <c r="O846" i="17" s="1"/>
  <c r="N847" i="17"/>
  <c r="O847" i="17" s="1"/>
  <c r="N848" i="17"/>
  <c r="O848" i="17" s="1"/>
  <c r="N849" i="17"/>
  <c r="O849" i="17" s="1"/>
  <c r="N850" i="17"/>
  <c r="O850" i="17" s="1"/>
  <c r="N851" i="17"/>
  <c r="O851" i="17" s="1"/>
  <c r="N852" i="17"/>
  <c r="O852" i="17" s="1"/>
  <c r="N853" i="17"/>
  <c r="O853" i="17" s="1"/>
  <c r="N854" i="17"/>
  <c r="O854" i="17" s="1"/>
  <c r="N855" i="17"/>
  <c r="O855" i="17" s="1"/>
  <c r="N856" i="17"/>
  <c r="O856" i="17" s="1"/>
  <c r="N857" i="17"/>
  <c r="O857" i="17" s="1"/>
  <c r="N858" i="17"/>
  <c r="O858" i="17" s="1"/>
  <c r="N859" i="17"/>
  <c r="O859" i="17" s="1"/>
  <c r="N860" i="17"/>
  <c r="O860" i="17" s="1"/>
  <c r="N861" i="17"/>
  <c r="O861" i="17" s="1"/>
  <c r="N862" i="17"/>
  <c r="O862" i="17" s="1"/>
  <c r="N863" i="17"/>
  <c r="O863" i="17" s="1"/>
  <c r="N864" i="17"/>
  <c r="O864" i="17" s="1"/>
  <c r="N865" i="17"/>
  <c r="O865" i="17" s="1"/>
  <c r="N866" i="17"/>
  <c r="O866" i="17" s="1"/>
  <c r="N867" i="17"/>
  <c r="O867" i="17" s="1"/>
  <c r="N868" i="17"/>
  <c r="O868" i="17" s="1"/>
  <c r="N869" i="17"/>
  <c r="O869" i="17" s="1"/>
  <c r="N870" i="17"/>
  <c r="O870" i="17" s="1"/>
  <c r="N871" i="17"/>
  <c r="O871" i="17" s="1"/>
  <c r="N872" i="17"/>
  <c r="O872" i="17" s="1"/>
  <c r="N873" i="17"/>
  <c r="O873" i="17" s="1"/>
  <c r="N874" i="17"/>
  <c r="O874" i="17" s="1"/>
  <c r="N875" i="17"/>
  <c r="O875" i="17" s="1"/>
  <c r="N876" i="17"/>
  <c r="O876" i="17" s="1"/>
  <c r="N877" i="17"/>
  <c r="O877" i="17" s="1"/>
  <c r="N878" i="17"/>
  <c r="O878" i="17" s="1"/>
  <c r="N879" i="17"/>
  <c r="O879" i="17" s="1"/>
  <c r="N880" i="17"/>
  <c r="O880" i="17" s="1"/>
  <c r="N881" i="17"/>
  <c r="O881" i="17" s="1"/>
  <c r="N882" i="17"/>
  <c r="O882" i="17" s="1"/>
  <c r="N883" i="17"/>
  <c r="O883" i="17" s="1"/>
  <c r="N884" i="17"/>
  <c r="O884" i="17" s="1"/>
  <c r="N885" i="17"/>
  <c r="O885" i="17" s="1"/>
  <c r="N886" i="17"/>
  <c r="O886" i="17" s="1"/>
  <c r="N887" i="17"/>
  <c r="O887" i="17" s="1"/>
  <c r="N888" i="17"/>
  <c r="O888" i="17" s="1"/>
  <c r="N889" i="17"/>
  <c r="O889" i="17" s="1"/>
  <c r="N890" i="17"/>
  <c r="O890" i="17" s="1"/>
  <c r="N891" i="17"/>
  <c r="O891" i="17" s="1"/>
  <c r="N892" i="17"/>
  <c r="O892" i="17" s="1"/>
  <c r="N893" i="17"/>
  <c r="O893" i="17" s="1"/>
  <c r="N894" i="17"/>
  <c r="O894" i="17" s="1"/>
  <c r="N895" i="17"/>
  <c r="O895" i="17" s="1"/>
  <c r="N896" i="17"/>
  <c r="O896" i="17" s="1"/>
  <c r="N897" i="17"/>
  <c r="O897" i="17" s="1"/>
  <c r="N898" i="17"/>
  <c r="O898" i="17" s="1"/>
  <c r="N899" i="17"/>
  <c r="O899" i="17" s="1"/>
  <c r="N900" i="17"/>
  <c r="O900" i="17" s="1"/>
  <c r="N901" i="17"/>
  <c r="O901" i="17" s="1"/>
  <c r="N902" i="17"/>
  <c r="O902" i="17" s="1"/>
  <c r="N903" i="17"/>
  <c r="O903" i="17" s="1"/>
  <c r="N904" i="17"/>
  <c r="O904" i="17" s="1"/>
  <c r="N905" i="17"/>
  <c r="O905" i="17" s="1"/>
  <c r="N906" i="17"/>
  <c r="O906" i="17" s="1"/>
  <c r="N907" i="17"/>
  <c r="O907" i="17" s="1"/>
  <c r="N908" i="17"/>
  <c r="O908" i="17" s="1"/>
  <c r="N909" i="17"/>
  <c r="O909" i="17" s="1"/>
  <c r="N910" i="17"/>
  <c r="O910" i="17" s="1"/>
  <c r="N911" i="17"/>
  <c r="O911" i="17" s="1"/>
  <c r="N912" i="17"/>
  <c r="O912" i="17" s="1"/>
  <c r="N913" i="17"/>
  <c r="O913" i="17" s="1"/>
  <c r="N914" i="17"/>
  <c r="O914" i="17" s="1"/>
  <c r="N915" i="17"/>
  <c r="O915" i="17" s="1"/>
  <c r="N916" i="17"/>
  <c r="O916" i="17" s="1"/>
  <c r="N917" i="17"/>
  <c r="O917" i="17" s="1"/>
  <c r="N918" i="17"/>
  <c r="O918" i="17" s="1"/>
  <c r="N919" i="17"/>
  <c r="O919" i="17" s="1"/>
  <c r="N920" i="17"/>
  <c r="O920" i="17" s="1"/>
  <c r="N921" i="17"/>
  <c r="O921" i="17" s="1"/>
  <c r="N922" i="17"/>
  <c r="O922" i="17" s="1"/>
  <c r="N923" i="17"/>
  <c r="O923" i="17" s="1"/>
  <c r="N924" i="17"/>
  <c r="O924" i="17" s="1"/>
  <c r="N925" i="17"/>
  <c r="O925" i="17" s="1"/>
  <c r="N926" i="17"/>
  <c r="O926" i="17" s="1"/>
  <c r="N927" i="17"/>
  <c r="O927" i="17" s="1"/>
  <c r="N928" i="17"/>
  <c r="O928" i="17" s="1"/>
  <c r="N929" i="17"/>
  <c r="O929" i="17" s="1"/>
  <c r="N930" i="17"/>
  <c r="O930" i="17" s="1"/>
  <c r="N931" i="17"/>
  <c r="O931" i="17" s="1"/>
  <c r="N932" i="17"/>
  <c r="O932" i="17" s="1"/>
  <c r="N933" i="17"/>
  <c r="O933" i="17" s="1"/>
  <c r="N934" i="17"/>
  <c r="O934" i="17" s="1"/>
  <c r="N935" i="17"/>
  <c r="O935" i="17" s="1"/>
  <c r="N936" i="17"/>
  <c r="O936" i="17" s="1"/>
  <c r="N937" i="17"/>
  <c r="O937" i="17" s="1"/>
  <c r="N938" i="17"/>
  <c r="O938" i="17" s="1"/>
  <c r="N939" i="17"/>
  <c r="O939" i="17" s="1"/>
  <c r="N940" i="17"/>
  <c r="O940" i="17" s="1"/>
  <c r="N941" i="17"/>
  <c r="O941" i="17" s="1"/>
  <c r="N942" i="17"/>
  <c r="O942" i="17" s="1"/>
  <c r="N943" i="17"/>
  <c r="O943" i="17" s="1"/>
  <c r="N944" i="17"/>
  <c r="O944" i="17" s="1"/>
  <c r="N945" i="17"/>
  <c r="O945" i="17" s="1"/>
  <c r="N946" i="17"/>
  <c r="O946" i="17" s="1"/>
  <c r="N947" i="17"/>
  <c r="O947" i="17" s="1"/>
  <c r="N948" i="17"/>
  <c r="O948" i="17" s="1"/>
  <c r="N949" i="17"/>
  <c r="O949" i="17" s="1"/>
  <c r="N950" i="17"/>
  <c r="O950" i="17" s="1"/>
  <c r="N951" i="17"/>
  <c r="O951" i="17" s="1"/>
  <c r="N952" i="17"/>
  <c r="O952" i="17" s="1"/>
  <c r="N953" i="17"/>
  <c r="O953" i="17" s="1"/>
  <c r="N954" i="17"/>
  <c r="O954" i="17" s="1"/>
  <c r="N955" i="17"/>
  <c r="O955" i="17" s="1"/>
  <c r="N956" i="17"/>
  <c r="O956" i="17" s="1"/>
  <c r="N957" i="17"/>
  <c r="O957" i="17" s="1"/>
  <c r="N958" i="17"/>
  <c r="O958" i="17" s="1"/>
  <c r="N959" i="17"/>
  <c r="O959" i="17" s="1"/>
  <c r="N960" i="17"/>
  <c r="O960" i="17" s="1"/>
  <c r="N961" i="17"/>
  <c r="O961" i="17" s="1"/>
  <c r="N962" i="17"/>
  <c r="O962" i="17" s="1"/>
  <c r="N963" i="17"/>
  <c r="O963" i="17" s="1"/>
  <c r="N964" i="17"/>
  <c r="O964" i="17" s="1"/>
  <c r="N965" i="17"/>
  <c r="O965" i="17" s="1"/>
  <c r="N966" i="17"/>
  <c r="O966" i="17" s="1"/>
  <c r="N967" i="17"/>
  <c r="O967" i="17" s="1"/>
  <c r="N968" i="17"/>
  <c r="O968" i="17" s="1"/>
  <c r="N969" i="17"/>
  <c r="O969" i="17" s="1"/>
  <c r="N970" i="17"/>
  <c r="O970" i="17" s="1"/>
  <c r="N971" i="17"/>
  <c r="O971" i="17" s="1"/>
  <c r="N972" i="17"/>
  <c r="O972" i="17" s="1"/>
  <c r="N973" i="17"/>
  <c r="O973" i="17" s="1"/>
  <c r="N974" i="17"/>
  <c r="O974" i="17" s="1"/>
  <c r="N975" i="17"/>
  <c r="O975" i="17" s="1"/>
  <c r="N976" i="17"/>
  <c r="O976" i="17" s="1"/>
  <c r="N977" i="17"/>
  <c r="O977" i="17" s="1"/>
  <c r="N978" i="17"/>
  <c r="O978" i="17" s="1"/>
  <c r="N979" i="17"/>
  <c r="O979" i="17" s="1"/>
  <c r="N980" i="17"/>
  <c r="O980" i="17" s="1"/>
  <c r="N981" i="17"/>
  <c r="O981" i="17" s="1"/>
  <c r="N982" i="17"/>
  <c r="O982" i="17" s="1"/>
  <c r="N983" i="17"/>
  <c r="O983" i="17" s="1"/>
  <c r="N984" i="17"/>
  <c r="O984" i="17" s="1"/>
  <c r="N985" i="17"/>
  <c r="O985" i="17" s="1"/>
  <c r="N986" i="17"/>
  <c r="O986" i="17" s="1"/>
  <c r="N987" i="17"/>
  <c r="O987" i="17" s="1"/>
  <c r="N988" i="17"/>
  <c r="O988" i="17" s="1"/>
  <c r="N989" i="17"/>
  <c r="O989" i="17" s="1"/>
  <c r="N990" i="17"/>
  <c r="O990" i="17" s="1"/>
  <c r="N991" i="17"/>
  <c r="O991" i="17" s="1"/>
  <c r="N992" i="17"/>
  <c r="O992" i="17" s="1"/>
  <c r="N993" i="17"/>
  <c r="O993" i="17" s="1"/>
  <c r="N994" i="17"/>
  <c r="O994" i="17" s="1"/>
  <c r="N995" i="17"/>
  <c r="O995" i="17" s="1"/>
  <c r="N996" i="17"/>
  <c r="O996" i="17" s="1"/>
  <c r="N997" i="17"/>
  <c r="O997" i="17" s="1"/>
  <c r="N998" i="17"/>
  <c r="O998" i="17" s="1"/>
  <c r="N999" i="17"/>
  <c r="O999" i="17" s="1"/>
  <c r="N1000" i="17"/>
  <c r="O1000" i="17" s="1"/>
  <c r="N1001" i="17"/>
  <c r="O1001" i="17" s="1"/>
  <c r="M3" i="17"/>
  <c r="P3" i="17" s="1" a="1"/>
  <c r="P3" i="17" s="1"/>
  <c r="M4" i="17"/>
  <c r="P4" i="17" s="1" a="1"/>
  <c r="P4" i="17" s="1"/>
  <c r="M5" i="17"/>
  <c r="P5" i="17" s="1" a="1"/>
  <c r="P5" i="17" s="1"/>
  <c r="M6" i="17"/>
  <c r="P6" i="17" s="1" a="1"/>
  <c r="P6" i="17" s="1"/>
  <c r="M7" i="17"/>
  <c r="P7" i="17" s="1" a="1"/>
  <c r="P7" i="17" s="1"/>
  <c r="M8" i="17"/>
  <c r="P8" i="17" s="1" a="1"/>
  <c r="P8" i="17" s="1"/>
  <c r="M9" i="17"/>
  <c r="P9" i="17" s="1" a="1"/>
  <c r="P9" i="17" s="1"/>
  <c r="M10" i="17"/>
  <c r="P10" i="17" s="1" a="1"/>
  <c r="P10" i="17" s="1"/>
  <c r="M11" i="17"/>
  <c r="P11" i="17" s="1" a="1"/>
  <c r="P11" i="17" s="1"/>
  <c r="M12" i="17"/>
  <c r="P12" i="17" s="1" a="1"/>
  <c r="P12" i="17" s="1"/>
  <c r="M13" i="17"/>
  <c r="P13" i="17" s="1" a="1"/>
  <c r="P13" i="17" s="1"/>
  <c r="M14" i="17"/>
  <c r="P14" i="17" s="1" a="1"/>
  <c r="P14" i="17" s="1"/>
  <c r="M15" i="17"/>
  <c r="P15" i="17" s="1" a="1"/>
  <c r="P15" i="17" s="1"/>
  <c r="M16" i="17"/>
  <c r="P16" i="17" s="1" a="1"/>
  <c r="P16" i="17" s="1"/>
  <c r="M17" i="17"/>
  <c r="P17" i="17" s="1" a="1"/>
  <c r="P17" i="17" s="1"/>
  <c r="M18" i="17"/>
  <c r="P18" i="17" s="1" a="1"/>
  <c r="P18" i="17" s="1"/>
  <c r="M19" i="17"/>
  <c r="P19" i="17" s="1" a="1"/>
  <c r="P19" i="17" s="1"/>
  <c r="M20" i="17"/>
  <c r="P20" i="17" s="1" a="1"/>
  <c r="P20" i="17" s="1"/>
  <c r="M21" i="17"/>
  <c r="P21" i="17" s="1" a="1"/>
  <c r="P21" i="17" s="1"/>
  <c r="M22" i="17"/>
  <c r="P22" i="17" s="1" a="1"/>
  <c r="P22" i="17" s="1"/>
  <c r="M23" i="17"/>
  <c r="P23" i="17" s="1" a="1"/>
  <c r="P23" i="17" s="1"/>
  <c r="M24" i="17"/>
  <c r="P24" i="17" s="1" a="1"/>
  <c r="P24" i="17" s="1"/>
  <c r="M25" i="17"/>
  <c r="P25" i="17" s="1" a="1"/>
  <c r="P25" i="17" s="1"/>
  <c r="M26" i="17"/>
  <c r="P26" i="17" s="1" a="1"/>
  <c r="P26" i="17" s="1"/>
  <c r="M27" i="17"/>
  <c r="P27" i="17" s="1" a="1"/>
  <c r="P27" i="17" s="1"/>
  <c r="M28" i="17"/>
  <c r="P28" i="17" s="1" a="1"/>
  <c r="P28" i="17" s="1"/>
  <c r="M29" i="17"/>
  <c r="P29" i="17" s="1" a="1"/>
  <c r="P29" i="17" s="1"/>
  <c r="M30" i="17"/>
  <c r="P30" i="17" s="1" a="1"/>
  <c r="P30" i="17" s="1"/>
  <c r="M31" i="17"/>
  <c r="P31" i="17" s="1" a="1"/>
  <c r="P31" i="17" s="1"/>
  <c r="M32" i="17"/>
  <c r="P32" i="17" s="1" a="1"/>
  <c r="P32" i="17" s="1"/>
  <c r="M33" i="17"/>
  <c r="P33" i="17" s="1" a="1"/>
  <c r="P33" i="17" s="1"/>
  <c r="M34" i="17"/>
  <c r="P34" i="17" s="1" a="1"/>
  <c r="P34" i="17" s="1"/>
  <c r="M35" i="17"/>
  <c r="P35" i="17" s="1" a="1"/>
  <c r="P35" i="17" s="1"/>
  <c r="M36" i="17"/>
  <c r="P36" i="17" s="1" a="1"/>
  <c r="P36" i="17" s="1"/>
  <c r="M37" i="17"/>
  <c r="P37" i="17" s="1" a="1"/>
  <c r="P37" i="17" s="1"/>
  <c r="M38" i="17"/>
  <c r="P38" i="17" s="1" a="1"/>
  <c r="P38" i="17" s="1"/>
  <c r="M39" i="17"/>
  <c r="P39" i="17" s="1" a="1"/>
  <c r="P39" i="17" s="1"/>
  <c r="M40" i="17"/>
  <c r="P40" i="17" s="1" a="1"/>
  <c r="P40" i="17" s="1"/>
  <c r="M41" i="17"/>
  <c r="P41" i="17" s="1" a="1"/>
  <c r="P41" i="17" s="1"/>
  <c r="M42" i="17"/>
  <c r="P42" i="17" s="1" a="1"/>
  <c r="P42" i="17" s="1"/>
  <c r="M43" i="17"/>
  <c r="P43" i="17" s="1" a="1"/>
  <c r="P43" i="17" s="1"/>
  <c r="M44" i="17"/>
  <c r="P44" i="17" s="1" a="1"/>
  <c r="P44" i="17" s="1"/>
  <c r="M45" i="17"/>
  <c r="P45" i="17" s="1" a="1"/>
  <c r="P45" i="17" s="1"/>
  <c r="M46" i="17"/>
  <c r="P46" i="17" s="1" a="1"/>
  <c r="P46" i="17" s="1"/>
  <c r="M47" i="17"/>
  <c r="P47" i="17" s="1" a="1"/>
  <c r="P47" i="17" s="1"/>
  <c r="M48" i="17"/>
  <c r="P48" i="17" s="1" a="1"/>
  <c r="P48" i="17" s="1"/>
  <c r="M49" i="17"/>
  <c r="P49" i="17" s="1" a="1"/>
  <c r="P49" i="17" s="1"/>
  <c r="M50" i="17"/>
  <c r="P50" i="17" s="1" a="1"/>
  <c r="P50" i="17" s="1"/>
  <c r="M51" i="17"/>
  <c r="P51" i="17" s="1" a="1"/>
  <c r="P51" i="17" s="1"/>
  <c r="M52" i="17"/>
  <c r="P52" i="17" s="1" a="1"/>
  <c r="P52" i="17" s="1"/>
  <c r="M53" i="17"/>
  <c r="P53" i="17" s="1" a="1"/>
  <c r="P53" i="17" s="1"/>
  <c r="M54" i="17"/>
  <c r="P54" i="17" s="1" a="1"/>
  <c r="P54" i="17" s="1"/>
  <c r="M55" i="17"/>
  <c r="P55" i="17" s="1" a="1"/>
  <c r="P55" i="17" s="1"/>
  <c r="M56" i="17"/>
  <c r="P56" i="17" s="1" a="1"/>
  <c r="P56" i="17" s="1"/>
  <c r="M57" i="17"/>
  <c r="P57" i="17" s="1" a="1"/>
  <c r="P57" i="17" s="1"/>
  <c r="M58" i="17"/>
  <c r="P58" i="17" s="1" a="1"/>
  <c r="P58" i="17" s="1"/>
  <c r="M59" i="17"/>
  <c r="P59" i="17" s="1" a="1"/>
  <c r="P59" i="17" s="1"/>
  <c r="M60" i="17"/>
  <c r="P60" i="17" s="1" a="1"/>
  <c r="P60" i="17" s="1"/>
  <c r="M61" i="17"/>
  <c r="P61" i="17" s="1" a="1"/>
  <c r="P61" i="17" s="1"/>
  <c r="M62" i="17"/>
  <c r="P62" i="17" s="1" a="1"/>
  <c r="P62" i="17" s="1"/>
  <c r="M63" i="17"/>
  <c r="P63" i="17" s="1" a="1"/>
  <c r="P63" i="17" s="1"/>
  <c r="M64" i="17"/>
  <c r="P64" i="17" s="1" a="1"/>
  <c r="P64" i="17" s="1"/>
  <c r="M65" i="17"/>
  <c r="P65" i="17" s="1" a="1"/>
  <c r="P65" i="17" s="1"/>
  <c r="M66" i="17"/>
  <c r="P66" i="17" s="1" a="1"/>
  <c r="P66" i="17" s="1"/>
  <c r="M67" i="17"/>
  <c r="P67" i="17" s="1" a="1"/>
  <c r="P67" i="17" s="1"/>
  <c r="M68" i="17"/>
  <c r="P68" i="17" s="1" a="1"/>
  <c r="P68" i="17" s="1"/>
  <c r="M69" i="17"/>
  <c r="P69" i="17" s="1" a="1"/>
  <c r="P69" i="17" s="1"/>
  <c r="M70" i="17"/>
  <c r="P70" i="17" s="1" a="1"/>
  <c r="P70" i="17" s="1"/>
  <c r="M71" i="17"/>
  <c r="P71" i="17" s="1" a="1"/>
  <c r="P71" i="17" s="1"/>
  <c r="M72" i="17"/>
  <c r="P72" i="17" s="1" a="1"/>
  <c r="P72" i="17" s="1"/>
  <c r="M73" i="17"/>
  <c r="P73" i="17" s="1" a="1"/>
  <c r="P73" i="17" s="1"/>
  <c r="M74" i="17"/>
  <c r="P74" i="17" s="1" a="1"/>
  <c r="P74" i="17" s="1"/>
  <c r="M75" i="17"/>
  <c r="P75" i="17" s="1" a="1"/>
  <c r="P75" i="17" s="1"/>
  <c r="M76" i="17"/>
  <c r="P76" i="17" s="1" a="1"/>
  <c r="P76" i="17" s="1"/>
  <c r="M77" i="17"/>
  <c r="P77" i="17" s="1" a="1"/>
  <c r="P77" i="17" s="1"/>
  <c r="M78" i="17"/>
  <c r="P78" i="17" s="1" a="1"/>
  <c r="P78" i="17" s="1"/>
  <c r="M79" i="17"/>
  <c r="P79" i="17" s="1" a="1"/>
  <c r="P79" i="17" s="1"/>
  <c r="M80" i="17"/>
  <c r="P80" i="17" s="1" a="1"/>
  <c r="P80" i="17" s="1"/>
  <c r="M81" i="17"/>
  <c r="P81" i="17" s="1" a="1"/>
  <c r="P81" i="17" s="1"/>
  <c r="M82" i="17"/>
  <c r="P82" i="17" s="1" a="1"/>
  <c r="P82" i="17" s="1"/>
  <c r="M83" i="17"/>
  <c r="P83" i="17" s="1" a="1"/>
  <c r="P83" i="17" s="1"/>
  <c r="M84" i="17"/>
  <c r="P84" i="17" s="1" a="1"/>
  <c r="P84" i="17" s="1"/>
  <c r="M85" i="17"/>
  <c r="P85" i="17" s="1" a="1"/>
  <c r="P85" i="17" s="1"/>
  <c r="M86" i="17"/>
  <c r="P86" i="17" s="1" a="1"/>
  <c r="P86" i="17" s="1"/>
  <c r="M87" i="17"/>
  <c r="P87" i="17" s="1" a="1"/>
  <c r="P87" i="17" s="1"/>
  <c r="M88" i="17"/>
  <c r="P88" i="17" s="1" a="1"/>
  <c r="P88" i="17" s="1"/>
  <c r="M89" i="17"/>
  <c r="P89" i="17" s="1" a="1"/>
  <c r="P89" i="17" s="1"/>
  <c r="M90" i="17"/>
  <c r="P90" i="17" s="1" a="1"/>
  <c r="P90" i="17" s="1"/>
  <c r="M91" i="17"/>
  <c r="P91" i="17" s="1" a="1"/>
  <c r="P91" i="17" s="1"/>
  <c r="M92" i="17"/>
  <c r="P92" i="17" s="1" a="1"/>
  <c r="P92" i="17" s="1"/>
  <c r="M93" i="17"/>
  <c r="P93" i="17" s="1" a="1"/>
  <c r="P93" i="17" s="1"/>
  <c r="M94" i="17"/>
  <c r="P94" i="17" s="1" a="1"/>
  <c r="P94" i="17" s="1"/>
  <c r="M95" i="17"/>
  <c r="P95" i="17" s="1" a="1"/>
  <c r="P95" i="17" s="1"/>
  <c r="M96" i="17"/>
  <c r="P96" i="17" s="1" a="1"/>
  <c r="P96" i="17" s="1"/>
  <c r="M97" i="17"/>
  <c r="P97" i="17" s="1" a="1"/>
  <c r="P97" i="17" s="1"/>
  <c r="M98" i="17"/>
  <c r="P98" i="17" s="1" a="1"/>
  <c r="P98" i="17" s="1"/>
  <c r="M99" i="17"/>
  <c r="P99" i="17" s="1" a="1"/>
  <c r="P99" i="17" s="1"/>
  <c r="M100" i="17"/>
  <c r="P100" i="17" s="1" a="1"/>
  <c r="P100" i="17" s="1"/>
  <c r="M101" i="17"/>
  <c r="P101" i="17" s="1" a="1"/>
  <c r="P101" i="17" s="1"/>
  <c r="M102" i="17"/>
  <c r="P102" i="17" s="1" a="1"/>
  <c r="P102" i="17" s="1"/>
  <c r="M103" i="17"/>
  <c r="P103" i="17" s="1" a="1"/>
  <c r="P103" i="17" s="1"/>
  <c r="M104" i="17"/>
  <c r="P104" i="17" s="1" a="1"/>
  <c r="P104" i="17" s="1"/>
  <c r="M105" i="17"/>
  <c r="P105" i="17" s="1" a="1"/>
  <c r="P105" i="17" s="1"/>
  <c r="M106" i="17"/>
  <c r="P106" i="17" s="1" a="1"/>
  <c r="P106" i="17" s="1"/>
  <c r="M107" i="17"/>
  <c r="P107" i="17" s="1" a="1"/>
  <c r="P107" i="17" s="1"/>
  <c r="M108" i="17"/>
  <c r="P108" i="17" s="1" a="1"/>
  <c r="P108" i="17" s="1"/>
  <c r="M109" i="17"/>
  <c r="P109" i="17" s="1" a="1"/>
  <c r="P109" i="17" s="1"/>
  <c r="M110" i="17"/>
  <c r="P110" i="17" s="1" a="1"/>
  <c r="P110" i="17" s="1"/>
  <c r="M111" i="17"/>
  <c r="P111" i="17" s="1" a="1"/>
  <c r="P111" i="17" s="1"/>
  <c r="M112" i="17"/>
  <c r="P112" i="17" s="1" a="1"/>
  <c r="P112" i="17" s="1"/>
  <c r="M113" i="17"/>
  <c r="P113" i="17" s="1" a="1"/>
  <c r="P113" i="17" s="1"/>
  <c r="M114" i="17"/>
  <c r="P114" i="17" s="1" a="1"/>
  <c r="P114" i="17" s="1"/>
  <c r="M115" i="17"/>
  <c r="P115" i="17" s="1" a="1"/>
  <c r="P115" i="17" s="1"/>
  <c r="M116" i="17"/>
  <c r="P116" i="17" s="1" a="1"/>
  <c r="P116" i="17" s="1"/>
  <c r="M117" i="17"/>
  <c r="P117" i="17" s="1" a="1"/>
  <c r="P117" i="17" s="1"/>
  <c r="M118" i="17"/>
  <c r="P118" i="17" s="1" a="1"/>
  <c r="P118" i="17" s="1"/>
  <c r="M119" i="17"/>
  <c r="P119" i="17" s="1" a="1"/>
  <c r="P119" i="17" s="1"/>
  <c r="M120" i="17"/>
  <c r="P120" i="17" s="1" a="1"/>
  <c r="P120" i="17" s="1"/>
  <c r="M121" i="17"/>
  <c r="P121" i="17" s="1" a="1"/>
  <c r="P121" i="17" s="1"/>
  <c r="M122" i="17"/>
  <c r="P122" i="17" s="1" a="1"/>
  <c r="P122" i="17" s="1"/>
  <c r="M123" i="17"/>
  <c r="P123" i="17" s="1" a="1"/>
  <c r="P123" i="17" s="1"/>
  <c r="M124" i="17"/>
  <c r="P124" i="17" s="1" a="1"/>
  <c r="P124" i="17" s="1"/>
  <c r="M125" i="17"/>
  <c r="P125" i="17" s="1" a="1"/>
  <c r="P125" i="17" s="1"/>
  <c r="M126" i="17"/>
  <c r="P126" i="17" s="1" a="1"/>
  <c r="P126" i="17" s="1"/>
  <c r="M127" i="17"/>
  <c r="P127" i="17" s="1" a="1"/>
  <c r="P127" i="17" s="1"/>
  <c r="M128" i="17"/>
  <c r="P128" i="17" s="1" a="1"/>
  <c r="P128" i="17" s="1"/>
  <c r="M129" i="17"/>
  <c r="P129" i="17" s="1" a="1"/>
  <c r="P129" i="17" s="1"/>
  <c r="M130" i="17"/>
  <c r="P130" i="17" s="1" a="1"/>
  <c r="P130" i="17" s="1"/>
  <c r="M131" i="17"/>
  <c r="P131" i="17" s="1" a="1"/>
  <c r="P131" i="17" s="1"/>
  <c r="M132" i="17"/>
  <c r="P132" i="17" s="1" a="1"/>
  <c r="P132" i="17" s="1"/>
  <c r="M133" i="17"/>
  <c r="P133" i="17" s="1" a="1"/>
  <c r="P133" i="17" s="1"/>
  <c r="M134" i="17"/>
  <c r="P134" i="17" s="1" a="1"/>
  <c r="P134" i="17" s="1"/>
  <c r="M135" i="17"/>
  <c r="P135" i="17" s="1" a="1"/>
  <c r="P135" i="17" s="1"/>
  <c r="M136" i="17"/>
  <c r="P136" i="17" s="1" a="1"/>
  <c r="P136" i="17" s="1"/>
  <c r="M137" i="17"/>
  <c r="P137" i="17" s="1" a="1"/>
  <c r="P137" i="17" s="1"/>
  <c r="M138" i="17"/>
  <c r="P138" i="17" s="1" a="1"/>
  <c r="P138" i="17" s="1"/>
  <c r="M139" i="17"/>
  <c r="P139" i="17" s="1" a="1"/>
  <c r="P139" i="17" s="1"/>
  <c r="M140" i="17"/>
  <c r="P140" i="17" s="1" a="1"/>
  <c r="P140" i="17" s="1"/>
  <c r="M141" i="17"/>
  <c r="P141" i="17" s="1" a="1"/>
  <c r="P141" i="17" s="1"/>
  <c r="M142" i="17"/>
  <c r="P142" i="17" s="1" a="1"/>
  <c r="P142" i="17" s="1"/>
  <c r="M143" i="17"/>
  <c r="P143" i="17" s="1" a="1"/>
  <c r="P143" i="17" s="1"/>
  <c r="M144" i="17"/>
  <c r="P144" i="17" s="1" a="1"/>
  <c r="P144" i="17" s="1"/>
  <c r="M145" i="17"/>
  <c r="P145" i="17" s="1" a="1"/>
  <c r="P145" i="17" s="1"/>
  <c r="M146" i="17"/>
  <c r="P146" i="17" s="1" a="1"/>
  <c r="P146" i="17" s="1"/>
  <c r="M147" i="17"/>
  <c r="P147" i="17" s="1" a="1"/>
  <c r="P147" i="17" s="1"/>
  <c r="M148" i="17"/>
  <c r="P148" i="17" s="1" a="1"/>
  <c r="P148" i="17" s="1"/>
  <c r="M149" i="17"/>
  <c r="P149" i="17" s="1" a="1"/>
  <c r="P149" i="17" s="1"/>
  <c r="M150" i="17"/>
  <c r="P150" i="17" s="1" a="1"/>
  <c r="P150" i="17" s="1"/>
  <c r="M151" i="17"/>
  <c r="P151" i="17" s="1" a="1"/>
  <c r="P151" i="17" s="1"/>
  <c r="M152" i="17"/>
  <c r="P152" i="17" s="1" a="1"/>
  <c r="P152" i="17" s="1"/>
  <c r="M153" i="17"/>
  <c r="P153" i="17" s="1" a="1"/>
  <c r="P153" i="17" s="1"/>
  <c r="M154" i="17"/>
  <c r="P154" i="17" s="1" a="1"/>
  <c r="P154" i="17" s="1"/>
  <c r="M155" i="17"/>
  <c r="P155" i="17" s="1" a="1"/>
  <c r="P155" i="17" s="1"/>
  <c r="M156" i="17"/>
  <c r="P156" i="17" s="1" a="1"/>
  <c r="P156" i="17" s="1"/>
  <c r="M157" i="17"/>
  <c r="P157" i="17" s="1" a="1"/>
  <c r="P157" i="17" s="1"/>
  <c r="M158" i="17"/>
  <c r="P158" i="17" s="1" a="1"/>
  <c r="P158" i="17" s="1"/>
  <c r="M159" i="17"/>
  <c r="P159" i="17" s="1" a="1"/>
  <c r="P159" i="17" s="1"/>
  <c r="M160" i="17"/>
  <c r="P160" i="17" s="1" a="1"/>
  <c r="P160" i="17" s="1"/>
  <c r="M161" i="17"/>
  <c r="P161" i="17" s="1" a="1"/>
  <c r="P161" i="17" s="1"/>
  <c r="M162" i="17"/>
  <c r="P162" i="17" s="1" a="1"/>
  <c r="P162" i="17" s="1"/>
  <c r="M163" i="17"/>
  <c r="P163" i="17" s="1" a="1"/>
  <c r="P163" i="17" s="1"/>
  <c r="M164" i="17"/>
  <c r="P164" i="17" s="1" a="1"/>
  <c r="P164" i="17" s="1"/>
  <c r="M165" i="17"/>
  <c r="P165" i="17" s="1" a="1"/>
  <c r="P165" i="17" s="1"/>
  <c r="M166" i="17"/>
  <c r="P166" i="17" s="1" a="1"/>
  <c r="P166" i="17" s="1"/>
  <c r="M167" i="17"/>
  <c r="P167" i="17" s="1" a="1"/>
  <c r="P167" i="17" s="1"/>
  <c r="M168" i="17"/>
  <c r="P168" i="17" s="1" a="1"/>
  <c r="P168" i="17" s="1"/>
  <c r="M169" i="17"/>
  <c r="P169" i="17" s="1" a="1"/>
  <c r="P169" i="17" s="1"/>
  <c r="M170" i="17"/>
  <c r="P170" i="17" s="1" a="1"/>
  <c r="P170" i="17" s="1"/>
  <c r="M171" i="17"/>
  <c r="P171" i="17" s="1" a="1"/>
  <c r="P171" i="17" s="1"/>
  <c r="M172" i="17"/>
  <c r="P172" i="17" s="1" a="1"/>
  <c r="P172" i="17" s="1"/>
  <c r="M173" i="17"/>
  <c r="P173" i="17" s="1" a="1"/>
  <c r="P173" i="17" s="1"/>
  <c r="M174" i="17"/>
  <c r="P174" i="17" s="1" a="1"/>
  <c r="P174" i="17" s="1"/>
  <c r="M175" i="17"/>
  <c r="P175" i="17" s="1" a="1"/>
  <c r="P175" i="17" s="1"/>
  <c r="M176" i="17"/>
  <c r="P176" i="17" s="1" a="1"/>
  <c r="P176" i="17" s="1"/>
  <c r="M177" i="17"/>
  <c r="P177" i="17" s="1" a="1"/>
  <c r="P177" i="17" s="1"/>
  <c r="M178" i="17"/>
  <c r="P178" i="17" s="1" a="1"/>
  <c r="P178" i="17" s="1"/>
  <c r="M179" i="17"/>
  <c r="P179" i="17" s="1" a="1"/>
  <c r="P179" i="17" s="1"/>
  <c r="M180" i="17"/>
  <c r="P180" i="17" s="1" a="1"/>
  <c r="P180" i="17" s="1"/>
  <c r="M181" i="17"/>
  <c r="P181" i="17" s="1" a="1"/>
  <c r="P181" i="17" s="1"/>
  <c r="M182" i="17"/>
  <c r="P182" i="17" s="1" a="1"/>
  <c r="P182" i="17" s="1"/>
  <c r="M183" i="17"/>
  <c r="P183" i="17" s="1" a="1"/>
  <c r="P183" i="17" s="1"/>
  <c r="M184" i="17"/>
  <c r="P184" i="17" s="1" a="1"/>
  <c r="P184" i="17" s="1"/>
  <c r="M185" i="17"/>
  <c r="P185" i="17" s="1" a="1"/>
  <c r="P185" i="17" s="1"/>
  <c r="M186" i="17"/>
  <c r="P186" i="17" s="1" a="1"/>
  <c r="P186" i="17" s="1"/>
  <c r="M187" i="17"/>
  <c r="P187" i="17" s="1" a="1"/>
  <c r="P187" i="17" s="1"/>
  <c r="M188" i="17"/>
  <c r="P188" i="17" s="1" a="1"/>
  <c r="P188" i="17" s="1"/>
  <c r="M189" i="17"/>
  <c r="P189" i="17" s="1" a="1"/>
  <c r="P189" i="17" s="1"/>
  <c r="M190" i="17"/>
  <c r="P190" i="17" s="1" a="1"/>
  <c r="P190" i="17" s="1"/>
  <c r="M191" i="17"/>
  <c r="P191" i="17" s="1" a="1"/>
  <c r="P191" i="17" s="1"/>
  <c r="M192" i="17"/>
  <c r="P192" i="17" s="1" a="1"/>
  <c r="P192" i="17" s="1"/>
  <c r="M193" i="17"/>
  <c r="P193" i="17" s="1" a="1"/>
  <c r="P193" i="17" s="1"/>
  <c r="M194" i="17"/>
  <c r="P194" i="17" s="1" a="1"/>
  <c r="P194" i="17" s="1"/>
  <c r="M195" i="17"/>
  <c r="P195" i="17" s="1" a="1"/>
  <c r="P195" i="17" s="1"/>
  <c r="M196" i="17"/>
  <c r="P196" i="17" s="1" a="1"/>
  <c r="P196" i="17" s="1"/>
  <c r="M197" i="17"/>
  <c r="P197" i="17" s="1" a="1"/>
  <c r="P197" i="17" s="1"/>
  <c r="M198" i="17"/>
  <c r="P198" i="17" s="1" a="1"/>
  <c r="P198" i="17" s="1"/>
  <c r="M199" i="17"/>
  <c r="P199" i="17" s="1" a="1"/>
  <c r="P199" i="17" s="1"/>
  <c r="M200" i="17"/>
  <c r="P200" i="17" s="1" a="1"/>
  <c r="P200" i="17" s="1"/>
  <c r="M201" i="17"/>
  <c r="P201" i="17" s="1" a="1"/>
  <c r="P201" i="17" s="1"/>
  <c r="M202" i="17"/>
  <c r="P202" i="17" s="1" a="1"/>
  <c r="P202" i="17" s="1"/>
  <c r="M203" i="17"/>
  <c r="P203" i="17" s="1" a="1"/>
  <c r="P203" i="17" s="1"/>
  <c r="M204" i="17"/>
  <c r="P204" i="17" s="1" a="1"/>
  <c r="P204" i="17" s="1"/>
  <c r="M205" i="17"/>
  <c r="P205" i="17" s="1" a="1"/>
  <c r="P205" i="17" s="1"/>
  <c r="M206" i="17"/>
  <c r="P206" i="17" s="1" a="1"/>
  <c r="P206" i="17" s="1"/>
  <c r="M207" i="17"/>
  <c r="P207" i="17" s="1" a="1"/>
  <c r="P207" i="17" s="1"/>
  <c r="M208" i="17"/>
  <c r="P208" i="17" s="1" a="1"/>
  <c r="P208" i="17" s="1"/>
  <c r="M209" i="17"/>
  <c r="P209" i="17" s="1" a="1"/>
  <c r="P209" i="17" s="1"/>
  <c r="M210" i="17"/>
  <c r="P210" i="17" s="1" a="1"/>
  <c r="P210" i="17" s="1"/>
  <c r="M211" i="17"/>
  <c r="P211" i="17" s="1" a="1"/>
  <c r="P211" i="17" s="1"/>
  <c r="M212" i="17"/>
  <c r="P212" i="17" s="1" a="1"/>
  <c r="P212" i="17" s="1"/>
  <c r="M213" i="17"/>
  <c r="P213" i="17" s="1" a="1"/>
  <c r="P213" i="17" s="1"/>
  <c r="M214" i="17"/>
  <c r="P214" i="17" s="1" a="1"/>
  <c r="P214" i="17" s="1"/>
  <c r="M215" i="17"/>
  <c r="P215" i="17" s="1" a="1"/>
  <c r="P215" i="17" s="1"/>
  <c r="M216" i="17"/>
  <c r="P216" i="17" s="1" a="1"/>
  <c r="P216" i="17" s="1"/>
  <c r="M217" i="17"/>
  <c r="P217" i="17" s="1" a="1"/>
  <c r="P217" i="17" s="1"/>
  <c r="M218" i="17"/>
  <c r="P218" i="17" s="1" a="1"/>
  <c r="P218" i="17" s="1"/>
  <c r="M219" i="17"/>
  <c r="P219" i="17" s="1" a="1"/>
  <c r="P219" i="17" s="1"/>
  <c r="M220" i="17"/>
  <c r="P220" i="17" s="1" a="1"/>
  <c r="P220" i="17" s="1"/>
  <c r="M221" i="17"/>
  <c r="P221" i="17" s="1" a="1"/>
  <c r="P221" i="17" s="1"/>
  <c r="M222" i="17"/>
  <c r="P222" i="17" s="1" a="1"/>
  <c r="P222" i="17" s="1"/>
  <c r="M223" i="17"/>
  <c r="P223" i="17" s="1" a="1"/>
  <c r="P223" i="17" s="1"/>
  <c r="M224" i="17"/>
  <c r="P224" i="17" s="1" a="1"/>
  <c r="P224" i="17" s="1"/>
  <c r="M225" i="17"/>
  <c r="P225" i="17" s="1" a="1"/>
  <c r="P225" i="17" s="1"/>
  <c r="M226" i="17"/>
  <c r="P226" i="17" s="1" a="1"/>
  <c r="P226" i="17" s="1"/>
  <c r="M227" i="17"/>
  <c r="P227" i="17" s="1" a="1"/>
  <c r="P227" i="17" s="1"/>
  <c r="M228" i="17"/>
  <c r="P228" i="17" s="1" a="1"/>
  <c r="P228" i="17" s="1"/>
  <c r="M229" i="17"/>
  <c r="P229" i="17" s="1" a="1"/>
  <c r="P229" i="17" s="1"/>
  <c r="M230" i="17"/>
  <c r="P230" i="17" s="1" a="1"/>
  <c r="P230" i="17" s="1"/>
  <c r="M231" i="17"/>
  <c r="P231" i="17" s="1" a="1"/>
  <c r="P231" i="17" s="1"/>
  <c r="M232" i="17"/>
  <c r="P232" i="17" s="1" a="1"/>
  <c r="P232" i="17" s="1"/>
  <c r="M233" i="17"/>
  <c r="P233" i="17" s="1" a="1"/>
  <c r="P233" i="17" s="1"/>
  <c r="M234" i="17"/>
  <c r="P234" i="17" s="1" a="1"/>
  <c r="P234" i="17" s="1"/>
  <c r="M235" i="17"/>
  <c r="P235" i="17" s="1" a="1"/>
  <c r="P235" i="17" s="1"/>
  <c r="M236" i="17"/>
  <c r="P236" i="17" s="1" a="1"/>
  <c r="P236" i="17" s="1"/>
  <c r="M237" i="17"/>
  <c r="P237" i="17" s="1" a="1"/>
  <c r="P237" i="17" s="1"/>
  <c r="M238" i="17"/>
  <c r="P238" i="17" s="1" a="1"/>
  <c r="P238" i="17" s="1"/>
  <c r="M239" i="17"/>
  <c r="P239" i="17" s="1" a="1"/>
  <c r="P239" i="17" s="1"/>
  <c r="M240" i="17"/>
  <c r="P240" i="17" s="1" a="1"/>
  <c r="P240" i="17" s="1"/>
  <c r="M241" i="17"/>
  <c r="P241" i="17" s="1" a="1"/>
  <c r="P241" i="17" s="1"/>
  <c r="M242" i="17"/>
  <c r="P242" i="17" s="1" a="1"/>
  <c r="P242" i="17" s="1"/>
  <c r="M243" i="17"/>
  <c r="P243" i="17" s="1" a="1"/>
  <c r="P243" i="17" s="1"/>
  <c r="M244" i="17"/>
  <c r="P244" i="17" s="1" a="1"/>
  <c r="P244" i="17" s="1"/>
  <c r="M245" i="17"/>
  <c r="P245" i="17" s="1" a="1"/>
  <c r="P245" i="17" s="1"/>
  <c r="M246" i="17"/>
  <c r="P246" i="17" s="1" a="1"/>
  <c r="P246" i="17" s="1"/>
  <c r="M247" i="17"/>
  <c r="P247" i="17" s="1" a="1"/>
  <c r="P247" i="17" s="1"/>
  <c r="M248" i="17"/>
  <c r="P248" i="17" s="1" a="1"/>
  <c r="P248" i="17" s="1"/>
  <c r="M249" i="17"/>
  <c r="P249" i="17" s="1" a="1"/>
  <c r="P249" i="17" s="1"/>
  <c r="M250" i="17"/>
  <c r="P250" i="17" s="1" a="1"/>
  <c r="P250" i="17" s="1"/>
  <c r="M251" i="17"/>
  <c r="P251" i="17" s="1" a="1"/>
  <c r="P251" i="17" s="1"/>
  <c r="M252" i="17"/>
  <c r="P252" i="17" s="1" a="1"/>
  <c r="P252" i="17" s="1"/>
  <c r="M253" i="17"/>
  <c r="P253" i="17" s="1" a="1"/>
  <c r="P253" i="17" s="1"/>
  <c r="M254" i="17"/>
  <c r="P254" i="17" s="1" a="1"/>
  <c r="P254" i="17" s="1"/>
  <c r="M255" i="17"/>
  <c r="P255" i="17" s="1" a="1"/>
  <c r="P255" i="17" s="1"/>
  <c r="M256" i="17"/>
  <c r="P256" i="17" s="1" a="1"/>
  <c r="P256" i="17" s="1"/>
  <c r="M257" i="17"/>
  <c r="P257" i="17" s="1" a="1"/>
  <c r="P257" i="17" s="1"/>
  <c r="M258" i="17"/>
  <c r="P258" i="17" s="1" a="1"/>
  <c r="P258" i="17" s="1"/>
  <c r="M259" i="17"/>
  <c r="P259" i="17" s="1" a="1"/>
  <c r="P259" i="17" s="1"/>
  <c r="M260" i="17"/>
  <c r="P260" i="17" s="1" a="1"/>
  <c r="P260" i="17" s="1"/>
  <c r="M261" i="17"/>
  <c r="P261" i="17" s="1" a="1"/>
  <c r="P261" i="17" s="1"/>
  <c r="M262" i="17"/>
  <c r="P262" i="17" s="1" a="1"/>
  <c r="P262" i="17" s="1"/>
  <c r="M263" i="17"/>
  <c r="P263" i="17" s="1" a="1"/>
  <c r="P263" i="17" s="1"/>
  <c r="M264" i="17"/>
  <c r="P264" i="17" s="1" a="1"/>
  <c r="P264" i="17" s="1"/>
  <c r="M265" i="17"/>
  <c r="P265" i="17" s="1" a="1"/>
  <c r="P265" i="17" s="1"/>
  <c r="M266" i="17"/>
  <c r="P266" i="17" s="1" a="1"/>
  <c r="P266" i="17" s="1"/>
  <c r="M267" i="17"/>
  <c r="P267" i="17" s="1" a="1"/>
  <c r="P267" i="17" s="1"/>
  <c r="M268" i="17"/>
  <c r="P268" i="17" s="1" a="1"/>
  <c r="P268" i="17" s="1"/>
  <c r="M269" i="17"/>
  <c r="P269" i="17" s="1" a="1"/>
  <c r="P269" i="17" s="1"/>
  <c r="M270" i="17"/>
  <c r="P270" i="17" s="1" a="1"/>
  <c r="P270" i="17" s="1"/>
  <c r="M271" i="17"/>
  <c r="P271" i="17" s="1" a="1"/>
  <c r="P271" i="17" s="1"/>
  <c r="M272" i="17"/>
  <c r="P272" i="17" s="1" a="1"/>
  <c r="P272" i="17" s="1"/>
  <c r="M273" i="17"/>
  <c r="P273" i="17" s="1" a="1"/>
  <c r="P273" i="17" s="1"/>
  <c r="M274" i="17"/>
  <c r="P274" i="17" s="1" a="1"/>
  <c r="P274" i="17" s="1"/>
  <c r="M275" i="17"/>
  <c r="P275" i="17" s="1" a="1"/>
  <c r="P275" i="17" s="1"/>
  <c r="M276" i="17"/>
  <c r="P276" i="17" s="1" a="1"/>
  <c r="P276" i="17" s="1"/>
  <c r="M277" i="17"/>
  <c r="P277" i="17" s="1" a="1"/>
  <c r="P277" i="17" s="1"/>
  <c r="M278" i="17"/>
  <c r="P278" i="17" s="1" a="1"/>
  <c r="P278" i="17" s="1"/>
  <c r="M279" i="17"/>
  <c r="P279" i="17" s="1" a="1"/>
  <c r="P279" i="17" s="1"/>
  <c r="M280" i="17"/>
  <c r="P280" i="17" s="1" a="1"/>
  <c r="P280" i="17" s="1"/>
  <c r="M281" i="17"/>
  <c r="P281" i="17" s="1" a="1"/>
  <c r="P281" i="17" s="1"/>
  <c r="M282" i="17"/>
  <c r="P282" i="17" s="1" a="1"/>
  <c r="P282" i="17" s="1"/>
  <c r="M283" i="17"/>
  <c r="P283" i="17" s="1" a="1"/>
  <c r="P283" i="17" s="1"/>
  <c r="M284" i="17"/>
  <c r="P284" i="17" s="1" a="1"/>
  <c r="P284" i="17" s="1"/>
  <c r="M285" i="17"/>
  <c r="P285" i="17" s="1" a="1"/>
  <c r="P285" i="17" s="1"/>
  <c r="M286" i="17"/>
  <c r="P286" i="17" s="1" a="1"/>
  <c r="P286" i="17" s="1"/>
  <c r="M287" i="17"/>
  <c r="P287" i="17" s="1" a="1"/>
  <c r="P287" i="17" s="1"/>
  <c r="M288" i="17"/>
  <c r="P288" i="17" s="1" a="1"/>
  <c r="P288" i="17" s="1"/>
  <c r="M289" i="17"/>
  <c r="P289" i="17" s="1" a="1"/>
  <c r="P289" i="17" s="1"/>
  <c r="M290" i="17"/>
  <c r="P290" i="17" s="1" a="1"/>
  <c r="P290" i="17" s="1"/>
  <c r="M291" i="17"/>
  <c r="P291" i="17" s="1" a="1"/>
  <c r="P291" i="17" s="1"/>
  <c r="M292" i="17"/>
  <c r="P292" i="17" s="1" a="1"/>
  <c r="P292" i="17" s="1"/>
  <c r="M293" i="17"/>
  <c r="P293" i="17" s="1" a="1"/>
  <c r="P293" i="17" s="1"/>
  <c r="M294" i="17"/>
  <c r="P294" i="17" s="1" a="1"/>
  <c r="P294" i="17" s="1"/>
  <c r="M295" i="17"/>
  <c r="P295" i="17" s="1" a="1"/>
  <c r="P295" i="17" s="1"/>
  <c r="M296" i="17"/>
  <c r="P296" i="17" s="1" a="1"/>
  <c r="P296" i="17" s="1"/>
  <c r="M297" i="17"/>
  <c r="P297" i="17" s="1" a="1"/>
  <c r="P297" i="17" s="1"/>
  <c r="M298" i="17"/>
  <c r="P298" i="17" s="1" a="1"/>
  <c r="P298" i="17" s="1"/>
  <c r="M299" i="17"/>
  <c r="P299" i="17" s="1" a="1"/>
  <c r="P299" i="17" s="1"/>
  <c r="M300" i="17"/>
  <c r="P300" i="17" s="1" a="1"/>
  <c r="P300" i="17" s="1"/>
  <c r="M301" i="17"/>
  <c r="P301" i="17" s="1" a="1"/>
  <c r="P301" i="17" s="1"/>
  <c r="M302" i="17"/>
  <c r="P302" i="17" s="1" a="1"/>
  <c r="P302" i="17" s="1"/>
  <c r="M303" i="17"/>
  <c r="P303" i="17" s="1" a="1"/>
  <c r="P303" i="17" s="1"/>
  <c r="M304" i="17"/>
  <c r="P304" i="17" s="1" a="1"/>
  <c r="P304" i="17" s="1"/>
  <c r="M305" i="17"/>
  <c r="P305" i="17" s="1" a="1"/>
  <c r="P305" i="17" s="1"/>
  <c r="M306" i="17"/>
  <c r="P306" i="17" s="1" a="1"/>
  <c r="P306" i="17" s="1"/>
  <c r="M307" i="17"/>
  <c r="P307" i="17" s="1" a="1"/>
  <c r="P307" i="17" s="1"/>
  <c r="M308" i="17"/>
  <c r="P308" i="17" s="1" a="1"/>
  <c r="P308" i="17" s="1"/>
  <c r="M309" i="17"/>
  <c r="P309" i="17" s="1" a="1"/>
  <c r="P309" i="17" s="1"/>
  <c r="M310" i="17"/>
  <c r="P310" i="17" s="1" a="1"/>
  <c r="P310" i="17" s="1"/>
  <c r="M311" i="17"/>
  <c r="P311" i="17" s="1" a="1"/>
  <c r="P311" i="17" s="1"/>
  <c r="M312" i="17"/>
  <c r="P312" i="17" s="1" a="1"/>
  <c r="P312" i="17" s="1"/>
  <c r="M313" i="17"/>
  <c r="P313" i="17" s="1" a="1"/>
  <c r="P313" i="17" s="1"/>
  <c r="M314" i="17"/>
  <c r="P314" i="17" s="1" a="1"/>
  <c r="P314" i="17" s="1"/>
  <c r="M315" i="17"/>
  <c r="P315" i="17" s="1" a="1"/>
  <c r="P315" i="17" s="1"/>
  <c r="M316" i="17"/>
  <c r="P316" i="17" s="1" a="1"/>
  <c r="P316" i="17" s="1"/>
  <c r="M317" i="17"/>
  <c r="P317" i="17" s="1" a="1"/>
  <c r="P317" i="17" s="1"/>
  <c r="M318" i="17"/>
  <c r="P318" i="17" s="1" a="1"/>
  <c r="P318" i="17" s="1"/>
  <c r="M319" i="17"/>
  <c r="P319" i="17" s="1" a="1"/>
  <c r="P319" i="17" s="1"/>
  <c r="M320" i="17"/>
  <c r="P320" i="17" s="1" a="1"/>
  <c r="P320" i="17" s="1"/>
  <c r="M321" i="17"/>
  <c r="P321" i="17" s="1" a="1"/>
  <c r="P321" i="17" s="1"/>
  <c r="M322" i="17"/>
  <c r="P322" i="17" s="1" a="1"/>
  <c r="P322" i="17" s="1"/>
  <c r="M323" i="17"/>
  <c r="P323" i="17" s="1" a="1"/>
  <c r="P323" i="17" s="1"/>
  <c r="M324" i="17"/>
  <c r="P324" i="17" s="1" a="1"/>
  <c r="P324" i="17" s="1"/>
  <c r="M325" i="17"/>
  <c r="P325" i="17" s="1" a="1"/>
  <c r="P325" i="17" s="1"/>
  <c r="M326" i="17"/>
  <c r="P326" i="17" s="1" a="1"/>
  <c r="P326" i="17" s="1"/>
  <c r="M327" i="17"/>
  <c r="P327" i="17" s="1" a="1"/>
  <c r="P327" i="17" s="1"/>
  <c r="M328" i="17"/>
  <c r="P328" i="17" s="1" a="1"/>
  <c r="P328" i="17" s="1"/>
  <c r="M329" i="17"/>
  <c r="P329" i="17" s="1" a="1"/>
  <c r="P329" i="17" s="1"/>
  <c r="M330" i="17"/>
  <c r="P330" i="17" s="1" a="1"/>
  <c r="P330" i="17" s="1"/>
  <c r="M331" i="17"/>
  <c r="P331" i="17" s="1" a="1"/>
  <c r="P331" i="17" s="1"/>
  <c r="M332" i="17"/>
  <c r="P332" i="17" s="1" a="1"/>
  <c r="P332" i="17" s="1"/>
  <c r="M333" i="17"/>
  <c r="P333" i="17" s="1" a="1"/>
  <c r="P333" i="17" s="1"/>
  <c r="M334" i="17"/>
  <c r="P334" i="17" s="1" a="1"/>
  <c r="P334" i="17" s="1"/>
  <c r="M335" i="17"/>
  <c r="P335" i="17" s="1" a="1"/>
  <c r="P335" i="17" s="1"/>
  <c r="M336" i="17"/>
  <c r="P336" i="17" s="1" a="1"/>
  <c r="P336" i="17" s="1"/>
  <c r="M337" i="17"/>
  <c r="P337" i="17" s="1" a="1"/>
  <c r="P337" i="17" s="1"/>
  <c r="M338" i="17"/>
  <c r="P338" i="17" s="1" a="1"/>
  <c r="P338" i="17" s="1"/>
  <c r="M339" i="17"/>
  <c r="P339" i="17" s="1" a="1"/>
  <c r="P339" i="17" s="1"/>
  <c r="M340" i="17"/>
  <c r="P340" i="17" s="1" a="1"/>
  <c r="P340" i="17" s="1"/>
  <c r="M341" i="17"/>
  <c r="P341" i="17" s="1" a="1"/>
  <c r="P341" i="17" s="1"/>
  <c r="M342" i="17"/>
  <c r="P342" i="17" s="1" a="1"/>
  <c r="P342" i="17" s="1"/>
  <c r="M343" i="17"/>
  <c r="P343" i="17" s="1" a="1"/>
  <c r="P343" i="17" s="1"/>
  <c r="M344" i="17"/>
  <c r="P344" i="17" s="1" a="1"/>
  <c r="P344" i="17" s="1"/>
  <c r="M345" i="17"/>
  <c r="P345" i="17" s="1" a="1"/>
  <c r="P345" i="17" s="1"/>
  <c r="M346" i="17"/>
  <c r="P346" i="17" s="1" a="1"/>
  <c r="P346" i="17" s="1"/>
  <c r="M347" i="17"/>
  <c r="P347" i="17" s="1" a="1"/>
  <c r="P347" i="17" s="1"/>
  <c r="M348" i="17"/>
  <c r="P348" i="17" s="1" a="1"/>
  <c r="P348" i="17" s="1"/>
  <c r="M349" i="17"/>
  <c r="P349" i="17" s="1" a="1"/>
  <c r="P349" i="17" s="1"/>
  <c r="M350" i="17"/>
  <c r="P350" i="17" s="1" a="1"/>
  <c r="P350" i="17" s="1"/>
  <c r="M351" i="17"/>
  <c r="P351" i="17" s="1" a="1"/>
  <c r="P351" i="17" s="1"/>
  <c r="M352" i="17"/>
  <c r="P352" i="17" s="1" a="1"/>
  <c r="P352" i="17" s="1"/>
  <c r="M353" i="17"/>
  <c r="P353" i="17" s="1" a="1"/>
  <c r="P353" i="17" s="1"/>
  <c r="M354" i="17"/>
  <c r="P354" i="17" s="1" a="1"/>
  <c r="P354" i="17" s="1"/>
  <c r="M355" i="17"/>
  <c r="P355" i="17" s="1" a="1"/>
  <c r="P355" i="17" s="1"/>
  <c r="M356" i="17"/>
  <c r="P356" i="17" s="1" a="1"/>
  <c r="P356" i="17" s="1"/>
  <c r="M357" i="17"/>
  <c r="P357" i="17" s="1" a="1"/>
  <c r="P357" i="17" s="1"/>
  <c r="M358" i="17"/>
  <c r="P358" i="17" s="1" a="1"/>
  <c r="P358" i="17" s="1"/>
  <c r="M359" i="17"/>
  <c r="P359" i="17" s="1" a="1"/>
  <c r="P359" i="17" s="1"/>
  <c r="M360" i="17"/>
  <c r="P360" i="17" s="1" a="1"/>
  <c r="P360" i="17" s="1"/>
  <c r="M361" i="17"/>
  <c r="P361" i="17" s="1" a="1"/>
  <c r="P361" i="17" s="1"/>
  <c r="M362" i="17"/>
  <c r="P362" i="17" s="1" a="1"/>
  <c r="P362" i="17" s="1"/>
  <c r="M363" i="17"/>
  <c r="P363" i="17" s="1" a="1"/>
  <c r="P363" i="17" s="1"/>
  <c r="M364" i="17"/>
  <c r="P364" i="17" s="1" a="1"/>
  <c r="P364" i="17" s="1"/>
  <c r="M365" i="17"/>
  <c r="P365" i="17" s="1" a="1"/>
  <c r="P365" i="17" s="1"/>
  <c r="M366" i="17"/>
  <c r="P366" i="17" s="1" a="1"/>
  <c r="P366" i="17" s="1"/>
  <c r="M367" i="17"/>
  <c r="P367" i="17" s="1" a="1"/>
  <c r="P367" i="17" s="1"/>
  <c r="M368" i="17"/>
  <c r="P368" i="17" s="1" a="1"/>
  <c r="P368" i="17" s="1"/>
  <c r="M369" i="17"/>
  <c r="P369" i="17" s="1" a="1"/>
  <c r="P369" i="17" s="1"/>
  <c r="M370" i="17"/>
  <c r="P370" i="17" s="1" a="1"/>
  <c r="P370" i="17" s="1"/>
  <c r="M371" i="17"/>
  <c r="P371" i="17" s="1" a="1"/>
  <c r="P371" i="17" s="1"/>
  <c r="M372" i="17"/>
  <c r="P372" i="17" s="1" a="1"/>
  <c r="P372" i="17" s="1"/>
  <c r="M373" i="17"/>
  <c r="P373" i="17" s="1" a="1"/>
  <c r="P373" i="17" s="1"/>
  <c r="M374" i="17"/>
  <c r="P374" i="17" s="1" a="1"/>
  <c r="P374" i="17" s="1"/>
  <c r="M375" i="17"/>
  <c r="P375" i="17" s="1" a="1"/>
  <c r="P375" i="17" s="1"/>
  <c r="M376" i="17"/>
  <c r="P376" i="17" s="1" a="1"/>
  <c r="P376" i="17" s="1"/>
  <c r="M377" i="17"/>
  <c r="P377" i="17" s="1" a="1"/>
  <c r="P377" i="17" s="1"/>
  <c r="M378" i="17"/>
  <c r="P378" i="17" s="1" a="1"/>
  <c r="P378" i="17" s="1"/>
  <c r="M379" i="17"/>
  <c r="P379" i="17" s="1" a="1"/>
  <c r="P379" i="17" s="1"/>
  <c r="M380" i="17"/>
  <c r="P380" i="17" s="1" a="1"/>
  <c r="P380" i="17" s="1"/>
  <c r="M381" i="17"/>
  <c r="P381" i="17" s="1" a="1"/>
  <c r="P381" i="17" s="1"/>
  <c r="M382" i="17"/>
  <c r="P382" i="17" s="1" a="1"/>
  <c r="P382" i="17" s="1"/>
  <c r="M383" i="17"/>
  <c r="P383" i="17" s="1" a="1"/>
  <c r="P383" i="17" s="1"/>
  <c r="M384" i="17"/>
  <c r="P384" i="17" s="1" a="1"/>
  <c r="P384" i="17" s="1"/>
  <c r="M385" i="17"/>
  <c r="P385" i="17" s="1" a="1"/>
  <c r="P385" i="17" s="1"/>
  <c r="M386" i="17"/>
  <c r="P386" i="17" s="1" a="1"/>
  <c r="P386" i="17" s="1"/>
  <c r="M387" i="17"/>
  <c r="P387" i="17" s="1" a="1"/>
  <c r="P387" i="17" s="1"/>
  <c r="M388" i="17"/>
  <c r="P388" i="17" s="1" a="1"/>
  <c r="P388" i="17" s="1"/>
  <c r="M389" i="17"/>
  <c r="P389" i="17" s="1" a="1"/>
  <c r="P389" i="17" s="1"/>
  <c r="M390" i="17"/>
  <c r="P390" i="17" s="1" a="1"/>
  <c r="P390" i="17" s="1"/>
  <c r="M391" i="17"/>
  <c r="P391" i="17" s="1" a="1"/>
  <c r="P391" i="17" s="1"/>
  <c r="M392" i="17"/>
  <c r="P392" i="17" s="1" a="1"/>
  <c r="P392" i="17" s="1"/>
  <c r="M393" i="17"/>
  <c r="P393" i="17" s="1" a="1"/>
  <c r="P393" i="17" s="1"/>
  <c r="M394" i="17"/>
  <c r="P394" i="17" s="1" a="1"/>
  <c r="P394" i="17" s="1"/>
  <c r="M395" i="17"/>
  <c r="P395" i="17" s="1" a="1"/>
  <c r="P395" i="17" s="1"/>
  <c r="M396" i="17"/>
  <c r="P396" i="17" s="1" a="1"/>
  <c r="P396" i="17" s="1"/>
  <c r="M397" i="17"/>
  <c r="P397" i="17" s="1" a="1"/>
  <c r="P397" i="17" s="1"/>
  <c r="M398" i="17"/>
  <c r="P398" i="17" s="1" a="1"/>
  <c r="P398" i="17" s="1"/>
  <c r="M399" i="17"/>
  <c r="P399" i="17" s="1" a="1"/>
  <c r="P399" i="17" s="1"/>
  <c r="M400" i="17"/>
  <c r="P400" i="17" s="1" a="1"/>
  <c r="P400" i="17" s="1"/>
  <c r="M401" i="17"/>
  <c r="P401" i="17" s="1" a="1"/>
  <c r="P401" i="17" s="1"/>
  <c r="M402" i="17"/>
  <c r="P402" i="17" s="1" a="1"/>
  <c r="P402" i="17" s="1"/>
  <c r="M403" i="17"/>
  <c r="P403" i="17" s="1" a="1"/>
  <c r="P403" i="17" s="1"/>
  <c r="M404" i="17"/>
  <c r="P404" i="17" s="1" a="1"/>
  <c r="P404" i="17" s="1"/>
  <c r="M405" i="17"/>
  <c r="P405" i="17" s="1" a="1"/>
  <c r="P405" i="17" s="1"/>
  <c r="M406" i="17"/>
  <c r="P406" i="17" s="1" a="1"/>
  <c r="P406" i="17" s="1"/>
  <c r="M407" i="17"/>
  <c r="P407" i="17" s="1" a="1"/>
  <c r="P407" i="17" s="1"/>
  <c r="M408" i="17"/>
  <c r="P408" i="17" s="1" a="1"/>
  <c r="P408" i="17" s="1"/>
  <c r="M409" i="17"/>
  <c r="P409" i="17" s="1" a="1"/>
  <c r="P409" i="17" s="1"/>
  <c r="M410" i="17"/>
  <c r="P410" i="17" s="1" a="1"/>
  <c r="P410" i="17" s="1"/>
  <c r="M411" i="17"/>
  <c r="P411" i="17" s="1" a="1"/>
  <c r="P411" i="17" s="1"/>
  <c r="M412" i="17"/>
  <c r="P412" i="17" s="1" a="1"/>
  <c r="P412" i="17" s="1"/>
  <c r="M413" i="17"/>
  <c r="P413" i="17" s="1" a="1"/>
  <c r="P413" i="17" s="1"/>
  <c r="M414" i="17"/>
  <c r="P414" i="17" s="1" a="1"/>
  <c r="P414" i="17" s="1"/>
  <c r="M415" i="17"/>
  <c r="P415" i="17" s="1" a="1"/>
  <c r="P415" i="17" s="1"/>
  <c r="M416" i="17"/>
  <c r="P416" i="17" s="1" a="1"/>
  <c r="P416" i="17" s="1"/>
  <c r="M417" i="17"/>
  <c r="P417" i="17" s="1" a="1"/>
  <c r="P417" i="17" s="1"/>
  <c r="M418" i="17"/>
  <c r="P418" i="17" s="1" a="1"/>
  <c r="P418" i="17" s="1"/>
  <c r="M419" i="17"/>
  <c r="P419" i="17" s="1" a="1"/>
  <c r="P419" i="17" s="1"/>
  <c r="M420" i="17"/>
  <c r="P420" i="17" s="1" a="1"/>
  <c r="P420" i="17" s="1"/>
  <c r="M421" i="17"/>
  <c r="P421" i="17" s="1" a="1"/>
  <c r="P421" i="17" s="1"/>
  <c r="M422" i="17"/>
  <c r="P422" i="17" s="1" a="1"/>
  <c r="P422" i="17" s="1"/>
  <c r="M423" i="17"/>
  <c r="P423" i="17" s="1" a="1"/>
  <c r="P423" i="17" s="1"/>
  <c r="M424" i="17"/>
  <c r="P424" i="17" s="1" a="1"/>
  <c r="P424" i="17" s="1"/>
  <c r="M425" i="17"/>
  <c r="P425" i="17" s="1" a="1"/>
  <c r="P425" i="17" s="1"/>
  <c r="M426" i="17"/>
  <c r="P426" i="17" s="1" a="1"/>
  <c r="P426" i="17" s="1"/>
  <c r="M427" i="17"/>
  <c r="P427" i="17" s="1" a="1"/>
  <c r="P427" i="17" s="1"/>
  <c r="M428" i="17"/>
  <c r="P428" i="17" s="1" a="1"/>
  <c r="P428" i="17" s="1"/>
  <c r="M429" i="17"/>
  <c r="P429" i="17" s="1" a="1"/>
  <c r="P429" i="17" s="1"/>
  <c r="M430" i="17"/>
  <c r="P430" i="17" s="1" a="1"/>
  <c r="P430" i="17" s="1"/>
  <c r="M431" i="17"/>
  <c r="P431" i="17" s="1" a="1"/>
  <c r="P431" i="17" s="1"/>
  <c r="M432" i="17"/>
  <c r="P432" i="17" s="1" a="1"/>
  <c r="P432" i="17" s="1"/>
  <c r="M433" i="17"/>
  <c r="P433" i="17" s="1" a="1"/>
  <c r="P433" i="17" s="1"/>
  <c r="M434" i="17"/>
  <c r="P434" i="17" s="1" a="1"/>
  <c r="P434" i="17" s="1"/>
  <c r="M435" i="17"/>
  <c r="P435" i="17" s="1" a="1"/>
  <c r="P435" i="17" s="1"/>
  <c r="M436" i="17"/>
  <c r="P436" i="17" s="1" a="1"/>
  <c r="P436" i="17" s="1"/>
  <c r="M437" i="17"/>
  <c r="P437" i="17" s="1" a="1"/>
  <c r="P437" i="17" s="1"/>
  <c r="M438" i="17"/>
  <c r="P438" i="17" s="1" a="1"/>
  <c r="P438" i="17" s="1"/>
  <c r="M439" i="17"/>
  <c r="P439" i="17" s="1" a="1"/>
  <c r="P439" i="17" s="1"/>
  <c r="M440" i="17"/>
  <c r="P440" i="17" s="1" a="1"/>
  <c r="P440" i="17" s="1"/>
  <c r="M441" i="17"/>
  <c r="P441" i="17" s="1" a="1"/>
  <c r="P441" i="17" s="1"/>
  <c r="M442" i="17"/>
  <c r="P442" i="17" s="1" a="1"/>
  <c r="P442" i="17" s="1"/>
  <c r="M443" i="17"/>
  <c r="P443" i="17" s="1" a="1"/>
  <c r="P443" i="17" s="1"/>
  <c r="M444" i="17"/>
  <c r="P444" i="17" s="1" a="1"/>
  <c r="P444" i="17" s="1"/>
  <c r="M445" i="17"/>
  <c r="P445" i="17" s="1" a="1"/>
  <c r="P445" i="17" s="1"/>
  <c r="M446" i="17"/>
  <c r="P446" i="17" s="1" a="1"/>
  <c r="P446" i="17" s="1"/>
  <c r="M447" i="17"/>
  <c r="P447" i="17" s="1" a="1"/>
  <c r="P447" i="17" s="1"/>
  <c r="M448" i="17"/>
  <c r="P448" i="17" s="1" a="1"/>
  <c r="P448" i="17" s="1"/>
  <c r="M449" i="17"/>
  <c r="P449" i="17" s="1" a="1"/>
  <c r="P449" i="17" s="1"/>
  <c r="M450" i="17"/>
  <c r="P450" i="17" s="1" a="1"/>
  <c r="P450" i="17" s="1"/>
  <c r="M451" i="17"/>
  <c r="P451" i="17" s="1" a="1"/>
  <c r="P451" i="17" s="1"/>
  <c r="M452" i="17"/>
  <c r="P452" i="17" s="1" a="1"/>
  <c r="P452" i="17" s="1"/>
  <c r="M453" i="17"/>
  <c r="P453" i="17" s="1" a="1"/>
  <c r="P453" i="17" s="1"/>
  <c r="M454" i="17"/>
  <c r="P454" i="17" s="1" a="1"/>
  <c r="P454" i="17" s="1"/>
  <c r="M455" i="17"/>
  <c r="P455" i="17" s="1" a="1"/>
  <c r="P455" i="17" s="1"/>
  <c r="M456" i="17"/>
  <c r="P456" i="17" s="1" a="1"/>
  <c r="P456" i="17" s="1"/>
  <c r="M457" i="17"/>
  <c r="P457" i="17" s="1" a="1"/>
  <c r="P457" i="17" s="1"/>
  <c r="M458" i="17"/>
  <c r="P458" i="17" s="1" a="1"/>
  <c r="P458" i="17" s="1"/>
  <c r="M459" i="17"/>
  <c r="P459" i="17" s="1" a="1"/>
  <c r="P459" i="17" s="1"/>
  <c r="M460" i="17"/>
  <c r="P460" i="17" s="1" a="1"/>
  <c r="P460" i="17" s="1"/>
  <c r="M461" i="17"/>
  <c r="P461" i="17" s="1" a="1"/>
  <c r="P461" i="17" s="1"/>
  <c r="M462" i="17"/>
  <c r="P462" i="17" s="1" a="1"/>
  <c r="P462" i="17" s="1"/>
  <c r="M463" i="17"/>
  <c r="P463" i="17" s="1" a="1"/>
  <c r="P463" i="17" s="1"/>
  <c r="M464" i="17"/>
  <c r="P464" i="17" s="1" a="1"/>
  <c r="P464" i="17" s="1"/>
  <c r="M465" i="17"/>
  <c r="P465" i="17" s="1" a="1"/>
  <c r="P465" i="17" s="1"/>
  <c r="M466" i="17"/>
  <c r="P466" i="17" s="1" a="1"/>
  <c r="P466" i="17" s="1"/>
  <c r="M467" i="17"/>
  <c r="P467" i="17" s="1" a="1"/>
  <c r="P467" i="17" s="1"/>
  <c r="M468" i="17"/>
  <c r="P468" i="17" s="1" a="1"/>
  <c r="P468" i="17" s="1"/>
  <c r="M469" i="17"/>
  <c r="P469" i="17" s="1" a="1"/>
  <c r="P469" i="17" s="1"/>
  <c r="M470" i="17"/>
  <c r="P470" i="17" s="1" a="1"/>
  <c r="P470" i="17" s="1"/>
  <c r="M471" i="17"/>
  <c r="P471" i="17" s="1" a="1"/>
  <c r="P471" i="17" s="1"/>
  <c r="M472" i="17"/>
  <c r="P472" i="17" s="1" a="1"/>
  <c r="P472" i="17" s="1"/>
  <c r="M473" i="17"/>
  <c r="P473" i="17" s="1" a="1"/>
  <c r="P473" i="17" s="1"/>
  <c r="M474" i="17"/>
  <c r="P474" i="17" s="1" a="1"/>
  <c r="P474" i="17" s="1"/>
  <c r="M475" i="17"/>
  <c r="P475" i="17" s="1" a="1"/>
  <c r="P475" i="17" s="1"/>
  <c r="M476" i="17"/>
  <c r="P476" i="17" s="1" a="1"/>
  <c r="P476" i="17" s="1"/>
  <c r="M477" i="17"/>
  <c r="P477" i="17" s="1" a="1"/>
  <c r="P477" i="17" s="1"/>
  <c r="M478" i="17"/>
  <c r="P478" i="17" s="1" a="1"/>
  <c r="P478" i="17" s="1"/>
  <c r="M479" i="17"/>
  <c r="P479" i="17" s="1" a="1"/>
  <c r="P479" i="17" s="1"/>
  <c r="M480" i="17"/>
  <c r="P480" i="17" s="1" a="1"/>
  <c r="P480" i="17" s="1"/>
  <c r="M481" i="17"/>
  <c r="P481" i="17" s="1" a="1"/>
  <c r="P481" i="17" s="1"/>
  <c r="M482" i="17"/>
  <c r="P482" i="17" s="1" a="1"/>
  <c r="P482" i="17" s="1"/>
  <c r="M483" i="17"/>
  <c r="P483" i="17" s="1" a="1"/>
  <c r="P483" i="17" s="1"/>
  <c r="M484" i="17"/>
  <c r="P484" i="17" s="1" a="1"/>
  <c r="P484" i="17" s="1"/>
  <c r="M485" i="17"/>
  <c r="P485" i="17" s="1" a="1"/>
  <c r="P485" i="17" s="1"/>
  <c r="M486" i="17"/>
  <c r="P486" i="17" s="1" a="1"/>
  <c r="P486" i="17" s="1"/>
  <c r="M487" i="17"/>
  <c r="P487" i="17" s="1" a="1"/>
  <c r="P487" i="17" s="1"/>
  <c r="M488" i="17"/>
  <c r="P488" i="17" s="1" a="1"/>
  <c r="P488" i="17" s="1"/>
  <c r="M489" i="17"/>
  <c r="P489" i="17" s="1" a="1"/>
  <c r="P489" i="17" s="1"/>
  <c r="M490" i="17"/>
  <c r="P490" i="17" s="1" a="1"/>
  <c r="P490" i="17" s="1"/>
  <c r="M491" i="17"/>
  <c r="P491" i="17" s="1" a="1"/>
  <c r="P491" i="17" s="1"/>
  <c r="M492" i="17"/>
  <c r="P492" i="17" s="1" a="1"/>
  <c r="P492" i="17" s="1"/>
  <c r="M493" i="17"/>
  <c r="P493" i="17" s="1" a="1"/>
  <c r="P493" i="17" s="1"/>
  <c r="M494" i="17"/>
  <c r="P494" i="17" s="1" a="1"/>
  <c r="P494" i="17" s="1"/>
  <c r="M495" i="17"/>
  <c r="P495" i="17" s="1" a="1"/>
  <c r="P495" i="17" s="1"/>
  <c r="M496" i="17"/>
  <c r="P496" i="17" s="1" a="1"/>
  <c r="P496" i="17" s="1"/>
  <c r="M497" i="17"/>
  <c r="P497" i="17" s="1" a="1"/>
  <c r="P497" i="17" s="1"/>
  <c r="M498" i="17"/>
  <c r="P498" i="17" s="1" a="1"/>
  <c r="P498" i="17" s="1"/>
  <c r="M499" i="17"/>
  <c r="P499" i="17" s="1" a="1"/>
  <c r="P499" i="17" s="1"/>
  <c r="M500" i="17"/>
  <c r="P500" i="17" s="1" a="1"/>
  <c r="P500" i="17" s="1"/>
  <c r="M501" i="17"/>
  <c r="P501" i="17" s="1" a="1"/>
  <c r="P501" i="17" s="1"/>
  <c r="M502" i="17"/>
  <c r="P502" i="17" s="1" a="1"/>
  <c r="P502" i="17" s="1"/>
  <c r="M503" i="17"/>
  <c r="P503" i="17" s="1" a="1"/>
  <c r="P503" i="17" s="1"/>
  <c r="M504" i="17"/>
  <c r="P504" i="17" s="1" a="1"/>
  <c r="P504" i="17" s="1"/>
  <c r="M505" i="17"/>
  <c r="P505" i="17" s="1" a="1"/>
  <c r="P505" i="17" s="1"/>
  <c r="M506" i="17"/>
  <c r="P506" i="17" s="1" a="1"/>
  <c r="P506" i="17" s="1"/>
  <c r="M507" i="17"/>
  <c r="P507" i="17" s="1" a="1"/>
  <c r="P507" i="17" s="1"/>
  <c r="M508" i="17"/>
  <c r="P508" i="17" s="1" a="1"/>
  <c r="P508" i="17" s="1"/>
  <c r="M509" i="17"/>
  <c r="P509" i="17" s="1" a="1"/>
  <c r="P509" i="17" s="1"/>
  <c r="M510" i="17"/>
  <c r="P510" i="17" s="1" a="1"/>
  <c r="P510" i="17" s="1"/>
  <c r="M511" i="17"/>
  <c r="P511" i="17" s="1" a="1"/>
  <c r="P511" i="17" s="1"/>
  <c r="M512" i="17"/>
  <c r="P512" i="17" s="1" a="1"/>
  <c r="P512" i="17" s="1"/>
  <c r="M513" i="17"/>
  <c r="P513" i="17" s="1" a="1"/>
  <c r="P513" i="17" s="1"/>
  <c r="M514" i="17"/>
  <c r="P514" i="17" s="1" a="1"/>
  <c r="P514" i="17" s="1"/>
  <c r="M515" i="17"/>
  <c r="P515" i="17" s="1" a="1"/>
  <c r="P515" i="17" s="1"/>
  <c r="M516" i="17"/>
  <c r="P516" i="17" s="1" a="1"/>
  <c r="P516" i="17" s="1"/>
  <c r="M517" i="17"/>
  <c r="P517" i="17" s="1" a="1"/>
  <c r="P517" i="17" s="1"/>
  <c r="M518" i="17"/>
  <c r="P518" i="17" s="1" a="1"/>
  <c r="P518" i="17" s="1"/>
  <c r="M519" i="17"/>
  <c r="P519" i="17" s="1" a="1"/>
  <c r="P519" i="17" s="1"/>
  <c r="M520" i="17"/>
  <c r="P520" i="17" s="1" a="1"/>
  <c r="P520" i="17" s="1"/>
  <c r="M521" i="17"/>
  <c r="P521" i="17" s="1" a="1"/>
  <c r="P521" i="17" s="1"/>
  <c r="M522" i="17"/>
  <c r="P522" i="17" s="1" a="1"/>
  <c r="P522" i="17" s="1"/>
  <c r="M523" i="17"/>
  <c r="P523" i="17" s="1" a="1"/>
  <c r="P523" i="17" s="1"/>
  <c r="M524" i="17"/>
  <c r="P524" i="17" s="1" a="1"/>
  <c r="P524" i="17" s="1"/>
  <c r="M525" i="17"/>
  <c r="P525" i="17" s="1" a="1"/>
  <c r="P525" i="17" s="1"/>
  <c r="M526" i="17"/>
  <c r="P526" i="17" s="1" a="1"/>
  <c r="P526" i="17" s="1"/>
  <c r="M527" i="17"/>
  <c r="P527" i="17" s="1" a="1"/>
  <c r="P527" i="17" s="1"/>
  <c r="M528" i="17"/>
  <c r="P528" i="17" s="1" a="1"/>
  <c r="P528" i="17" s="1"/>
  <c r="M529" i="17"/>
  <c r="P529" i="17" s="1" a="1"/>
  <c r="P529" i="17" s="1"/>
  <c r="M530" i="17"/>
  <c r="P530" i="17" s="1" a="1"/>
  <c r="P530" i="17" s="1"/>
  <c r="M531" i="17"/>
  <c r="P531" i="17" s="1" a="1"/>
  <c r="P531" i="17" s="1"/>
  <c r="M532" i="17"/>
  <c r="P532" i="17" s="1" a="1"/>
  <c r="P532" i="17" s="1"/>
  <c r="M533" i="17"/>
  <c r="P533" i="17" s="1" a="1"/>
  <c r="P533" i="17" s="1"/>
  <c r="M534" i="17"/>
  <c r="P534" i="17" s="1" a="1"/>
  <c r="P534" i="17" s="1"/>
  <c r="M535" i="17"/>
  <c r="P535" i="17" s="1" a="1"/>
  <c r="P535" i="17" s="1"/>
  <c r="M536" i="17"/>
  <c r="P536" i="17" s="1" a="1"/>
  <c r="P536" i="17" s="1"/>
  <c r="M537" i="17"/>
  <c r="P537" i="17" s="1" a="1"/>
  <c r="P537" i="17" s="1"/>
  <c r="M538" i="17"/>
  <c r="P538" i="17" s="1" a="1"/>
  <c r="P538" i="17" s="1"/>
  <c r="M539" i="17"/>
  <c r="P539" i="17" s="1" a="1"/>
  <c r="P539" i="17" s="1"/>
  <c r="M540" i="17"/>
  <c r="P540" i="17" s="1" a="1"/>
  <c r="P540" i="17" s="1"/>
  <c r="M541" i="17"/>
  <c r="P541" i="17" s="1" a="1"/>
  <c r="P541" i="17" s="1"/>
  <c r="M542" i="17"/>
  <c r="P542" i="17" s="1" a="1"/>
  <c r="P542" i="17" s="1"/>
  <c r="M543" i="17"/>
  <c r="P543" i="17" s="1" a="1"/>
  <c r="P543" i="17" s="1"/>
  <c r="M544" i="17"/>
  <c r="P544" i="17" s="1" a="1"/>
  <c r="P544" i="17" s="1"/>
  <c r="M545" i="17"/>
  <c r="P545" i="17" s="1" a="1"/>
  <c r="P545" i="17" s="1"/>
  <c r="M546" i="17"/>
  <c r="P546" i="17" s="1" a="1"/>
  <c r="P546" i="17" s="1"/>
  <c r="M547" i="17"/>
  <c r="P547" i="17" s="1" a="1"/>
  <c r="P547" i="17" s="1"/>
  <c r="M548" i="17"/>
  <c r="P548" i="17" s="1" a="1"/>
  <c r="P548" i="17" s="1"/>
  <c r="M549" i="17"/>
  <c r="P549" i="17" s="1" a="1"/>
  <c r="P549" i="17" s="1"/>
  <c r="M550" i="17"/>
  <c r="P550" i="17" s="1" a="1"/>
  <c r="P550" i="17" s="1"/>
  <c r="M551" i="17"/>
  <c r="P551" i="17" s="1" a="1"/>
  <c r="P551" i="17" s="1"/>
  <c r="M552" i="17"/>
  <c r="P552" i="17" s="1" a="1"/>
  <c r="P552" i="17" s="1"/>
  <c r="M553" i="17"/>
  <c r="P553" i="17" s="1" a="1"/>
  <c r="P553" i="17" s="1"/>
  <c r="M554" i="17"/>
  <c r="P554" i="17" s="1" a="1"/>
  <c r="P554" i="17" s="1"/>
  <c r="M555" i="17"/>
  <c r="P555" i="17" s="1" a="1"/>
  <c r="P555" i="17" s="1"/>
  <c r="M556" i="17"/>
  <c r="P556" i="17" s="1" a="1"/>
  <c r="P556" i="17" s="1"/>
  <c r="M557" i="17"/>
  <c r="P557" i="17" s="1" a="1"/>
  <c r="P557" i="17" s="1"/>
  <c r="M558" i="17"/>
  <c r="P558" i="17" s="1" a="1"/>
  <c r="P558" i="17" s="1"/>
  <c r="M559" i="17"/>
  <c r="P559" i="17" s="1" a="1"/>
  <c r="P559" i="17" s="1"/>
  <c r="M560" i="17"/>
  <c r="P560" i="17" s="1" a="1"/>
  <c r="P560" i="17" s="1"/>
  <c r="M561" i="17"/>
  <c r="P561" i="17" s="1" a="1"/>
  <c r="P561" i="17" s="1"/>
  <c r="M562" i="17"/>
  <c r="P562" i="17" s="1" a="1"/>
  <c r="P562" i="17" s="1"/>
  <c r="M563" i="17"/>
  <c r="P563" i="17" s="1" a="1"/>
  <c r="P563" i="17" s="1"/>
  <c r="M564" i="17"/>
  <c r="P564" i="17" s="1" a="1"/>
  <c r="P564" i="17" s="1"/>
  <c r="M565" i="17"/>
  <c r="P565" i="17" s="1" a="1"/>
  <c r="P565" i="17" s="1"/>
  <c r="M566" i="17"/>
  <c r="P566" i="17" s="1" a="1"/>
  <c r="P566" i="17" s="1"/>
  <c r="M567" i="17"/>
  <c r="P567" i="17" s="1" a="1"/>
  <c r="P567" i="17" s="1"/>
  <c r="M568" i="17"/>
  <c r="P568" i="17" s="1" a="1"/>
  <c r="P568" i="17" s="1"/>
  <c r="M569" i="17"/>
  <c r="P569" i="17" s="1" a="1"/>
  <c r="P569" i="17" s="1"/>
  <c r="M570" i="17"/>
  <c r="P570" i="17" s="1" a="1"/>
  <c r="P570" i="17" s="1"/>
  <c r="M571" i="17"/>
  <c r="P571" i="17" s="1" a="1"/>
  <c r="P571" i="17" s="1"/>
  <c r="M572" i="17"/>
  <c r="P572" i="17" s="1" a="1"/>
  <c r="P572" i="17" s="1"/>
  <c r="M573" i="17"/>
  <c r="P573" i="17" s="1" a="1"/>
  <c r="P573" i="17" s="1"/>
  <c r="M574" i="17"/>
  <c r="P574" i="17" s="1" a="1"/>
  <c r="P574" i="17" s="1"/>
  <c r="M575" i="17"/>
  <c r="P575" i="17" s="1" a="1"/>
  <c r="P575" i="17" s="1"/>
  <c r="M576" i="17"/>
  <c r="P576" i="17" s="1" a="1"/>
  <c r="P576" i="17" s="1"/>
  <c r="M577" i="17"/>
  <c r="P577" i="17" s="1" a="1"/>
  <c r="P577" i="17" s="1"/>
  <c r="M578" i="17"/>
  <c r="P578" i="17" s="1" a="1"/>
  <c r="P578" i="17" s="1"/>
  <c r="M579" i="17"/>
  <c r="P579" i="17" s="1" a="1"/>
  <c r="P579" i="17" s="1"/>
  <c r="M580" i="17"/>
  <c r="P580" i="17" s="1" a="1"/>
  <c r="P580" i="17" s="1"/>
  <c r="M581" i="17"/>
  <c r="P581" i="17" s="1" a="1"/>
  <c r="P581" i="17" s="1"/>
  <c r="M582" i="17"/>
  <c r="P582" i="17" s="1" a="1"/>
  <c r="P582" i="17" s="1"/>
  <c r="M583" i="17"/>
  <c r="P583" i="17" s="1" a="1"/>
  <c r="P583" i="17" s="1"/>
  <c r="M584" i="17"/>
  <c r="P584" i="17" s="1" a="1"/>
  <c r="P584" i="17" s="1"/>
  <c r="M585" i="17"/>
  <c r="P585" i="17" s="1" a="1"/>
  <c r="P585" i="17" s="1"/>
  <c r="M586" i="17"/>
  <c r="P586" i="17" s="1" a="1"/>
  <c r="P586" i="17" s="1"/>
  <c r="M587" i="17"/>
  <c r="P587" i="17" s="1" a="1"/>
  <c r="P587" i="17" s="1"/>
  <c r="M588" i="17"/>
  <c r="P588" i="17" s="1" a="1"/>
  <c r="P588" i="17" s="1"/>
  <c r="M589" i="17"/>
  <c r="P589" i="17" s="1" a="1"/>
  <c r="P589" i="17" s="1"/>
  <c r="M590" i="17"/>
  <c r="P590" i="17" s="1" a="1"/>
  <c r="P590" i="17" s="1"/>
  <c r="M591" i="17"/>
  <c r="P591" i="17" s="1" a="1"/>
  <c r="P591" i="17" s="1"/>
  <c r="M592" i="17"/>
  <c r="P592" i="17" s="1" a="1"/>
  <c r="P592" i="17" s="1"/>
  <c r="M593" i="17"/>
  <c r="P593" i="17" s="1" a="1"/>
  <c r="P593" i="17" s="1"/>
  <c r="M594" i="17"/>
  <c r="P594" i="17" s="1" a="1"/>
  <c r="P594" i="17" s="1"/>
  <c r="M595" i="17"/>
  <c r="P595" i="17" s="1" a="1"/>
  <c r="P595" i="17" s="1"/>
  <c r="M596" i="17"/>
  <c r="P596" i="17" s="1" a="1"/>
  <c r="P596" i="17" s="1"/>
  <c r="M597" i="17"/>
  <c r="P597" i="17" s="1" a="1"/>
  <c r="P597" i="17" s="1"/>
  <c r="M598" i="17"/>
  <c r="P598" i="17" s="1" a="1"/>
  <c r="P598" i="17" s="1"/>
  <c r="M599" i="17"/>
  <c r="P599" i="17" s="1" a="1"/>
  <c r="P599" i="17" s="1"/>
  <c r="M600" i="17"/>
  <c r="P600" i="17" s="1" a="1"/>
  <c r="P600" i="17" s="1"/>
  <c r="M601" i="17"/>
  <c r="P601" i="17" s="1" a="1"/>
  <c r="P601" i="17" s="1"/>
  <c r="M602" i="17"/>
  <c r="P602" i="17" s="1" a="1"/>
  <c r="P602" i="17" s="1"/>
  <c r="M603" i="17"/>
  <c r="P603" i="17" s="1" a="1"/>
  <c r="P603" i="17" s="1"/>
  <c r="M604" i="17"/>
  <c r="P604" i="17" s="1" a="1"/>
  <c r="P604" i="17" s="1"/>
  <c r="M605" i="17"/>
  <c r="P605" i="17" s="1" a="1"/>
  <c r="P605" i="17" s="1"/>
  <c r="M606" i="17"/>
  <c r="P606" i="17" s="1" a="1"/>
  <c r="P606" i="17" s="1"/>
  <c r="M607" i="17"/>
  <c r="P607" i="17" s="1" a="1"/>
  <c r="P607" i="17" s="1"/>
  <c r="M608" i="17"/>
  <c r="P608" i="17" s="1" a="1"/>
  <c r="P608" i="17" s="1"/>
  <c r="M609" i="17"/>
  <c r="P609" i="17" s="1" a="1"/>
  <c r="P609" i="17" s="1"/>
  <c r="M610" i="17"/>
  <c r="P610" i="17" s="1" a="1"/>
  <c r="P610" i="17" s="1"/>
  <c r="M611" i="17"/>
  <c r="P611" i="17" s="1" a="1"/>
  <c r="P611" i="17" s="1"/>
  <c r="M612" i="17"/>
  <c r="P612" i="17" s="1" a="1"/>
  <c r="P612" i="17" s="1"/>
  <c r="M613" i="17"/>
  <c r="P613" i="17" s="1" a="1"/>
  <c r="P613" i="17" s="1"/>
  <c r="M614" i="17"/>
  <c r="P614" i="17" s="1" a="1"/>
  <c r="P614" i="17" s="1"/>
  <c r="M615" i="17"/>
  <c r="P615" i="17" s="1" a="1"/>
  <c r="P615" i="17" s="1"/>
  <c r="M616" i="17"/>
  <c r="P616" i="17" s="1" a="1"/>
  <c r="P616" i="17" s="1"/>
  <c r="M617" i="17"/>
  <c r="P617" i="17" s="1" a="1"/>
  <c r="P617" i="17" s="1"/>
  <c r="M618" i="17"/>
  <c r="P618" i="17" s="1" a="1"/>
  <c r="P618" i="17" s="1"/>
  <c r="M619" i="17"/>
  <c r="P619" i="17" s="1" a="1"/>
  <c r="P619" i="17" s="1"/>
  <c r="M620" i="17"/>
  <c r="P620" i="17" s="1" a="1"/>
  <c r="P620" i="17" s="1"/>
  <c r="M621" i="17"/>
  <c r="P621" i="17" s="1" a="1"/>
  <c r="P621" i="17" s="1"/>
  <c r="M622" i="17"/>
  <c r="P622" i="17" s="1" a="1"/>
  <c r="P622" i="17" s="1"/>
  <c r="M623" i="17"/>
  <c r="P623" i="17" s="1" a="1"/>
  <c r="P623" i="17" s="1"/>
  <c r="M624" i="17"/>
  <c r="P624" i="17" s="1" a="1"/>
  <c r="P624" i="17" s="1"/>
  <c r="M625" i="17"/>
  <c r="P625" i="17" s="1" a="1"/>
  <c r="P625" i="17" s="1"/>
  <c r="M626" i="17"/>
  <c r="P626" i="17" s="1" a="1"/>
  <c r="P626" i="17" s="1"/>
  <c r="M627" i="17"/>
  <c r="P627" i="17" s="1" a="1"/>
  <c r="P627" i="17" s="1"/>
  <c r="M628" i="17"/>
  <c r="P628" i="17" s="1" a="1"/>
  <c r="P628" i="17" s="1"/>
  <c r="M629" i="17"/>
  <c r="P629" i="17" s="1" a="1"/>
  <c r="P629" i="17" s="1"/>
  <c r="M630" i="17"/>
  <c r="P630" i="17" s="1" a="1"/>
  <c r="P630" i="17" s="1"/>
  <c r="M631" i="17"/>
  <c r="P631" i="17" s="1" a="1"/>
  <c r="P631" i="17" s="1"/>
  <c r="M632" i="17"/>
  <c r="P632" i="17" s="1" a="1"/>
  <c r="P632" i="17" s="1"/>
  <c r="M633" i="17"/>
  <c r="P633" i="17" s="1" a="1"/>
  <c r="P633" i="17" s="1"/>
  <c r="M634" i="17"/>
  <c r="P634" i="17" s="1" a="1"/>
  <c r="P634" i="17" s="1"/>
  <c r="M635" i="17"/>
  <c r="P635" i="17" s="1" a="1"/>
  <c r="P635" i="17" s="1"/>
  <c r="M636" i="17"/>
  <c r="P636" i="17" s="1" a="1"/>
  <c r="P636" i="17" s="1"/>
  <c r="M637" i="17"/>
  <c r="P637" i="17" s="1" a="1"/>
  <c r="P637" i="17" s="1"/>
  <c r="M638" i="17"/>
  <c r="P638" i="17" s="1" a="1"/>
  <c r="P638" i="17" s="1"/>
  <c r="M639" i="17"/>
  <c r="P639" i="17" s="1" a="1"/>
  <c r="P639" i="17" s="1"/>
  <c r="M640" i="17"/>
  <c r="P640" i="17" s="1" a="1"/>
  <c r="P640" i="17" s="1"/>
  <c r="M641" i="17"/>
  <c r="P641" i="17" s="1" a="1"/>
  <c r="P641" i="17" s="1"/>
  <c r="M642" i="17"/>
  <c r="P642" i="17" s="1" a="1"/>
  <c r="P642" i="17" s="1"/>
  <c r="M643" i="17"/>
  <c r="P643" i="17" s="1" a="1"/>
  <c r="P643" i="17" s="1"/>
  <c r="M644" i="17"/>
  <c r="P644" i="17" s="1" a="1"/>
  <c r="P644" i="17" s="1"/>
  <c r="M645" i="17"/>
  <c r="P645" i="17" s="1" a="1"/>
  <c r="P645" i="17" s="1"/>
  <c r="M646" i="17"/>
  <c r="P646" i="17" s="1" a="1"/>
  <c r="P646" i="17" s="1"/>
  <c r="M647" i="17"/>
  <c r="P647" i="17" s="1" a="1"/>
  <c r="P647" i="17" s="1"/>
  <c r="M648" i="17"/>
  <c r="P648" i="17" s="1" a="1"/>
  <c r="P648" i="17" s="1"/>
  <c r="M649" i="17"/>
  <c r="P649" i="17" s="1" a="1"/>
  <c r="P649" i="17" s="1"/>
  <c r="M650" i="17"/>
  <c r="P650" i="17" s="1" a="1"/>
  <c r="P650" i="17" s="1"/>
  <c r="M651" i="17"/>
  <c r="P651" i="17" s="1" a="1"/>
  <c r="P651" i="17" s="1"/>
  <c r="M652" i="17"/>
  <c r="P652" i="17" s="1" a="1"/>
  <c r="P652" i="17" s="1"/>
  <c r="M653" i="17"/>
  <c r="P653" i="17" s="1" a="1"/>
  <c r="P653" i="17" s="1"/>
  <c r="M654" i="17"/>
  <c r="P654" i="17" s="1" a="1"/>
  <c r="P654" i="17" s="1"/>
  <c r="M655" i="17"/>
  <c r="P655" i="17" s="1" a="1"/>
  <c r="P655" i="17" s="1"/>
  <c r="M656" i="17"/>
  <c r="P656" i="17" s="1" a="1"/>
  <c r="P656" i="17" s="1"/>
  <c r="M657" i="17"/>
  <c r="P657" i="17" s="1" a="1"/>
  <c r="P657" i="17" s="1"/>
  <c r="M658" i="17"/>
  <c r="P658" i="17" s="1" a="1"/>
  <c r="P658" i="17" s="1"/>
  <c r="M659" i="17"/>
  <c r="P659" i="17" s="1" a="1"/>
  <c r="P659" i="17" s="1"/>
  <c r="M660" i="17"/>
  <c r="P660" i="17" s="1" a="1"/>
  <c r="P660" i="17" s="1"/>
  <c r="M661" i="17"/>
  <c r="P661" i="17" s="1" a="1"/>
  <c r="P661" i="17" s="1"/>
  <c r="M662" i="17"/>
  <c r="P662" i="17" s="1" a="1"/>
  <c r="P662" i="17" s="1"/>
  <c r="M663" i="17"/>
  <c r="P663" i="17" s="1" a="1"/>
  <c r="P663" i="17" s="1"/>
  <c r="M664" i="17"/>
  <c r="P664" i="17" s="1" a="1"/>
  <c r="P664" i="17" s="1"/>
  <c r="M665" i="17"/>
  <c r="P665" i="17" s="1" a="1"/>
  <c r="P665" i="17" s="1"/>
  <c r="M666" i="17"/>
  <c r="P666" i="17" s="1" a="1"/>
  <c r="P666" i="17" s="1"/>
  <c r="M667" i="17"/>
  <c r="P667" i="17" s="1" a="1"/>
  <c r="P667" i="17" s="1"/>
  <c r="M668" i="17"/>
  <c r="P668" i="17" s="1" a="1"/>
  <c r="P668" i="17" s="1"/>
  <c r="M669" i="17"/>
  <c r="P669" i="17" s="1" a="1"/>
  <c r="P669" i="17" s="1"/>
  <c r="M670" i="17"/>
  <c r="P670" i="17" s="1" a="1"/>
  <c r="P670" i="17" s="1"/>
  <c r="M671" i="17"/>
  <c r="P671" i="17" s="1" a="1"/>
  <c r="P671" i="17" s="1"/>
  <c r="M672" i="17"/>
  <c r="P672" i="17" s="1" a="1"/>
  <c r="P672" i="17" s="1"/>
  <c r="M673" i="17"/>
  <c r="P673" i="17" s="1" a="1"/>
  <c r="P673" i="17" s="1"/>
  <c r="M674" i="17"/>
  <c r="P674" i="17" s="1" a="1"/>
  <c r="P674" i="17" s="1"/>
  <c r="M675" i="17"/>
  <c r="P675" i="17" s="1" a="1"/>
  <c r="P675" i="17" s="1"/>
  <c r="M676" i="17"/>
  <c r="P676" i="17" s="1" a="1"/>
  <c r="P676" i="17" s="1"/>
  <c r="M677" i="17"/>
  <c r="P677" i="17" s="1" a="1"/>
  <c r="P677" i="17" s="1"/>
  <c r="M678" i="17"/>
  <c r="P678" i="17" s="1" a="1"/>
  <c r="P678" i="17" s="1"/>
  <c r="M679" i="17"/>
  <c r="P679" i="17" s="1" a="1"/>
  <c r="P679" i="17" s="1"/>
  <c r="M680" i="17"/>
  <c r="P680" i="17" s="1" a="1"/>
  <c r="P680" i="17" s="1"/>
  <c r="M681" i="17"/>
  <c r="P681" i="17" s="1" a="1"/>
  <c r="P681" i="17" s="1"/>
  <c r="M682" i="17"/>
  <c r="P682" i="17" s="1" a="1"/>
  <c r="P682" i="17" s="1"/>
  <c r="M683" i="17"/>
  <c r="P683" i="17" s="1" a="1"/>
  <c r="P683" i="17" s="1"/>
  <c r="M684" i="17"/>
  <c r="P684" i="17" s="1" a="1"/>
  <c r="P684" i="17" s="1"/>
  <c r="M685" i="17"/>
  <c r="P685" i="17" s="1" a="1"/>
  <c r="P685" i="17" s="1"/>
  <c r="M686" i="17"/>
  <c r="P686" i="17" s="1" a="1"/>
  <c r="P686" i="17" s="1"/>
  <c r="M687" i="17"/>
  <c r="P687" i="17" s="1" a="1"/>
  <c r="P687" i="17" s="1"/>
  <c r="M688" i="17"/>
  <c r="P688" i="17" s="1" a="1"/>
  <c r="P688" i="17" s="1"/>
  <c r="M689" i="17"/>
  <c r="P689" i="17" s="1" a="1"/>
  <c r="P689" i="17" s="1"/>
  <c r="M690" i="17"/>
  <c r="P690" i="17" s="1" a="1"/>
  <c r="P690" i="17" s="1"/>
  <c r="M691" i="17"/>
  <c r="P691" i="17" s="1" a="1"/>
  <c r="P691" i="17" s="1"/>
  <c r="M692" i="17"/>
  <c r="P692" i="17" s="1" a="1"/>
  <c r="P692" i="17" s="1"/>
  <c r="M693" i="17"/>
  <c r="P693" i="17" s="1" a="1"/>
  <c r="P693" i="17" s="1"/>
  <c r="M694" i="17"/>
  <c r="P694" i="17" s="1" a="1"/>
  <c r="P694" i="17" s="1"/>
  <c r="M695" i="17"/>
  <c r="P695" i="17" s="1" a="1"/>
  <c r="P695" i="17" s="1"/>
  <c r="M696" i="17"/>
  <c r="P696" i="17" s="1" a="1"/>
  <c r="P696" i="17" s="1"/>
  <c r="M697" i="17"/>
  <c r="P697" i="17" s="1" a="1"/>
  <c r="P697" i="17" s="1"/>
  <c r="M698" i="17"/>
  <c r="P698" i="17" s="1" a="1"/>
  <c r="P698" i="17" s="1"/>
  <c r="M699" i="17"/>
  <c r="P699" i="17" s="1" a="1"/>
  <c r="P699" i="17" s="1"/>
  <c r="M700" i="17"/>
  <c r="P700" i="17" s="1" a="1"/>
  <c r="P700" i="17" s="1"/>
  <c r="M701" i="17"/>
  <c r="P701" i="17" s="1" a="1"/>
  <c r="P701" i="17" s="1"/>
  <c r="M702" i="17"/>
  <c r="P702" i="17" s="1" a="1"/>
  <c r="P702" i="17" s="1"/>
  <c r="M703" i="17"/>
  <c r="P703" i="17" s="1" a="1"/>
  <c r="P703" i="17" s="1"/>
  <c r="M704" i="17"/>
  <c r="P704" i="17" s="1" a="1"/>
  <c r="P704" i="17" s="1"/>
  <c r="M705" i="17"/>
  <c r="P705" i="17" s="1" a="1"/>
  <c r="P705" i="17" s="1"/>
  <c r="M706" i="17"/>
  <c r="P706" i="17" s="1" a="1"/>
  <c r="P706" i="17" s="1"/>
  <c r="M707" i="17"/>
  <c r="P707" i="17" s="1" a="1"/>
  <c r="P707" i="17" s="1"/>
  <c r="M708" i="17"/>
  <c r="P708" i="17" s="1" a="1"/>
  <c r="P708" i="17" s="1"/>
  <c r="M709" i="17"/>
  <c r="P709" i="17" s="1" a="1"/>
  <c r="P709" i="17" s="1"/>
  <c r="M710" i="17"/>
  <c r="P710" i="17" s="1" a="1"/>
  <c r="P710" i="17" s="1"/>
  <c r="M711" i="17"/>
  <c r="P711" i="17" s="1" a="1"/>
  <c r="P711" i="17" s="1"/>
  <c r="M712" i="17"/>
  <c r="P712" i="17" s="1" a="1"/>
  <c r="P712" i="17" s="1"/>
  <c r="M713" i="17"/>
  <c r="P713" i="17" s="1" a="1"/>
  <c r="P713" i="17" s="1"/>
  <c r="M714" i="17"/>
  <c r="P714" i="17" s="1" a="1"/>
  <c r="P714" i="17" s="1"/>
  <c r="M715" i="17"/>
  <c r="P715" i="17" s="1" a="1"/>
  <c r="P715" i="17" s="1"/>
  <c r="M716" i="17"/>
  <c r="P716" i="17" s="1" a="1"/>
  <c r="P716" i="17" s="1"/>
  <c r="M717" i="17"/>
  <c r="P717" i="17" s="1" a="1"/>
  <c r="P717" i="17" s="1"/>
  <c r="M718" i="17"/>
  <c r="P718" i="17" s="1" a="1"/>
  <c r="P718" i="17" s="1"/>
  <c r="M719" i="17"/>
  <c r="P719" i="17" s="1" a="1"/>
  <c r="P719" i="17" s="1"/>
  <c r="M720" i="17"/>
  <c r="P720" i="17" s="1" a="1"/>
  <c r="P720" i="17" s="1"/>
  <c r="M721" i="17"/>
  <c r="P721" i="17" s="1" a="1"/>
  <c r="P721" i="17" s="1"/>
  <c r="M722" i="17"/>
  <c r="P722" i="17" s="1" a="1"/>
  <c r="P722" i="17" s="1"/>
  <c r="M723" i="17"/>
  <c r="P723" i="17" s="1" a="1"/>
  <c r="P723" i="17" s="1"/>
  <c r="M724" i="17"/>
  <c r="P724" i="17" s="1" a="1"/>
  <c r="P724" i="17" s="1"/>
  <c r="M725" i="17"/>
  <c r="P725" i="17" s="1" a="1"/>
  <c r="P725" i="17" s="1"/>
  <c r="M726" i="17"/>
  <c r="P726" i="17" s="1" a="1"/>
  <c r="P726" i="17" s="1"/>
  <c r="M727" i="17"/>
  <c r="P727" i="17" s="1" a="1"/>
  <c r="P727" i="17" s="1"/>
  <c r="M728" i="17"/>
  <c r="P728" i="17" s="1" a="1"/>
  <c r="P728" i="17" s="1"/>
  <c r="M729" i="17"/>
  <c r="P729" i="17" s="1" a="1"/>
  <c r="P729" i="17" s="1"/>
  <c r="M730" i="17"/>
  <c r="P730" i="17" s="1" a="1"/>
  <c r="P730" i="17" s="1"/>
  <c r="M731" i="17"/>
  <c r="P731" i="17" s="1" a="1"/>
  <c r="P731" i="17" s="1"/>
  <c r="M732" i="17"/>
  <c r="P732" i="17" s="1" a="1"/>
  <c r="P732" i="17" s="1"/>
  <c r="M733" i="17"/>
  <c r="P733" i="17" s="1" a="1"/>
  <c r="P733" i="17" s="1"/>
  <c r="M734" i="17"/>
  <c r="P734" i="17" s="1" a="1"/>
  <c r="P734" i="17" s="1"/>
  <c r="M735" i="17"/>
  <c r="P735" i="17" s="1" a="1"/>
  <c r="P735" i="17" s="1"/>
  <c r="M736" i="17"/>
  <c r="P736" i="17" s="1" a="1"/>
  <c r="P736" i="17" s="1"/>
  <c r="M737" i="17"/>
  <c r="P737" i="17" s="1" a="1"/>
  <c r="P737" i="17" s="1"/>
  <c r="M738" i="17"/>
  <c r="P738" i="17" s="1" a="1"/>
  <c r="P738" i="17" s="1"/>
  <c r="M739" i="17"/>
  <c r="P739" i="17" s="1" a="1"/>
  <c r="P739" i="17" s="1"/>
  <c r="M740" i="17"/>
  <c r="P740" i="17" s="1" a="1"/>
  <c r="P740" i="17" s="1"/>
  <c r="M741" i="17"/>
  <c r="P741" i="17" s="1" a="1"/>
  <c r="P741" i="17" s="1"/>
  <c r="M742" i="17"/>
  <c r="P742" i="17" s="1" a="1"/>
  <c r="P742" i="17" s="1"/>
  <c r="M743" i="17"/>
  <c r="P743" i="17" s="1" a="1"/>
  <c r="P743" i="17" s="1"/>
  <c r="M744" i="17"/>
  <c r="P744" i="17" s="1" a="1"/>
  <c r="P744" i="17" s="1"/>
  <c r="M745" i="17"/>
  <c r="P745" i="17" s="1" a="1"/>
  <c r="P745" i="17" s="1"/>
  <c r="M746" i="17"/>
  <c r="P746" i="17" s="1" a="1"/>
  <c r="P746" i="17" s="1"/>
  <c r="M747" i="17"/>
  <c r="P747" i="17" s="1" a="1"/>
  <c r="P747" i="17" s="1"/>
  <c r="M748" i="17"/>
  <c r="P748" i="17" s="1" a="1"/>
  <c r="P748" i="17" s="1"/>
  <c r="M749" i="17"/>
  <c r="P749" i="17" s="1" a="1"/>
  <c r="P749" i="17" s="1"/>
  <c r="M750" i="17"/>
  <c r="P750" i="17" s="1" a="1"/>
  <c r="P750" i="17" s="1"/>
  <c r="M751" i="17"/>
  <c r="P751" i="17" s="1" a="1"/>
  <c r="P751" i="17" s="1"/>
  <c r="M752" i="17"/>
  <c r="P752" i="17" s="1" a="1"/>
  <c r="P752" i="17" s="1"/>
  <c r="M753" i="17"/>
  <c r="P753" i="17" s="1" a="1"/>
  <c r="P753" i="17" s="1"/>
  <c r="M754" i="17"/>
  <c r="P754" i="17" s="1" a="1"/>
  <c r="P754" i="17" s="1"/>
  <c r="M755" i="17"/>
  <c r="P755" i="17" s="1" a="1"/>
  <c r="P755" i="17" s="1"/>
  <c r="M756" i="17"/>
  <c r="P756" i="17" s="1" a="1"/>
  <c r="P756" i="17" s="1"/>
  <c r="M757" i="17"/>
  <c r="P757" i="17" s="1" a="1"/>
  <c r="P757" i="17" s="1"/>
  <c r="M758" i="17"/>
  <c r="P758" i="17" s="1" a="1"/>
  <c r="P758" i="17" s="1"/>
  <c r="M759" i="17"/>
  <c r="P759" i="17" s="1" a="1"/>
  <c r="P759" i="17" s="1"/>
  <c r="M760" i="17"/>
  <c r="P760" i="17" s="1" a="1"/>
  <c r="P760" i="17" s="1"/>
  <c r="M761" i="17"/>
  <c r="P761" i="17" s="1" a="1"/>
  <c r="P761" i="17" s="1"/>
  <c r="M762" i="17"/>
  <c r="P762" i="17" s="1" a="1"/>
  <c r="P762" i="17" s="1"/>
  <c r="M763" i="17"/>
  <c r="P763" i="17" s="1" a="1"/>
  <c r="P763" i="17" s="1"/>
  <c r="M764" i="17"/>
  <c r="P764" i="17" s="1" a="1"/>
  <c r="P764" i="17" s="1"/>
  <c r="M765" i="17"/>
  <c r="P765" i="17" s="1" a="1"/>
  <c r="P765" i="17" s="1"/>
  <c r="M766" i="17"/>
  <c r="P766" i="17" s="1" a="1"/>
  <c r="P766" i="17" s="1"/>
  <c r="M767" i="17"/>
  <c r="P767" i="17" s="1" a="1"/>
  <c r="P767" i="17" s="1"/>
  <c r="M768" i="17"/>
  <c r="P768" i="17" s="1" a="1"/>
  <c r="P768" i="17" s="1"/>
  <c r="M769" i="17"/>
  <c r="P769" i="17" s="1" a="1"/>
  <c r="P769" i="17" s="1"/>
  <c r="M770" i="17"/>
  <c r="P770" i="17" s="1" a="1"/>
  <c r="P770" i="17" s="1"/>
  <c r="M771" i="17"/>
  <c r="P771" i="17" s="1" a="1"/>
  <c r="P771" i="17" s="1"/>
  <c r="M772" i="17"/>
  <c r="P772" i="17" s="1" a="1"/>
  <c r="P772" i="17" s="1"/>
  <c r="M773" i="17"/>
  <c r="P773" i="17" s="1" a="1"/>
  <c r="P773" i="17" s="1"/>
  <c r="M774" i="17"/>
  <c r="P774" i="17" s="1" a="1"/>
  <c r="P774" i="17" s="1"/>
  <c r="M775" i="17"/>
  <c r="P775" i="17" s="1" a="1"/>
  <c r="P775" i="17" s="1"/>
  <c r="M776" i="17"/>
  <c r="P776" i="17" s="1" a="1"/>
  <c r="P776" i="17" s="1"/>
  <c r="M777" i="17"/>
  <c r="P777" i="17" s="1" a="1"/>
  <c r="P777" i="17" s="1"/>
  <c r="M778" i="17"/>
  <c r="P778" i="17" s="1" a="1"/>
  <c r="P778" i="17" s="1"/>
  <c r="M779" i="17"/>
  <c r="P779" i="17" s="1" a="1"/>
  <c r="P779" i="17" s="1"/>
  <c r="M780" i="17"/>
  <c r="P780" i="17" s="1" a="1"/>
  <c r="P780" i="17" s="1"/>
  <c r="M781" i="17"/>
  <c r="P781" i="17" s="1" a="1"/>
  <c r="P781" i="17" s="1"/>
  <c r="M782" i="17"/>
  <c r="P782" i="17" s="1" a="1"/>
  <c r="P782" i="17" s="1"/>
  <c r="M783" i="17"/>
  <c r="P783" i="17" s="1" a="1"/>
  <c r="P783" i="17" s="1"/>
  <c r="M784" i="17"/>
  <c r="P784" i="17" s="1" a="1"/>
  <c r="P784" i="17" s="1"/>
  <c r="M785" i="17"/>
  <c r="P785" i="17" s="1" a="1"/>
  <c r="P785" i="17" s="1"/>
  <c r="M786" i="17"/>
  <c r="P786" i="17" s="1" a="1"/>
  <c r="P786" i="17" s="1"/>
  <c r="M787" i="17"/>
  <c r="P787" i="17" s="1" a="1"/>
  <c r="P787" i="17" s="1"/>
  <c r="M788" i="17"/>
  <c r="P788" i="17" s="1" a="1"/>
  <c r="P788" i="17" s="1"/>
  <c r="M789" i="17"/>
  <c r="P789" i="17" s="1" a="1"/>
  <c r="P789" i="17" s="1"/>
  <c r="M790" i="17"/>
  <c r="P790" i="17" s="1" a="1"/>
  <c r="P790" i="17" s="1"/>
  <c r="M791" i="17"/>
  <c r="P791" i="17" s="1" a="1"/>
  <c r="P791" i="17" s="1"/>
  <c r="M792" i="17"/>
  <c r="P792" i="17" s="1" a="1"/>
  <c r="P792" i="17" s="1"/>
  <c r="M793" i="17"/>
  <c r="P793" i="17" s="1" a="1"/>
  <c r="P793" i="17" s="1"/>
  <c r="M794" i="17"/>
  <c r="P794" i="17" s="1" a="1"/>
  <c r="P794" i="17" s="1"/>
  <c r="M795" i="17"/>
  <c r="P795" i="17" s="1" a="1"/>
  <c r="P795" i="17" s="1"/>
  <c r="M796" i="17"/>
  <c r="P796" i="17" s="1" a="1"/>
  <c r="P796" i="17" s="1"/>
  <c r="M797" i="17"/>
  <c r="P797" i="17" s="1" a="1"/>
  <c r="P797" i="17" s="1"/>
  <c r="M798" i="17"/>
  <c r="P798" i="17" s="1" a="1"/>
  <c r="P798" i="17" s="1"/>
  <c r="M799" i="17"/>
  <c r="P799" i="17" s="1" a="1"/>
  <c r="P799" i="17" s="1"/>
  <c r="M800" i="17"/>
  <c r="P800" i="17" s="1" a="1"/>
  <c r="P800" i="17" s="1"/>
  <c r="M801" i="17"/>
  <c r="P801" i="17" s="1" a="1"/>
  <c r="P801" i="17" s="1"/>
  <c r="M802" i="17"/>
  <c r="P802" i="17" s="1" a="1"/>
  <c r="P802" i="17" s="1"/>
  <c r="M803" i="17"/>
  <c r="P803" i="17" s="1" a="1"/>
  <c r="P803" i="17" s="1"/>
  <c r="M804" i="17"/>
  <c r="P804" i="17" s="1" a="1"/>
  <c r="P804" i="17" s="1"/>
  <c r="M805" i="17"/>
  <c r="P805" i="17" s="1" a="1"/>
  <c r="P805" i="17" s="1"/>
  <c r="M806" i="17"/>
  <c r="P806" i="17" s="1" a="1"/>
  <c r="P806" i="17" s="1"/>
  <c r="M807" i="17"/>
  <c r="P807" i="17" s="1" a="1"/>
  <c r="P807" i="17" s="1"/>
  <c r="M808" i="17"/>
  <c r="P808" i="17" s="1" a="1"/>
  <c r="P808" i="17" s="1"/>
  <c r="M809" i="17"/>
  <c r="P809" i="17" s="1" a="1"/>
  <c r="P809" i="17" s="1"/>
  <c r="M810" i="17"/>
  <c r="P810" i="17" s="1" a="1"/>
  <c r="P810" i="17" s="1"/>
  <c r="M811" i="17"/>
  <c r="P811" i="17" s="1" a="1"/>
  <c r="P811" i="17" s="1"/>
  <c r="M812" i="17"/>
  <c r="P812" i="17" s="1" a="1"/>
  <c r="P812" i="17" s="1"/>
  <c r="M813" i="17"/>
  <c r="P813" i="17" s="1" a="1"/>
  <c r="P813" i="17" s="1"/>
  <c r="M814" i="17"/>
  <c r="P814" i="17" s="1" a="1"/>
  <c r="P814" i="17" s="1"/>
  <c r="M815" i="17"/>
  <c r="P815" i="17" s="1" a="1"/>
  <c r="P815" i="17" s="1"/>
  <c r="M816" i="17"/>
  <c r="P816" i="17" s="1" a="1"/>
  <c r="P816" i="17" s="1"/>
  <c r="M817" i="17"/>
  <c r="P817" i="17" s="1" a="1"/>
  <c r="P817" i="17" s="1"/>
  <c r="M818" i="17"/>
  <c r="P818" i="17" s="1" a="1"/>
  <c r="P818" i="17" s="1"/>
  <c r="M819" i="17"/>
  <c r="P819" i="17" s="1" a="1"/>
  <c r="P819" i="17" s="1"/>
  <c r="M820" i="17"/>
  <c r="P820" i="17" s="1" a="1"/>
  <c r="P820" i="17" s="1"/>
  <c r="M821" i="17"/>
  <c r="P821" i="17" s="1" a="1"/>
  <c r="P821" i="17" s="1"/>
  <c r="M822" i="17"/>
  <c r="P822" i="17" s="1" a="1"/>
  <c r="P822" i="17" s="1"/>
  <c r="M823" i="17"/>
  <c r="P823" i="17" s="1" a="1"/>
  <c r="P823" i="17" s="1"/>
  <c r="M824" i="17"/>
  <c r="P824" i="17" s="1" a="1"/>
  <c r="P824" i="17" s="1"/>
  <c r="M825" i="17"/>
  <c r="P825" i="17" s="1" a="1"/>
  <c r="P825" i="17" s="1"/>
  <c r="M826" i="17"/>
  <c r="P826" i="17" s="1" a="1"/>
  <c r="P826" i="17" s="1"/>
  <c r="M827" i="17"/>
  <c r="P827" i="17" s="1" a="1"/>
  <c r="P827" i="17" s="1"/>
  <c r="M828" i="17"/>
  <c r="P828" i="17" s="1" a="1"/>
  <c r="P828" i="17" s="1"/>
  <c r="M829" i="17"/>
  <c r="P829" i="17" s="1" a="1"/>
  <c r="P829" i="17" s="1"/>
  <c r="M830" i="17"/>
  <c r="P830" i="17" s="1" a="1"/>
  <c r="P830" i="17" s="1"/>
  <c r="M831" i="17"/>
  <c r="P831" i="17" s="1" a="1"/>
  <c r="P831" i="17" s="1"/>
  <c r="M832" i="17"/>
  <c r="P832" i="17" s="1" a="1"/>
  <c r="P832" i="17" s="1"/>
  <c r="M833" i="17"/>
  <c r="P833" i="17" s="1" a="1"/>
  <c r="P833" i="17" s="1"/>
  <c r="M834" i="17"/>
  <c r="P834" i="17" s="1" a="1"/>
  <c r="P834" i="17" s="1"/>
  <c r="M835" i="17"/>
  <c r="P835" i="17" s="1" a="1"/>
  <c r="P835" i="17" s="1"/>
  <c r="M836" i="17"/>
  <c r="P836" i="17" s="1" a="1"/>
  <c r="P836" i="17" s="1"/>
  <c r="M837" i="17"/>
  <c r="P837" i="17" s="1" a="1"/>
  <c r="P837" i="17" s="1"/>
  <c r="M838" i="17"/>
  <c r="P838" i="17" s="1" a="1"/>
  <c r="P838" i="17" s="1"/>
  <c r="M839" i="17"/>
  <c r="P839" i="17" s="1" a="1"/>
  <c r="P839" i="17" s="1"/>
  <c r="M840" i="17"/>
  <c r="P840" i="17" s="1" a="1"/>
  <c r="P840" i="17" s="1"/>
  <c r="M841" i="17"/>
  <c r="P841" i="17" s="1" a="1"/>
  <c r="P841" i="17" s="1"/>
  <c r="M842" i="17"/>
  <c r="P842" i="17" s="1" a="1"/>
  <c r="P842" i="17" s="1"/>
  <c r="M843" i="17"/>
  <c r="P843" i="17" s="1" a="1"/>
  <c r="P843" i="17" s="1"/>
  <c r="M844" i="17"/>
  <c r="P844" i="17" s="1" a="1"/>
  <c r="P844" i="17" s="1"/>
  <c r="M845" i="17"/>
  <c r="P845" i="17" s="1" a="1"/>
  <c r="P845" i="17" s="1"/>
  <c r="M846" i="17"/>
  <c r="P846" i="17" s="1" a="1"/>
  <c r="P846" i="17" s="1"/>
  <c r="M847" i="17"/>
  <c r="P847" i="17" s="1" a="1"/>
  <c r="P847" i="17" s="1"/>
  <c r="M848" i="17"/>
  <c r="P848" i="17" s="1" a="1"/>
  <c r="P848" i="17" s="1"/>
  <c r="M849" i="17"/>
  <c r="P849" i="17" s="1" a="1"/>
  <c r="P849" i="17" s="1"/>
  <c r="M850" i="17"/>
  <c r="P850" i="17" s="1" a="1"/>
  <c r="P850" i="17" s="1"/>
  <c r="M851" i="17"/>
  <c r="P851" i="17" s="1" a="1"/>
  <c r="P851" i="17" s="1"/>
  <c r="M852" i="17"/>
  <c r="P852" i="17" s="1" a="1"/>
  <c r="P852" i="17" s="1"/>
  <c r="M853" i="17"/>
  <c r="P853" i="17" s="1" a="1"/>
  <c r="P853" i="17" s="1"/>
  <c r="M854" i="17"/>
  <c r="P854" i="17" s="1" a="1"/>
  <c r="P854" i="17" s="1"/>
  <c r="M855" i="17"/>
  <c r="P855" i="17" s="1" a="1"/>
  <c r="P855" i="17" s="1"/>
  <c r="M856" i="17"/>
  <c r="P856" i="17" s="1" a="1"/>
  <c r="P856" i="17" s="1"/>
  <c r="M857" i="17"/>
  <c r="P857" i="17" s="1" a="1"/>
  <c r="P857" i="17" s="1"/>
  <c r="M858" i="17"/>
  <c r="P858" i="17" s="1" a="1"/>
  <c r="P858" i="17" s="1"/>
  <c r="M859" i="17"/>
  <c r="P859" i="17" s="1" a="1"/>
  <c r="P859" i="17" s="1"/>
  <c r="M860" i="17"/>
  <c r="P860" i="17" s="1" a="1"/>
  <c r="P860" i="17" s="1"/>
  <c r="M861" i="17"/>
  <c r="P861" i="17" s="1" a="1"/>
  <c r="P861" i="17" s="1"/>
  <c r="M862" i="17"/>
  <c r="P862" i="17" s="1" a="1"/>
  <c r="P862" i="17" s="1"/>
  <c r="M863" i="17"/>
  <c r="P863" i="17" s="1" a="1"/>
  <c r="P863" i="17" s="1"/>
  <c r="M864" i="17"/>
  <c r="P864" i="17" s="1" a="1"/>
  <c r="P864" i="17" s="1"/>
  <c r="M865" i="17"/>
  <c r="P865" i="17" s="1" a="1"/>
  <c r="P865" i="17" s="1"/>
  <c r="M866" i="17"/>
  <c r="P866" i="17" s="1" a="1"/>
  <c r="P866" i="17" s="1"/>
  <c r="M867" i="17"/>
  <c r="P867" i="17" s="1" a="1"/>
  <c r="P867" i="17" s="1"/>
  <c r="M868" i="17"/>
  <c r="P868" i="17" s="1" a="1"/>
  <c r="P868" i="17" s="1"/>
  <c r="M869" i="17"/>
  <c r="P869" i="17" s="1" a="1"/>
  <c r="P869" i="17" s="1"/>
  <c r="M870" i="17"/>
  <c r="P870" i="17" s="1" a="1"/>
  <c r="P870" i="17" s="1"/>
  <c r="M871" i="17"/>
  <c r="P871" i="17" s="1" a="1"/>
  <c r="P871" i="17" s="1"/>
  <c r="M872" i="17"/>
  <c r="P872" i="17" s="1" a="1"/>
  <c r="P872" i="17" s="1"/>
  <c r="M873" i="17"/>
  <c r="P873" i="17" s="1" a="1"/>
  <c r="P873" i="17" s="1"/>
  <c r="M874" i="17"/>
  <c r="P874" i="17" s="1" a="1"/>
  <c r="P874" i="17" s="1"/>
  <c r="M875" i="17"/>
  <c r="P875" i="17" s="1" a="1"/>
  <c r="P875" i="17" s="1"/>
  <c r="M876" i="17"/>
  <c r="P876" i="17" s="1" a="1"/>
  <c r="P876" i="17" s="1"/>
  <c r="M877" i="17"/>
  <c r="P877" i="17" s="1" a="1"/>
  <c r="P877" i="17" s="1"/>
  <c r="M878" i="17"/>
  <c r="P878" i="17" s="1" a="1"/>
  <c r="P878" i="17" s="1"/>
  <c r="M879" i="17"/>
  <c r="P879" i="17" s="1" a="1"/>
  <c r="P879" i="17" s="1"/>
  <c r="M880" i="17"/>
  <c r="P880" i="17" s="1" a="1"/>
  <c r="P880" i="17" s="1"/>
  <c r="M881" i="17"/>
  <c r="P881" i="17" s="1" a="1"/>
  <c r="P881" i="17" s="1"/>
  <c r="M882" i="17"/>
  <c r="P882" i="17" s="1" a="1"/>
  <c r="P882" i="17" s="1"/>
  <c r="M883" i="17"/>
  <c r="P883" i="17" s="1" a="1"/>
  <c r="P883" i="17" s="1"/>
  <c r="M884" i="17"/>
  <c r="P884" i="17" s="1" a="1"/>
  <c r="P884" i="17" s="1"/>
  <c r="M885" i="17"/>
  <c r="P885" i="17" s="1" a="1"/>
  <c r="P885" i="17" s="1"/>
  <c r="M886" i="17"/>
  <c r="P886" i="17" s="1" a="1"/>
  <c r="P886" i="17" s="1"/>
  <c r="M887" i="17"/>
  <c r="P887" i="17" s="1" a="1"/>
  <c r="P887" i="17" s="1"/>
  <c r="M888" i="17"/>
  <c r="P888" i="17" s="1" a="1"/>
  <c r="P888" i="17" s="1"/>
  <c r="M889" i="17"/>
  <c r="P889" i="17" s="1" a="1"/>
  <c r="P889" i="17" s="1"/>
  <c r="M890" i="17"/>
  <c r="P890" i="17" s="1" a="1"/>
  <c r="P890" i="17" s="1"/>
  <c r="M891" i="17"/>
  <c r="P891" i="17" s="1" a="1"/>
  <c r="P891" i="17" s="1"/>
  <c r="M892" i="17"/>
  <c r="P892" i="17" s="1" a="1"/>
  <c r="P892" i="17" s="1"/>
  <c r="M893" i="17"/>
  <c r="P893" i="17" s="1" a="1"/>
  <c r="P893" i="17" s="1"/>
  <c r="M894" i="17"/>
  <c r="P894" i="17" s="1" a="1"/>
  <c r="P894" i="17" s="1"/>
  <c r="M895" i="17"/>
  <c r="P895" i="17" s="1" a="1"/>
  <c r="P895" i="17" s="1"/>
  <c r="M896" i="17"/>
  <c r="P896" i="17" s="1" a="1"/>
  <c r="P896" i="17" s="1"/>
  <c r="M897" i="17"/>
  <c r="P897" i="17" s="1" a="1"/>
  <c r="P897" i="17" s="1"/>
  <c r="M898" i="17"/>
  <c r="P898" i="17" s="1" a="1"/>
  <c r="P898" i="17" s="1"/>
  <c r="M899" i="17"/>
  <c r="P899" i="17" s="1" a="1"/>
  <c r="P899" i="17" s="1"/>
  <c r="M900" i="17"/>
  <c r="P900" i="17" s="1" a="1"/>
  <c r="P900" i="17" s="1"/>
  <c r="M901" i="17"/>
  <c r="P901" i="17" s="1" a="1"/>
  <c r="P901" i="17" s="1"/>
  <c r="M902" i="17"/>
  <c r="P902" i="17" s="1" a="1"/>
  <c r="P902" i="17" s="1"/>
  <c r="M903" i="17"/>
  <c r="P903" i="17" s="1" a="1"/>
  <c r="P903" i="17" s="1"/>
  <c r="M904" i="17"/>
  <c r="P904" i="17" s="1" a="1"/>
  <c r="P904" i="17" s="1"/>
  <c r="M905" i="17"/>
  <c r="P905" i="17" s="1" a="1"/>
  <c r="P905" i="17" s="1"/>
  <c r="M906" i="17"/>
  <c r="P906" i="17" s="1" a="1"/>
  <c r="P906" i="17" s="1"/>
  <c r="M907" i="17"/>
  <c r="P907" i="17" s="1" a="1"/>
  <c r="P907" i="17" s="1"/>
  <c r="M908" i="17"/>
  <c r="P908" i="17" s="1" a="1"/>
  <c r="P908" i="17" s="1"/>
  <c r="M909" i="17"/>
  <c r="P909" i="17" s="1" a="1"/>
  <c r="P909" i="17" s="1"/>
  <c r="M910" i="17"/>
  <c r="P910" i="17" s="1" a="1"/>
  <c r="P910" i="17" s="1"/>
  <c r="M911" i="17"/>
  <c r="P911" i="17" s="1" a="1"/>
  <c r="P911" i="17" s="1"/>
  <c r="M912" i="17"/>
  <c r="P912" i="17" s="1" a="1"/>
  <c r="P912" i="17" s="1"/>
  <c r="M913" i="17"/>
  <c r="P913" i="17" s="1" a="1"/>
  <c r="P913" i="17" s="1"/>
  <c r="M914" i="17"/>
  <c r="P914" i="17" s="1" a="1"/>
  <c r="P914" i="17" s="1"/>
  <c r="M915" i="17"/>
  <c r="P915" i="17" s="1" a="1"/>
  <c r="P915" i="17" s="1"/>
  <c r="M916" i="17"/>
  <c r="P916" i="17" s="1" a="1"/>
  <c r="P916" i="17" s="1"/>
  <c r="M917" i="17"/>
  <c r="P917" i="17" s="1" a="1"/>
  <c r="P917" i="17" s="1"/>
  <c r="M918" i="17"/>
  <c r="P918" i="17" s="1" a="1"/>
  <c r="P918" i="17" s="1"/>
  <c r="M919" i="17"/>
  <c r="P919" i="17" s="1" a="1"/>
  <c r="P919" i="17" s="1"/>
  <c r="M920" i="17"/>
  <c r="P920" i="17" s="1" a="1"/>
  <c r="P920" i="17" s="1"/>
  <c r="M921" i="17"/>
  <c r="P921" i="17" s="1" a="1"/>
  <c r="P921" i="17" s="1"/>
  <c r="M922" i="17"/>
  <c r="P922" i="17" s="1" a="1"/>
  <c r="P922" i="17" s="1"/>
  <c r="M923" i="17"/>
  <c r="P923" i="17" s="1" a="1"/>
  <c r="P923" i="17" s="1"/>
  <c r="M924" i="17"/>
  <c r="P924" i="17" s="1" a="1"/>
  <c r="P924" i="17" s="1"/>
  <c r="M925" i="17"/>
  <c r="P925" i="17" s="1" a="1"/>
  <c r="P925" i="17" s="1"/>
  <c r="M926" i="17"/>
  <c r="P926" i="17" s="1" a="1"/>
  <c r="P926" i="17" s="1"/>
  <c r="M927" i="17"/>
  <c r="P927" i="17" s="1" a="1"/>
  <c r="P927" i="17" s="1"/>
  <c r="M928" i="17"/>
  <c r="P928" i="17" s="1" a="1"/>
  <c r="P928" i="17" s="1"/>
  <c r="M929" i="17"/>
  <c r="P929" i="17" s="1" a="1"/>
  <c r="P929" i="17" s="1"/>
  <c r="M930" i="17"/>
  <c r="P930" i="17" s="1" a="1"/>
  <c r="P930" i="17" s="1"/>
  <c r="M931" i="17"/>
  <c r="P931" i="17" s="1" a="1"/>
  <c r="P931" i="17" s="1"/>
  <c r="M932" i="17"/>
  <c r="P932" i="17" s="1" a="1"/>
  <c r="P932" i="17" s="1"/>
  <c r="M933" i="17"/>
  <c r="P933" i="17" s="1" a="1"/>
  <c r="P933" i="17" s="1"/>
  <c r="M934" i="17"/>
  <c r="P934" i="17" s="1" a="1"/>
  <c r="P934" i="17" s="1"/>
  <c r="M935" i="17"/>
  <c r="P935" i="17" s="1" a="1"/>
  <c r="P935" i="17" s="1"/>
  <c r="M936" i="17"/>
  <c r="P936" i="17" s="1" a="1"/>
  <c r="P936" i="17" s="1"/>
  <c r="M937" i="17"/>
  <c r="P937" i="17" s="1" a="1"/>
  <c r="P937" i="17" s="1"/>
  <c r="M938" i="17"/>
  <c r="P938" i="17" s="1" a="1"/>
  <c r="P938" i="17" s="1"/>
  <c r="M939" i="17"/>
  <c r="P939" i="17" s="1" a="1"/>
  <c r="P939" i="17" s="1"/>
  <c r="M940" i="17"/>
  <c r="P940" i="17" s="1" a="1"/>
  <c r="P940" i="17" s="1"/>
  <c r="M941" i="17"/>
  <c r="P941" i="17" s="1" a="1"/>
  <c r="P941" i="17" s="1"/>
  <c r="M942" i="17"/>
  <c r="P942" i="17" s="1" a="1"/>
  <c r="P942" i="17" s="1"/>
  <c r="M943" i="17"/>
  <c r="P943" i="17" s="1" a="1"/>
  <c r="P943" i="17" s="1"/>
  <c r="M944" i="17"/>
  <c r="P944" i="17" s="1" a="1"/>
  <c r="P944" i="17" s="1"/>
  <c r="M945" i="17"/>
  <c r="P945" i="17" s="1" a="1"/>
  <c r="P945" i="17" s="1"/>
  <c r="M946" i="17"/>
  <c r="P946" i="17" s="1" a="1"/>
  <c r="P946" i="17" s="1"/>
  <c r="M947" i="17"/>
  <c r="P947" i="17" s="1" a="1"/>
  <c r="P947" i="17" s="1"/>
  <c r="M948" i="17"/>
  <c r="P948" i="17" s="1" a="1"/>
  <c r="P948" i="17" s="1"/>
  <c r="M949" i="17"/>
  <c r="P949" i="17" s="1" a="1"/>
  <c r="P949" i="17" s="1"/>
  <c r="M950" i="17"/>
  <c r="P950" i="17" s="1" a="1"/>
  <c r="P950" i="17" s="1"/>
  <c r="M951" i="17"/>
  <c r="P951" i="17" s="1" a="1"/>
  <c r="P951" i="17" s="1"/>
  <c r="M952" i="17"/>
  <c r="P952" i="17" s="1" a="1"/>
  <c r="P952" i="17" s="1"/>
  <c r="M953" i="17"/>
  <c r="P953" i="17" s="1" a="1"/>
  <c r="P953" i="17" s="1"/>
  <c r="M954" i="17"/>
  <c r="P954" i="17" s="1" a="1"/>
  <c r="P954" i="17" s="1"/>
  <c r="M955" i="17"/>
  <c r="P955" i="17" s="1" a="1"/>
  <c r="P955" i="17" s="1"/>
  <c r="M956" i="17"/>
  <c r="P956" i="17" s="1" a="1"/>
  <c r="P956" i="17" s="1"/>
  <c r="M957" i="17"/>
  <c r="P957" i="17" s="1" a="1"/>
  <c r="P957" i="17" s="1"/>
  <c r="M958" i="17"/>
  <c r="P958" i="17" s="1" a="1"/>
  <c r="P958" i="17" s="1"/>
  <c r="M959" i="17"/>
  <c r="P959" i="17" s="1" a="1"/>
  <c r="P959" i="17" s="1"/>
  <c r="M960" i="17"/>
  <c r="P960" i="17" s="1" a="1"/>
  <c r="P960" i="17" s="1"/>
  <c r="M961" i="17"/>
  <c r="P961" i="17" s="1" a="1"/>
  <c r="P961" i="17" s="1"/>
  <c r="M962" i="17"/>
  <c r="P962" i="17" s="1" a="1"/>
  <c r="P962" i="17" s="1"/>
  <c r="M963" i="17"/>
  <c r="P963" i="17" s="1" a="1"/>
  <c r="P963" i="17" s="1"/>
  <c r="M964" i="17"/>
  <c r="P964" i="17" s="1" a="1"/>
  <c r="P964" i="17" s="1"/>
  <c r="M965" i="17"/>
  <c r="P965" i="17" s="1" a="1"/>
  <c r="P965" i="17" s="1"/>
  <c r="M966" i="17"/>
  <c r="P966" i="17" s="1" a="1"/>
  <c r="P966" i="17" s="1"/>
  <c r="M967" i="17"/>
  <c r="P967" i="17" s="1" a="1"/>
  <c r="P967" i="17" s="1"/>
  <c r="M968" i="17"/>
  <c r="P968" i="17" s="1" a="1"/>
  <c r="P968" i="17" s="1"/>
  <c r="M969" i="17"/>
  <c r="P969" i="17" s="1" a="1"/>
  <c r="P969" i="17" s="1"/>
  <c r="M970" i="17"/>
  <c r="P970" i="17" s="1" a="1"/>
  <c r="P970" i="17" s="1"/>
  <c r="M971" i="17"/>
  <c r="P971" i="17" s="1" a="1"/>
  <c r="P971" i="17" s="1"/>
  <c r="M972" i="17"/>
  <c r="P972" i="17" s="1" a="1"/>
  <c r="P972" i="17" s="1"/>
  <c r="M973" i="17"/>
  <c r="P973" i="17" s="1" a="1"/>
  <c r="P973" i="17" s="1"/>
  <c r="M974" i="17"/>
  <c r="P974" i="17" s="1" a="1"/>
  <c r="P974" i="17" s="1"/>
  <c r="M975" i="17"/>
  <c r="P975" i="17" s="1" a="1"/>
  <c r="P975" i="17" s="1"/>
  <c r="M976" i="17"/>
  <c r="P976" i="17" s="1" a="1"/>
  <c r="P976" i="17" s="1"/>
  <c r="M977" i="17"/>
  <c r="P977" i="17" s="1" a="1"/>
  <c r="P977" i="17" s="1"/>
  <c r="M978" i="17"/>
  <c r="P978" i="17" s="1" a="1"/>
  <c r="P978" i="17" s="1"/>
  <c r="M979" i="17"/>
  <c r="P979" i="17" s="1" a="1"/>
  <c r="P979" i="17" s="1"/>
  <c r="M980" i="17"/>
  <c r="P980" i="17" s="1" a="1"/>
  <c r="P980" i="17" s="1"/>
  <c r="M981" i="17"/>
  <c r="P981" i="17" s="1" a="1"/>
  <c r="P981" i="17" s="1"/>
  <c r="M982" i="17"/>
  <c r="P982" i="17" s="1" a="1"/>
  <c r="P982" i="17" s="1"/>
  <c r="M983" i="17"/>
  <c r="P983" i="17" s="1" a="1"/>
  <c r="P983" i="17" s="1"/>
  <c r="M984" i="17"/>
  <c r="P984" i="17" s="1" a="1"/>
  <c r="P984" i="17" s="1"/>
  <c r="M985" i="17"/>
  <c r="P985" i="17" s="1" a="1"/>
  <c r="P985" i="17" s="1"/>
  <c r="M986" i="17"/>
  <c r="P986" i="17" s="1" a="1"/>
  <c r="P986" i="17" s="1"/>
  <c r="M987" i="17"/>
  <c r="P987" i="17" s="1" a="1"/>
  <c r="P987" i="17" s="1"/>
  <c r="M988" i="17"/>
  <c r="P988" i="17" s="1" a="1"/>
  <c r="P988" i="17" s="1"/>
  <c r="M989" i="17"/>
  <c r="P989" i="17" s="1" a="1"/>
  <c r="P989" i="17" s="1"/>
  <c r="M990" i="17"/>
  <c r="P990" i="17" s="1" a="1"/>
  <c r="P990" i="17" s="1"/>
  <c r="M991" i="17"/>
  <c r="P991" i="17" s="1" a="1"/>
  <c r="P991" i="17" s="1"/>
  <c r="M992" i="17"/>
  <c r="P992" i="17" s="1" a="1"/>
  <c r="P992" i="17" s="1"/>
  <c r="M993" i="17"/>
  <c r="P993" i="17" s="1" a="1"/>
  <c r="P993" i="17" s="1"/>
  <c r="M994" i="17"/>
  <c r="P994" i="17" s="1" a="1"/>
  <c r="P994" i="17" s="1"/>
  <c r="M995" i="17"/>
  <c r="P995" i="17" s="1" a="1"/>
  <c r="P995" i="17" s="1"/>
  <c r="M996" i="17"/>
  <c r="P996" i="17" s="1" a="1"/>
  <c r="P996" i="17" s="1"/>
  <c r="M997" i="17"/>
  <c r="P997" i="17" s="1" a="1"/>
  <c r="P997" i="17" s="1"/>
  <c r="M998" i="17"/>
  <c r="P998" i="17" s="1" a="1"/>
  <c r="P998" i="17" s="1"/>
  <c r="M999" i="17"/>
  <c r="P999" i="17" s="1" a="1"/>
  <c r="P999" i="17" s="1"/>
  <c r="M1000" i="17"/>
  <c r="P1000" i="17" s="1" a="1"/>
  <c r="P1000" i="17" s="1"/>
  <c r="M1001" i="17"/>
  <c r="P1001" i="17" s="1" a="1"/>
  <c r="P1001" i="17" s="1"/>
  <c r="M2" i="17"/>
  <c r="P2" i="17" s="1" a="1"/>
  <c r="P2" i="17" s="1"/>
  <c r="K3" i="17"/>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J704" i="17"/>
  <c r="J705" i="17"/>
  <c r="J706" i="17"/>
  <c r="J707" i="17"/>
  <c r="J708" i="17"/>
  <c r="J709" i="17"/>
  <c r="J710" i="17"/>
  <c r="J711" i="17"/>
  <c r="J712" i="17"/>
  <c r="J713" i="17"/>
  <c r="J714" i="17"/>
  <c r="J715" i="17"/>
  <c r="J716" i="17"/>
  <c r="J717" i="17"/>
  <c r="J718" i="17"/>
  <c r="J719" i="17"/>
  <c r="J720" i="17"/>
  <c r="J721" i="17"/>
  <c r="J722" i="17"/>
  <c r="J723" i="17"/>
  <c r="J724" i="17"/>
  <c r="J725" i="17"/>
  <c r="J726" i="17"/>
  <c r="J727" i="17"/>
  <c r="J728" i="17"/>
  <c r="J729" i="17"/>
  <c r="J730" i="17"/>
  <c r="J731" i="17"/>
  <c r="J732" i="17"/>
  <c r="J733" i="17"/>
  <c r="J734" i="17"/>
  <c r="J735" i="17"/>
  <c r="J736" i="17"/>
  <c r="J737" i="17"/>
  <c r="J738" i="17"/>
  <c r="J739" i="17"/>
  <c r="J740" i="17"/>
  <c r="J741" i="17"/>
  <c r="J742" i="17"/>
  <c r="J743" i="17"/>
  <c r="J744" i="17"/>
  <c r="J745" i="17"/>
  <c r="J746" i="17"/>
  <c r="J747" i="17"/>
  <c r="J748" i="17"/>
  <c r="J749" i="17"/>
  <c r="J750" i="17"/>
  <c r="J751" i="17"/>
  <c r="J752" i="17"/>
  <c r="J753" i="17"/>
  <c r="J754" i="17"/>
  <c r="J755" i="17"/>
  <c r="J756" i="17"/>
  <c r="J757" i="17"/>
  <c r="J758" i="17"/>
  <c r="J759" i="17"/>
  <c r="J760" i="17"/>
  <c r="J761" i="17"/>
  <c r="J762" i="17"/>
  <c r="J763" i="17"/>
  <c r="J764" i="17"/>
  <c r="J765" i="17"/>
  <c r="J766" i="17"/>
  <c r="J767" i="17"/>
  <c r="J768" i="17"/>
  <c r="J769" i="17"/>
  <c r="J770" i="17"/>
  <c r="J771" i="17"/>
  <c r="J772" i="17"/>
  <c r="J773" i="17"/>
  <c r="J774" i="17"/>
  <c r="J775" i="17"/>
  <c r="J776" i="17"/>
  <c r="J777" i="17"/>
  <c r="J778" i="17"/>
  <c r="J779" i="17"/>
  <c r="J780" i="17"/>
  <c r="J781" i="17"/>
  <c r="J782" i="17"/>
  <c r="J783" i="17"/>
  <c r="J784" i="17"/>
  <c r="J785" i="17"/>
  <c r="J786" i="17"/>
  <c r="J787" i="17"/>
  <c r="J788" i="17"/>
  <c r="J789" i="17"/>
  <c r="J790" i="17"/>
  <c r="J791" i="17"/>
  <c r="J792" i="17"/>
  <c r="J793" i="17"/>
  <c r="J794" i="17"/>
  <c r="J795" i="17"/>
  <c r="J796" i="17"/>
  <c r="J797" i="17"/>
  <c r="J798" i="17"/>
  <c r="J799" i="17"/>
  <c r="J800" i="17"/>
  <c r="J801" i="17"/>
  <c r="J802" i="17"/>
  <c r="J803" i="17"/>
  <c r="J804" i="17"/>
  <c r="J805" i="17"/>
  <c r="J806" i="17"/>
  <c r="J807" i="17"/>
  <c r="J808" i="17"/>
  <c r="J809" i="17"/>
  <c r="J810" i="17"/>
  <c r="J811" i="17"/>
  <c r="J812" i="17"/>
  <c r="J813" i="17"/>
  <c r="J814" i="17"/>
  <c r="J815" i="17"/>
  <c r="J816" i="17"/>
  <c r="J817" i="17"/>
  <c r="J818" i="17"/>
  <c r="J819" i="17"/>
  <c r="J820" i="17"/>
  <c r="J821" i="17"/>
  <c r="J822" i="17"/>
  <c r="J823" i="17"/>
  <c r="J824" i="17"/>
  <c r="J825" i="17"/>
  <c r="J826" i="17"/>
  <c r="J827" i="17"/>
  <c r="J828" i="17"/>
  <c r="J829" i="17"/>
  <c r="J830" i="17"/>
  <c r="J831" i="17"/>
  <c r="J832" i="17"/>
  <c r="J833" i="17"/>
  <c r="J834" i="17"/>
  <c r="J835" i="17"/>
  <c r="J836" i="17"/>
  <c r="J837" i="17"/>
  <c r="J838" i="17"/>
  <c r="J839" i="17"/>
  <c r="J840" i="17"/>
  <c r="J841" i="17"/>
  <c r="J842" i="17"/>
  <c r="J843" i="17"/>
  <c r="J844" i="17"/>
  <c r="J845" i="17"/>
  <c r="J846" i="17"/>
  <c r="J847" i="17"/>
  <c r="J848" i="17"/>
  <c r="J849" i="17"/>
  <c r="J850" i="17"/>
  <c r="J851" i="17"/>
  <c r="J852" i="17"/>
  <c r="J853" i="17"/>
  <c r="J854" i="17"/>
  <c r="J855" i="17"/>
  <c r="J856" i="17"/>
  <c r="J857" i="17"/>
  <c r="J858" i="17"/>
  <c r="J859" i="17"/>
  <c r="J860" i="17"/>
  <c r="J861" i="17"/>
  <c r="J862" i="17"/>
  <c r="J863" i="17"/>
  <c r="J864" i="17"/>
  <c r="J865" i="17"/>
  <c r="J866" i="17"/>
  <c r="J867" i="17"/>
  <c r="J868" i="17"/>
  <c r="J869" i="17"/>
  <c r="J870" i="17"/>
  <c r="J871" i="17"/>
  <c r="J872" i="17"/>
  <c r="J873" i="17"/>
  <c r="J874" i="17"/>
  <c r="J875" i="17"/>
  <c r="J876" i="17"/>
  <c r="J877" i="17"/>
  <c r="J878" i="17"/>
  <c r="J879" i="17"/>
  <c r="J880" i="17"/>
  <c r="J881" i="17"/>
  <c r="J882" i="17"/>
  <c r="J883" i="17"/>
  <c r="J884" i="17"/>
  <c r="J885" i="17"/>
  <c r="J886" i="17"/>
  <c r="J887" i="17"/>
  <c r="J888" i="17"/>
  <c r="J889" i="17"/>
  <c r="J890" i="17"/>
  <c r="J891" i="17"/>
  <c r="J892" i="17"/>
  <c r="J893" i="17"/>
  <c r="J894" i="17"/>
  <c r="J895" i="17"/>
  <c r="J896" i="17"/>
  <c r="J897" i="17"/>
  <c r="J898" i="17"/>
  <c r="J899" i="17"/>
  <c r="J900" i="17"/>
  <c r="J901" i="17"/>
  <c r="J902" i="17"/>
  <c r="J903" i="17"/>
  <c r="J904" i="17"/>
  <c r="J905" i="17"/>
  <c r="J906" i="17"/>
  <c r="J907" i="17"/>
  <c r="J908" i="17"/>
  <c r="J909" i="17"/>
  <c r="J910" i="17"/>
  <c r="J911" i="17"/>
  <c r="J912" i="17"/>
  <c r="J913" i="17"/>
  <c r="J914" i="17"/>
  <c r="J915" i="17"/>
  <c r="J916" i="17"/>
  <c r="J917" i="17"/>
  <c r="J918" i="17"/>
  <c r="J919" i="17"/>
  <c r="J920" i="17"/>
  <c r="J921" i="17"/>
  <c r="J922" i="17"/>
  <c r="J923" i="17"/>
  <c r="J924" i="17"/>
  <c r="J925" i="17"/>
  <c r="J926" i="17"/>
  <c r="J927" i="17"/>
  <c r="J928" i="17"/>
  <c r="J929" i="17"/>
  <c r="J930" i="17"/>
  <c r="J931" i="17"/>
  <c r="J932" i="17"/>
  <c r="J933" i="17"/>
  <c r="J934" i="17"/>
  <c r="J935" i="17"/>
  <c r="J936" i="17"/>
  <c r="J937" i="17"/>
  <c r="J938" i="17"/>
  <c r="J939" i="17"/>
  <c r="J940" i="17"/>
  <c r="J941" i="17"/>
  <c r="J942" i="17"/>
  <c r="J943" i="17"/>
  <c r="J944" i="17"/>
  <c r="J945" i="17"/>
  <c r="J946" i="17"/>
  <c r="J947" i="17"/>
  <c r="J948" i="17"/>
  <c r="J949" i="17"/>
  <c r="J950" i="17"/>
  <c r="J951" i="17"/>
  <c r="J952" i="17"/>
  <c r="J953" i="17"/>
  <c r="J954" i="17"/>
  <c r="J955" i="17"/>
  <c r="J956" i="17"/>
  <c r="J957" i="17"/>
  <c r="J958" i="17"/>
  <c r="J959" i="17"/>
  <c r="J960" i="17"/>
  <c r="J961" i="17"/>
  <c r="J962" i="17"/>
  <c r="J963" i="17"/>
  <c r="J964" i="17"/>
  <c r="J965" i="17"/>
  <c r="J966" i="17"/>
  <c r="J967" i="17"/>
  <c r="J968" i="17"/>
  <c r="J969" i="17"/>
  <c r="J970" i="17"/>
  <c r="J971" i="17"/>
  <c r="J972" i="17"/>
  <c r="J973" i="17"/>
  <c r="J974" i="17"/>
  <c r="J975" i="17"/>
  <c r="J976" i="17"/>
  <c r="J977" i="17"/>
  <c r="J978" i="17"/>
  <c r="J979" i="17"/>
  <c r="J980" i="17"/>
  <c r="J981" i="17"/>
  <c r="J982" i="17"/>
  <c r="J983" i="17"/>
  <c r="J984" i="17"/>
  <c r="J985" i="17"/>
  <c r="J986" i="17"/>
  <c r="J987" i="17"/>
  <c r="J988" i="17"/>
  <c r="J989" i="17"/>
  <c r="J990" i="17"/>
  <c r="J991" i="17"/>
  <c r="J992" i="17"/>
  <c r="J993" i="17"/>
  <c r="J994" i="17"/>
  <c r="J995" i="17"/>
  <c r="J996" i="17"/>
  <c r="J997" i="17"/>
  <c r="J998" i="17"/>
  <c r="J999" i="17"/>
  <c r="J1000" i="17"/>
  <c r="J1001" i="17"/>
  <c r="J2" i="17"/>
  <c r="I3" i="17"/>
  <c r="I4" i="17"/>
  <c r="I5" i="17"/>
  <c r="I6" i="17"/>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100" i="17"/>
  <c r="I101" i="17"/>
  <c r="I102" i="17"/>
  <c r="I103" i="17"/>
  <c r="I104" i="17"/>
  <c r="I105" i="17"/>
  <c r="I106" i="17"/>
  <c r="I107" i="17"/>
  <c r="I108" i="17"/>
  <c r="I109" i="17"/>
  <c r="I110" i="17"/>
  <c r="I111" i="17"/>
  <c r="I112" i="17"/>
  <c r="I113" i="17"/>
  <c r="I114" i="17"/>
  <c r="I115" i="17"/>
  <c r="I116" i="17"/>
  <c r="I117" i="17"/>
  <c r="I118" i="17"/>
  <c r="I119" i="17"/>
  <c r="I120" i="17"/>
  <c r="I121" i="17"/>
  <c r="I122" i="17"/>
  <c r="I123" i="17"/>
  <c r="I124" i="17"/>
  <c r="I125" i="17"/>
  <c r="I126" i="17"/>
  <c r="I127" i="17"/>
  <c r="I128" i="17"/>
  <c r="I129" i="17"/>
  <c r="I130" i="17"/>
  <c r="I131" i="17"/>
  <c r="I132" i="17"/>
  <c r="I133" i="17"/>
  <c r="I134" i="17"/>
  <c r="I135" i="17"/>
  <c r="I136" i="17"/>
  <c r="I137" i="17"/>
  <c r="I138" i="17"/>
  <c r="I139" i="17"/>
  <c r="I140" i="17"/>
  <c r="I141" i="17"/>
  <c r="I142" i="17"/>
  <c r="I143" i="17"/>
  <c r="I144" i="17"/>
  <c r="I145" i="17"/>
  <c r="I146" i="17"/>
  <c r="I147" i="17"/>
  <c r="I148" i="17"/>
  <c r="I149" i="17"/>
  <c r="I150" i="17"/>
  <c r="I151" i="17"/>
  <c r="I152"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I181" i="17"/>
  <c r="I182" i="17"/>
  <c r="I183" i="17"/>
  <c r="I184" i="17"/>
  <c r="I185" i="17"/>
  <c r="I186" i="17"/>
  <c r="I187" i="17"/>
  <c r="I188" i="17"/>
  <c r="I189" i="17"/>
  <c r="I190" i="17"/>
  <c r="I191" i="17"/>
  <c r="I192" i="17"/>
  <c r="I193" i="17"/>
  <c r="I194" i="17"/>
  <c r="I195" i="17"/>
  <c r="I196" i="17"/>
  <c r="I197" i="17"/>
  <c r="I198" i="17"/>
  <c r="I199" i="17"/>
  <c r="I200" i="17"/>
  <c r="I201" i="17"/>
  <c r="I202" i="17"/>
  <c r="I203" i="17"/>
  <c r="I204" i="17"/>
  <c r="I205" i="17"/>
  <c r="I206" i="17"/>
  <c r="I207" i="17"/>
  <c r="I208" i="17"/>
  <c r="I209" i="17"/>
  <c r="I210" i="17"/>
  <c r="I211" i="17"/>
  <c r="I212" i="17"/>
  <c r="I213" i="17"/>
  <c r="I214" i="17"/>
  <c r="I215" i="17"/>
  <c r="I216" i="17"/>
  <c r="I217" i="17"/>
  <c r="I218" i="17"/>
  <c r="I219" i="17"/>
  <c r="I220" i="17"/>
  <c r="I221" i="17"/>
  <c r="I222" i="17"/>
  <c r="I223" i="17"/>
  <c r="I224" i="17"/>
  <c r="I225" i="17"/>
  <c r="I226" i="17"/>
  <c r="I227" i="17"/>
  <c r="I228" i="17"/>
  <c r="I229" i="17"/>
  <c r="I230" i="17"/>
  <c r="I231" i="17"/>
  <c r="I232" i="17"/>
  <c r="I233" i="17"/>
  <c r="I234" i="17"/>
  <c r="I235" i="17"/>
  <c r="I236" i="17"/>
  <c r="I237" i="17"/>
  <c r="I238" i="17"/>
  <c r="I239" i="17"/>
  <c r="I240" i="17"/>
  <c r="I241" i="17"/>
  <c r="I242" i="17"/>
  <c r="I243" i="17"/>
  <c r="I244" i="17"/>
  <c r="I245" i="17"/>
  <c r="I246" i="17"/>
  <c r="I247" i="17"/>
  <c r="I248" i="17"/>
  <c r="I249" i="17"/>
  <c r="I250" i="17"/>
  <c r="I251" i="17"/>
  <c r="I252" i="17"/>
  <c r="I253" i="17"/>
  <c r="I254" i="17"/>
  <c r="I255" i="17"/>
  <c r="I256" i="17"/>
  <c r="I257" i="17"/>
  <c r="I258" i="17"/>
  <c r="I259" i="17"/>
  <c r="I260" i="17"/>
  <c r="I261" i="17"/>
  <c r="I262" i="17"/>
  <c r="I263" i="17"/>
  <c r="I264" i="17"/>
  <c r="I265" i="17"/>
  <c r="I266" i="17"/>
  <c r="I267" i="17"/>
  <c r="I268" i="17"/>
  <c r="I269" i="17"/>
  <c r="I270" i="17"/>
  <c r="I271" i="17"/>
  <c r="I272" i="17"/>
  <c r="I273" i="17"/>
  <c r="I274" i="17"/>
  <c r="I275" i="17"/>
  <c r="I276" i="17"/>
  <c r="I277" i="17"/>
  <c r="I278" i="17"/>
  <c r="I279" i="17"/>
  <c r="I280" i="17"/>
  <c r="I281" i="17"/>
  <c r="I282" i="17"/>
  <c r="I283" i="17"/>
  <c r="I284" i="17"/>
  <c r="I285" i="17"/>
  <c r="I286" i="17"/>
  <c r="I287" i="17"/>
  <c r="I288" i="17"/>
  <c r="I289" i="17"/>
  <c r="I290" i="17"/>
  <c r="I291" i="17"/>
  <c r="I292" i="17"/>
  <c r="I293" i="17"/>
  <c r="I294" i="17"/>
  <c r="I295" i="17"/>
  <c r="I296" i="17"/>
  <c r="I297" i="17"/>
  <c r="I298" i="17"/>
  <c r="I299" i="17"/>
  <c r="I300" i="17"/>
  <c r="I301" i="17"/>
  <c r="I302" i="17"/>
  <c r="I303" i="17"/>
  <c r="I304" i="17"/>
  <c r="I305" i="17"/>
  <c r="I306" i="17"/>
  <c r="I307" i="17"/>
  <c r="I308" i="17"/>
  <c r="I309" i="17"/>
  <c r="I310" i="17"/>
  <c r="I311" i="17"/>
  <c r="I312" i="17"/>
  <c r="I313" i="17"/>
  <c r="I314" i="17"/>
  <c r="I315" i="17"/>
  <c r="I316" i="17"/>
  <c r="I317" i="17"/>
  <c r="I318" i="17"/>
  <c r="I319" i="17"/>
  <c r="I320" i="17"/>
  <c r="I321" i="17"/>
  <c r="I322" i="17"/>
  <c r="I323" i="17"/>
  <c r="I324" i="17"/>
  <c r="I325" i="17"/>
  <c r="I326" i="17"/>
  <c r="I327" i="17"/>
  <c r="I328" i="17"/>
  <c r="I329" i="17"/>
  <c r="I330" i="17"/>
  <c r="I331" i="17"/>
  <c r="I332" i="17"/>
  <c r="I333" i="17"/>
  <c r="I334" i="17"/>
  <c r="I335" i="17"/>
  <c r="I336" i="17"/>
  <c r="I337" i="17"/>
  <c r="I338" i="17"/>
  <c r="I339" i="17"/>
  <c r="I340" i="17"/>
  <c r="I341" i="17"/>
  <c r="I342" i="17"/>
  <c r="I343" i="17"/>
  <c r="I344" i="17"/>
  <c r="I345" i="17"/>
  <c r="I346" i="17"/>
  <c r="I347" i="17"/>
  <c r="I348" i="17"/>
  <c r="I349" i="17"/>
  <c r="I350" i="17"/>
  <c r="I351" i="17"/>
  <c r="I352" i="17"/>
  <c r="I353" i="17"/>
  <c r="I354" i="17"/>
  <c r="I355" i="17"/>
  <c r="I356" i="17"/>
  <c r="I357" i="17"/>
  <c r="I358" i="17"/>
  <c r="I359" i="17"/>
  <c r="I360" i="17"/>
  <c r="I361" i="17"/>
  <c r="I362" i="17"/>
  <c r="I363" i="17"/>
  <c r="I364" i="17"/>
  <c r="I365" i="17"/>
  <c r="I366" i="17"/>
  <c r="I367" i="17"/>
  <c r="I368" i="17"/>
  <c r="I369" i="17"/>
  <c r="I370" i="17"/>
  <c r="I371" i="17"/>
  <c r="I372" i="17"/>
  <c r="I373" i="17"/>
  <c r="I374" i="17"/>
  <c r="I375" i="17"/>
  <c r="I376" i="17"/>
  <c r="I377" i="17"/>
  <c r="I378" i="17"/>
  <c r="I379" i="17"/>
  <c r="I380" i="17"/>
  <c r="I381" i="17"/>
  <c r="I382" i="17"/>
  <c r="I383" i="17"/>
  <c r="I384" i="17"/>
  <c r="I385" i="17"/>
  <c r="I386" i="17"/>
  <c r="I387" i="17"/>
  <c r="I388" i="17"/>
  <c r="I389" i="17"/>
  <c r="I390" i="17"/>
  <c r="I391" i="17"/>
  <c r="I392" i="17"/>
  <c r="I393" i="17"/>
  <c r="I394" i="17"/>
  <c r="I395" i="17"/>
  <c r="I396" i="17"/>
  <c r="I397" i="17"/>
  <c r="I398" i="17"/>
  <c r="I399" i="17"/>
  <c r="I400" i="17"/>
  <c r="I401" i="17"/>
  <c r="I402" i="17"/>
  <c r="I403" i="17"/>
  <c r="I404" i="17"/>
  <c r="I405" i="17"/>
  <c r="I406" i="17"/>
  <c r="I407" i="17"/>
  <c r="I408" i="17"/>
  <c r="I409" i="17"/>
  <c r="I410" i="17"/>
  <c r="I411" i="17"/>
  <c r="I412" i="17"/>
  <c r="I413" i="17"/>
  <c r="I414" i="17"/>
  <c r="I415" i="17"/>
  <c r="I416" i="17"/>
  <c r="I417" i="17"/>
  <c r="I418" i="17"/>
  <c r="I419" i="17"/>
  <c r="I420" i="17"/>
  <c r="I421" i="17"/>
  <c r="I422" i="17"/>
  <c r="I423" i="17"/>
  <c r="I424" i="17"/>
  <c r="I425" i="17"/>
  <c r="I426" i="17"/>
  <c r="I427" i="17"/>
  <c r="I428" i="17"/>
  <c r="I429" i="17"/>
  <c r="I430" i="17"/>
  <c r="I431" i="17"/>
  <c r="I432" i="17"/>
  <c r="I433" i="17"/>
  <c r="I434" i="17"/>
  <c r="I435" i="17"/>
  <c r="I436" i="17"/>
  <c r="I437" i="17"/>
  <c r="I438" i="17"/>
  <c r="I439" i="17"/>
  <c r="I440" i="17"/>
  <c r="I441" i="17"/>
  <c r="I442" i="17"/>
  <c r="I443" i="17"/>
  <c r="I444" i="17"/>
  <c r="I445" i="17"/>
  <c r="I446" i="17"/>
  <c r="I447" i="17"/>
  <c r="I448" i="17"/>
  <c r="I449" i="17"/>
  <c r="I450" i="17"/>
  <c r="I451" i="17"/>
  <c r="I452" i="17"/>
  <c r="I453" i="17"/>
  <c r="I454" i="17"/>
  <c r="I455" i="17"/>
  <c r="I456" i="17"/>
  <c r="I457" i="17"/>
  <c r="I458" i="17"/>
  <c r="I459" i="17"/>
  <c r="I460" i="17"/>
  <c r="I461" i="17"/>
  <c r="I462" i="17"/>
  <c r="I463" i="17"/>
  <c r="I464" i="17"/>
  <c r="I465" i="17"/>
  <c r="I466" i="17"/>
  <c r="I467" i="17"/>
  <c r="I468" i="17"/>
  <c r="I469" i="17"/>
  <c r="I470" i="17"/>
  <c r="I471" i="17"/>
  <c r="I472" i="17"/>
  <c r="I473" i="17"/>
  <c r="I474" i="17"/>
  <c r="I475" i="17"/>
  <c r="I476" i="17"/>
  <c r="I477" i="17"/>
  <c r="I478" i="17"/>
  <c r="I479" i="17"/>
  <c r="I480" i="17"/>
  <c r="I481" i="17"/>
  <c r="I482" i="17"/>
  <c r="I483" i="17"/>
  <c r="I484" i="17"/>
  <c r="I485" i="17"/>
  <c r="I486" i="17"/>
  <c r="I487" i="17"/>
  <c r="I488" i="17"/>
  <c r="I489" i="17"/>
  <c r="I490" i="17"/>
  <c r="I491" i="17"/>
  <c r="I492" i="17"/>
  <c r="I493" i="17"/>
  <c r="I494" i="17"/>
  <c r="I495" i="17"/>
  <c r="I496" i="17"/>
  <c r="I497" i="17"/>
  <c r="I498" i="17"/>
  <c r="I499" i="17"/>
  <c r="I500" i="17"/>
  <c r="I501" i="17"/>
  <c r="I502" i="17"/>
  <c r="I503" i="17"/>
  <c r="I504" i="17"/>
  <c r="I505" i="17"/>
  <c r="I506" i="17"/>
  <c r="I507" i="17"/>
  <c r="I508" i="17"/>
  <c r="I509" i="17"/>
  <c r="I510" i="17"/>
  <c r="I511" i="17"/>
  <c r="I512" i="17"/>
  <c r="I513" i="17"/>
  <c r="I514" i="17"/>
  <c r="I515" i="17"/>
  <c r="I516" i="17"/>
  <c r="I517" i="17"/>
  <c r="I518" i="17"/>
  <c r="I519" i="17"/>
  <c r="I520" i="17"/>
  <c r="I521" i="17"/>
  <c r="I522" i="17"/>
  <c r="I523" i="17"/>
  <c r="I524" i="17"/>
  <c r="I525" i="17"/>
  <c r="I526" i="17"/>
  <c r="I527" i="17"/>
  <c r="I528" i="17"/>
  <c r="I529" i="17"/>
  <c r="I530" i="17"/>
  <c r="I531" i="17"/>
  <c r="I532" i="17"/>
  <c r="I533" i="17"/>
  <c r="I534" i="17"/>
  <c r="I535" i="17"/>
  <c r="I536" i="17"/>
  <c r="I537" i="17"/>
  <c r="I538" i="17"/>
  <c r="I539" i="17"/>
  <c r="I540" i="17"/>
  <c r="I541" i="17"/>
  <c r="I542" i="17"/>
  <c r="I543" i="17"/>
  <c r="I544" i="17"/>
  <c r="I545" i="17"/>
  <c r="I546" i="17"/>
  <c r="I547" i="17"/>
  <c r="I548" i="17"/>
  <c r="I549" i="17"/>
  <c r="I550" i="17"/>
  <c r="I551" i="17"/>
  <c r="I552" i="17"/>
  <c r="I553" i="17"/>
  <c r="I554" i="17"/>
  <c r="I555" i="17"/>
  <c r="I556" i="17"/>
  <c r="I557" i="17"/>
  <c r="I558" i="17"/>
  <c r="I559" i="17"/>
  <c r="I560" i="17"/>
  <c r="I561" i="17"/>
  <c r="I562" i="17"/>
  <c r="I563" i="17"/>
  <c r="I564" i="17"/>
  <c r="I565" i="17"/>
  <c r="I566" i="17"/>
  <c r="I567" i="17"/>
  <c r="I568" i="17"/>
  <c r="I569" i="17"/>
  <c r="I570" i="17"/>
  <c r="I571" i="17"/>
  <c r="I572" i="17"/>
  <c r="I573" i="17"/>
  <c r="I574" i="17"/>
  <c r="I575" i="17"/>
  <c r="I576" i="17"/>
  <c r="I577" i="17"/>
  <c r="I578" i="17"/>
  <c r="I579" i="17"/>
  <c r="I580" i="17"/>
  <c r="I581" i="17"/>
  <c r="I582" i="17"/>
  <c r="I583" i="17"/>
  <c r="I584" i="17"/>
  <c r="I585" i="17"/>
  <c r="I586" i="17"/>
  <c r="I587" i="17"/>
  <c r="I588" i="17"/>
  <c r="I589" i="17"/>
  <c r="I590" i="17"/>
  <c r="I591" i="17"/>
  <c r="I592" i="17"/>
  <c r="I593" i="17"/>
  <c r="I594" i="17"/>
  <c r="I595" i="17"/>
  <c r="I596" i="17"/>
  <c r="I597" i="17"/>
  <c r="I598" i="17"/>
  <c r="I599" i="17"/>
  <c r="I600" i="17"/>
  <c r="I601" i="17"/>
  <c r="I602" i="17"/>
  <c r="I603" i="17"/>
  <c r="I604" i="17"/>
  <c r="I605" i="17"/>
  <c r="I606" i="17"/>
  <c r="I607" i="17"/>
  <c r="I608" i="17"/>
  <c r="I609" i="17"/>
  <c r="I610" i="17"/>
  <c r="I611" i="17"/>
  <c r="I612" i="17"/>
  <c r="I613" i="17"/>
  <c r="I614" i="17"/>
  <c r="I615" i="17"/>
  <c r="I616" i="17"/>
  <c r="I617" i="17"/>
  <c r="I618" i="17"/>
  <c r="I619" i="17"/>
  <c r="I620" i="17"/>
  <c r="I621" i="17"/>
  <c r="I622" i="17"/>
  <c r="I623" i="17"/>
  <c r="I624" i="17"/>
  <c r="I625" i="17"/>
  <c r="I626" i="17"/>
  <c r="I627" i="17"/>
  <c r="I628" i="17"/>
  <c r="I629" i="17"/>
  <c r="I630" i="17"/>
  <c r="I631" i="17"/>
  <c r="I632" i="17"/>
  <c r="I633" i="17"/>
  <c r="I634" i="17"/>
  <c r="I635" i="17"/>
  <c r="I636" i="17"/>
  <c r="I637" i="17"/>
  <c r="I638" i="17"/>
  <c r="I639" i="17"/>
  <c r="I640" i="17"/>
  <c r="I641" i="17"/>
  <c r="I642" i="17"/>
  <c r="I643" i="17"/>
  <c r="I644" i="17"/>
  <c r="I645" i="17"/>
  <c r="I646" i="17"/>
  <c r="I647" i="17"/>
  <c r="I648" i="17"/>
  <c r="I649" i="17"/>
  <c r="I650" i="17"/>
  <c r="I651" i="17"/>
  <c r="I652" i="17"/>
  <c r="I653" i="17"/>
  <c r="I654" i="17"/>
  <c r="I655" i="17"/>
  <c r="I656" i="17"/>
  <c r="I657" i="17"/>
  <c r="I658" i="17"/>
  <c r="I659" i="17"/>
  <c r="I660" i="17"/>
  <c r="I661" i="17"/>
  <c r="I662" i="17"/>
  <c r="I663" i="17"/>
  <c r="I664" i="17"/>
  <c r="I665" i="17"/>
  <c r="I666" i="17"/>
  <c r="I667" i="17"/>
  <c r="I668" i="17"/>
  <c r="I669" i="17"/>
  <c r="I670" i="17"/>
  <c r="I671" i="17"/>
  <c r="I672" i="17"/>
  <c r="I673" i="17"/>
  <c r="I674" i="17"/>
  <c r="I675" i="17"/>
  <c r="I676" i="17"/>
  <c r="I677" i="17"/>
  <c r="I678" i="17"/>
  <c r="I679" i="17"/>
  <c r="I680" i="17"/>
  <c r="I681" i="17"/>
  <c r="I682" i="17"/>
  <c r="I683" i="17"/>
  <c r="I684" i="17"/>
  <c r="I685" i="17"/>
  <c r="I686" i="17"/>
  <c r="I687" i="17"/>
  <c r="I688" i="17"/>
  <c r="I689" i="17"/>
  <c r="I690" i="17"/>
  <c r="I691" i="17"/>
  <c r="I692" i="17"/>
  <c r="I693" i="17"/>
  <c r="I694" i="17"/>
  <c r="I695" i="17"/>
  <c r="I696" i="17"/>
  <c r="I697" i="17"/>
  <c r="I698" i="17"/>
  <c r="I699" i="17"/>
  <c r="I700" i="17"/>
  <c r="I701" i="17"/>
  <c r="I702" i="17"/>
  <c r="I703" i="17"/>
  <c r="I704" i="17"/>
  <c r="I705" i="17"/>
  <c r="I706" i="17"/>
  <c r="I707" i="17"/>
  <c r="I708" i="17"/>
  <c r="I709" i="17"/>
  <c r="I710" i="17"/>
  <c r="I711" i="17"/>
  <c r="I712" i="17"/>
  <c r="I713" i="17"/>
  <c r="I714" i="17"/>
  <c r="I715" i="17"/>
  <c r="I716" i="17"/>
  <c r="I717" i="17"/>
  <c r="I718" i="17"/>
  <c r="I719" i="17"/>
  <c r="I720" i="17"/>
  <c r="I721" i="17"/>
  <c r="I722" i="17"/>
  <c r="I723" i="17"/>
  <c r="I724" i="17"/>
  <c r="I725" i="17"/>
  <c r="I726" i="17"/>
  <c r="I727" i="17"/>
  <c r="I728" i="17"/>
  <c r="I729" i="17"/>
  <c r="I730" i="17"/>
  <c r="I731" i="17"/>
  <c r="I732" i="17"/>
  <c r="I733" i="17"/>
  <c r="I734" i="17"/>
  <c r="I735" i="17"/>
  <c r="I736" i="17"/>
  <c r="I737" i="17"/>
  <c r="I738" i="17"/>
  <c r="I739" i="17"/>
  <c r="I740" i="17"/>
  <c r="I741" i="17"/>
  <c r="I742" i="17"/>
  <c r="I743" i="17"/>
  <c r="I744" i="17"/>
  <c r="I745" i="17"/>
  <c r="I746" i="17"/>
  <c r="I747" i="17"/>
  <c r="I748" i="17"/>
  <c r="I749" i="17"/>
  <c r="I750" i="17"/>
  <c r="I751" i="17"/>
  <c r="I752" i="17"/>
  <c r="I753" i="17"/>
  <c r="I754" i="17"/>
  <c r="I755" i="17"/>
  <c r="I756" i="17"/>
  <c r="I757" i="17"/>
  <c r="I758" i="17"/>
  <c r="I759" i="17"/>
  <c r="I760" i="17"/>
  <c r="I761" i="17"/>
  <c r="I762" i="17"/>
  <c r="I763" i="17"/>
  <c r="I764" i="17"/>
  <c r="I765" i="17"/>
  <c r="I766" i="17"/>
  <c r="I767" i="17"/>
  <c r="I768" i="17"/>
  <c r="I769" i="17"/>
  <c r="I770" i="17"/>
  <c r="I771" i="17"/>
  <c r="I772" i="17"/>
  <c r="I773" i="17"/>
  <c r="I774" i="17"/>
  <c r="I775" i="17"/>
  <c r="I776" i="17"/>
  <c r="I777" i="17"/>
  <c r="I778" i="17"/>
  <c r="I779" i="17"/>
  <c r="I780" i="17"/>
  <c r="I781" i="17"/>
  <c r="I782" i="17"/>
  <c r="I783" i="17"/>
  <c r="I784" i="17"/>
  <c r="I785" i="17"/>
  <c r="I786" i="17"/>
  <c r="I787" i="17"/>
  <c r="I788" i="17"/>
  <c r="I789" i="17"/>
  <c r="I790" i="17"/>
  <c r="I791" i="17"/>
  <c r="I792" i="17"/>
  <c r="I793" i="17"/>
  <c r="I794" i="17"/>
  <c r="I795" i="17"/>
  <c r="I796" i="17"/>
  <c r="I797" i="17"/>
  <c r="I798" i="17"/>
  <c r="I799" i="17"/>
  <c r="I800" i="17"/>
  <c r="I801" i="17"/>
  <c r="I802" i="17"/>
  <c r="I803" i="17"/>
  <c r="I804" i="17"/>
  <c r="I805" i="17"/>
  <c r="I806" i="17"/>
  <c r="I807" i="17"/>
  <c r="I808" i="17"/>
  <c r="I809" i="17"/>
  <c r="I810" i="17"/>
  <c r="I811" i="17"/>
  <c r="I812" i="17"/>
  <c r="I813" i="17"/>
  <c r="I814" i="17"/>
  <c r="I815" i="17"/>
  <c r="I816" i="17"/>
  <c r="I817" i="17"/>
  <c r="I818" i="17"/>
  <c r="I819" i="17"/>
  <c r="I820" i="17"/>
  <c r="I821" i="17"/>
  <c r="I822" i="17"/>
  <c r="I823" i="17"/>
  <c r="I824" i="17"/>
  <c r="I825" i="17"/>
  <c r="I826" i="17"/>
  <c r="I827" i="17"/>
  <c r="I828" i="17"/>
  <c r="I829" i="17"/>
  <c r="I830" i="17"/>
  <c r="I831" i="17"/>
  <c r="I832" i="17"/>
  <c r="I833" i="17"/>
  <c r="I834" i="17"/>
  <c r="I835" i="17"/>
  <c r="I836" i="17"/>
  <c r="I837" i="17"/>
  <c r="I838" i="17"/>
  <c r="I839" i="17"/>
  <c r="I840" i="17"/>
  <c r="I841" i="17"/>
  <c r="I842" i="17"/>
  <c r="I843" i="17"/>
  <c r="I844" i="17"/>
  <c r="I845" i="17"/>
  <c r="I846" i="17"/>
  <c r="I847" i="17"/>
  <c r="I848" i="17"/>
  <c r="I849" i="17"/>
  <c r="I850" i="17"/>
  <c r="I851" i="17"/>
  <c r="I852" i="17"/>
  <c r="I853" i="17"/>
  <c r="I854" i="17"/>
  <c r="I855" i="17"/>
  <c r="I856" i="17"/>
  <c r="I857" i="17"/>
  <c r="I858" i="17"/>
  <c r="I859" i="17"/>
  <c r="I860" i="17"/>
  <c r="I861" i="17"/>
  <c r="I862" i="17"/>
  <c r="I863" i="17"/>
  <c r="I864" i="17"/>
  <c r="I865" i="17"/>
  <c r="I866" i="17"/>
  <c r="I867" i="17"/>
  <c r="I868" i="17"/>
  <c r="I869" i="17"/>
  <c r="I870" i="17"/>
  <c r="I871" i="17"/>
  <c r="I872" i="17"/>
  <c r="I873" i="17"/>
  <c r="I874" i="17"/>
  <c r="I875" i="17"/>
  <c r="I876" i="17"/>
  <c r="I877" i="17"/>
  <c r="I878" i="17"/>
  <c r="I879" i="17"/>
  <c r="I880" i="17"/>
  <c r="I881" i="17"/>
  <c r="I882" i="17"/>
  <c r="I883" i="17"/>
  <c r="I884" i="17"/>
  <c r="I885" i="17"/>
  <c r="I886" i="17"/>
  <c r="I887" i="17"/>
  <c r="I888" i="17"/>
  <c r="I889" i="17"/>
  <c r="I890" i="17"/>
  <c r="I891" i="17"/>
  <c r="I892" i="17"/>
  <c r="I893" i="17"/>
  <c r="I894" i="17"/>
  <c r="I895" i="17"/>
  <c r="I896" i="17"/>
  <c r="I897" i="17"/>
  <c r="I898" i="17"/>
  <c r="I899" i="17"/>
  <c r="I900" i="17"/>
  <c r="I901" i="17"/>
  <c r="I902" i="17"/>
  <c r="I903" i="17"/>
  <c r="I904" i="17"/>
  <c r="I905" i="17"/>
  <c r="I906" i="17"/>
  <c r="I907" i="17"/>
  <c r="I908" i="17"/>
  <c r="I909" i="17"/>
  <c r="I910" i="17"/>
  <c r="I911" i="17"/>
  <c r="I912" i="17"/>
  <c r="I913" i="17"/>
  <c r="I914" i="17"/>
  <c r="I915" i="17"/>
  <c r="I916" i="17"/>
  <c r="I917" i="17"/>
  <c r="I918" i="17"/>
  <c r="I919" i="17"/>
  <c r="I920" i="17"/>
  <c r="I921" i="17"/>
  <c r="I922" i="17"/>
  <c r="I923" i="17"/>
  <c r="I924" i="17"/>
  <c r="I925" i="17"/>
  <c r="I926" i="17"/>
  <c r="I927" i="17"/>
  <c r="I928" i="17"/>
  <c r="I929" i="17"/>
  <c r="I930" i="17"/>
  <c r="I931" i="17"/>
  <c r="I932" i="17"/>
  <c r="I933" i="17"/>
  <c r="I934" i="17"/>
  <c r="I935" i="17"/>
  <c r="I936" i="17"/>
  <c r="I937" i="17"/>
  <c r="I938" i="17"/>
  <c r="I939" i="17"/>
  <c r="I940" i="17"/>
  <c r="I941" i="17"/>
  <c r="I942" i="17"/>
  <c r="I943" i="17"/>
  <c r="I944" i="17"/>
  <c r="I945" i="17"/>
  <c r="I946" i="17"/>
  <c r="I947" i="17"/>
  <c r="I948" i="17"/>
  <c r="I949" i="17"/>
  <c r="I950" i="17"/>
  <c r="I951" i="17"/>
  <c r="I952" i="17"/>
  <c r="I953" i="17"/>
  <c r="I954" i="17"/>
  <c r="I955" i="17"/>
  <c r="I956" i="17"/>
  <c r="I957" i="17"/>
  <c r="I958" i="17"/>
  <c r="I959" i="17"/>
  <c r="I960" i="17"/>
  <c r="I961" i="17"/>
  <c r="I962" i="17"/>
  <c r="I963" i="17"/>
  <c r="I964" i="17"/>
  <c r="I965" i="17"/>
  <c r="I966" i="17"/>
  <c r="I967" i="17"/>
  <c r="I968" i="17"/>
  <c r="I969" i="17"/>
  <c r="I970" i="17"/>
  <c r="I971" i="17"/>
  <c r="I972" i="17"/>
  <c r="I973" i="17"/>
  <c r="I974" i="17"/>
  <c r="I975" i="17"/>
  <c r="I976" i="17"/>
  <c r="I977" i="17"/>
  <c r="I978" i="17"/>
  <c r="I979" i="17"/>
  <c r="I980" i="17"/>
  <c r="I981" i="17"/>
  <c r="I982" i="17"/>
  <c r="I983" i="17"/>
  <c r="I984" i="17"/>
  <c r="I985" i="17"/>
  <c r="I986" i="17"/>
  <c r="I987" i="17"/>
  <c r="I988" i="17"/>
  <c r="I989" i="17"/>
  <c r="I990" i="17"/>
  <c r="I991" i="17"/>
  <c r="I992" i="17"/>
  <c r="I993" i="17"/>
  <c r="I994" i="17"/>
  <c r="I995" i="17"/>
  <c r="I996" i="17"/>
  <c r="I997" i="17"/>
  <c r="I998" i="17"/>
  <c r="I999" i="17"/>
  <c r="I1000" i="17"/>
  <c r="I1001" i="17"/>
  <c r="I2" i="17"/>
  <c r="F3" i="17"/>
  <c r="F4" i="17"/>
  <c r="F5" i="17"/>
  <c r="F6" i="17"/>
  <c r="F7" i="17"/>
  <c r="F8" i="17"/>
  <c r="F9" i="17"/>
  <c r="F10" i="17"/>
  <c r="G10" i="17" s="1"/>
  <c r="F11" i="17"/>
  <c r="F12" i="17"/>
  <c r="F13" i="17"/>
  <c r="F14" i="17"/>
  <c r="F15" i="17"/>
  <c r="F16" i="17"/>
  <c r="F17" i="17"/>
  <c r="F18" i="17"/>
  <c r="F19" i="17"/>
  <c r="F20" i="17"/>
  <c r="F21" i="17"/>
  <c r="F22" i="17"/>
  <c r="G22" i="17" s="1"/>
  <c r="F23" i="17"/>
  <c r="F24" i="17"/>
  <c r="F25" i="17"/>
  <c r="F26" i="17"/>
  <c r="G26" i="17" s="1"/>
  <c r="F27" i="17"/>
  <c r="F28" i="17"/>
  <c r="F29" i="17"/>
  <c r="F30" i="17"/>
  <c r="H30" i="17" s="1"/>
  <c r="F31" i="17"/>
  <c r="F32" i="17"/>
  <c r="F33" i="17"/>
  <c r="F34" i="17"/>
  <c r="F35" i="17"/>
  <c r="F36" i="17"/>
  <c r="F37" i="17"/>
  <c r="F38" i="17"/>
  <c r="F39" i="17"/>
  <c r="F40" i="17"/>
  <c r="F41" i="17"/>
  <c r="F42" i="17"/>
  <c r="G42" i="17" s="1"/>
  <c r="F43" i="17"/>
  <c r="F44" i="17"/>
  <c r="F45" i="17"/>
  <c r="F46" i="17"/>
  <c r="H46" i="17" s="1"/>
  <c r="F47" i="17"/>
  <c r="F48" i="17"/>
  <c r="H48" i="17" s="1"/>
  <c r="F49" i="17"/>
  <c r="F50" i="17"/>
  <c r="F51" i="17"/>
  <c r="F52" i="17"/>
  <c r="F53" i="17"/>
  <c r="F54" i="17"/>
  <c r="F55" i="17"/>
  <c r="F56" i="17"/>
  <c r="F57" i="17"/>
  <c r="F58" i="17"/>
  <c r="G58" i="17" s="1"/>
  <c r="F59" i="17"/>
  <c r="F60" i="17"/>
  <c r="F61" i="17"/>
  <c r="G61" i="17" s="1"/>
  <c r="F62" i="17"/>
  <c r="F63" i="17"/>
  <c r="G63" i="17" s="1"/>
  <c r="F64" i="17"/>
  <c r="F65" i="17"/>
  <c r="G65" i="17" s="1"/>
  <c r="F66" i="17"/>
  <c r="F67" i="17"/>
  <c r="F68" i="17"/>
  <c r="F69" i="17"/>
  <c r="F70" i="17"/>
  <c r="F71" i="17"/>
  <c r="F72" i="17"/>
  <c r="F73" i="17"/>
  <c r="F74" i="17"/>
  <c r="G74" i="17" s="1"/>
  <c r="F75" i="17"/>
  <c r="F76" i="17"/>
  <c r="H76" i="17" s="1"/>
  <c r="F77" i="17"/>
  <c r="H77" i="17" s="1"/>
  <c r="F78" i="17"/>
  <c r="F79" i="17"/>
  <c r="G79" i="17" s="1"/>
  <c r="F80" i="17"/>
  <c r="G80" i="17" s="1"/>
  <c r="F81" i="17"/>
  <c r="G81" i="17" s="1"/>
  <c r="F82" i="17"/>
  <c r="G82" i="17" s="1"/>
  <c r="F83" i="17"/>
  <c r="F84" i="17"/>
  <c r="F85" i="17"/>
  <c r="F86" i="17"/>
  <c r="F87" i="17"/>
  <c r="F88" i="17"/>
  <c r="F89" i="17"/>
  <c r="F90" i="17"/>
  <c r="G90" i="17" s="1"/>
  <c r="F91" i="17"/>
  <c r="F92" i="17"/>
  <c r="G92" i="17" s="1"/>
  <c r="F93" i="17"/>
  <c r="G93" i="17" s="1"/>
  <c r="F94" i="17"/>
  <c r="G94" i="17" s="1"/>
  <c r="F95" i="17"/>
  <c r="F96" i="17"/>
  <c r="H96" i="17" s="1"/>
  <c r="F97" i="17"/>
  <c r="H97" i="17" s="1"/>
  <c r="F98" i="17"/>
  <c r="F99" i="17"/>
  <c r="F100" i="17"/>
  <c r="F101" i="17"/>
  <c r="F102" i="17"/>
  <c r="F103" i="17"/>
  <c r="F104" i="17"/>
  <c r="F105" i="17"/>
  <c r="F106" i="17"/>
  <c r="G106" i="17" s="1"/>
  <c r="F107" i="17"/>
  <c r="F108" i="17"/>
  <c r="F109" i="17"/>
  <c r="G109" i="17" s="1"/>
  <c r="F110" i="17"/>
  <c r="F111" i="17"/>
  <c r="F112" i="17"/>
  <c r="G112" i="17" s="1"/>
  <c r="F113" i="17"/>
  <c r="G113" i="17" s="1"/>
  <c r="F114" i="17"/>
  <c r="G114" i="17" s="1"/>
  <c r="F115" i="17"/>
  <c r="F116" i="17"/>
  <c r="F117" i="17"/>
  <c r="F118" i="17"/>
  <c r="F119" i="17"/>
  <c r="G119" i="17" s="1"/>
  <c r="F120" i="17"/>
  <c r="G120" i="17" s="1"/>
  <c r="F121" i="17"/>
  <c r="G121" i="17" s="1"/>
  <c r="F122" i="17"/>
  <c r="G122" i="17" s="1"/>
  <c r="F123" i="17"/>
  <c r="G123" i="17" s="1"/>
  <c r="F124" i="17"/>
  <c r="G124" i="17" s="1"/>
  <c r="F125" i="17"/>
  <c r="H125" i="17" s="1"/>
  <c r="F126" i="17"/>
  <c r="F127" i="17"/>
  <c r="H127" i="17" s="1"/>
  <c r="F128" i="17"/>
  <c r="H128" i="17" s="1"/>
  <c r="F129" i="17"/>
  <c r="H129" i="17" s="1"/>
  <c r="F130" i="17"/>
  <c r="F131" i="17"/>
  <c r="F132" i="17"/>
  <c r="F133" i="17"/>
  <c r="F134" i="17"/>
  <c r="F135" i="17"/>
  <c r="F136" i="17"/>
  <c r="F137" i="17"/>
  <c r="F138" i="17"/>
  <c r="G138" i="17" s="1"/>
  <c r="F139" i="17"/>
  <c r="F140" i="17"/>
  <c r="F141" i="17"/>
  <c r="G141" i="17" s="1"/>
  <c r="F142" i="17"/>
  <c r="G142" i="17" s="1"/>
  <c r="F143" i="17"/>
  <c r="F144" i="17"/>
  <c r="G144" i="17" s="1"/>
  <c r="F145" i="17"/>
  <c r="G145" i="17" s="1"/>
  <c r="F146" i="17"/>
  <c r="G146" i="17" s="1"/>
  <c r="F147" i="17"/>
  <c r="F148" i="17"/>
  <c r="F149" i="17"/>
  <c r="F150" i="17"/>
  <c r="G150" i="17" s="1"/>
  <c r="F151" i="17"/>
  <c r="F152" i="17"/>
  <c r="F153" i="17"/>
  <c r="F154" i="17"/>
  <c r="G154" i="17" s="1"/>
  <c r="F155" i="17"/>
  <c r="H155" i="17" s="1"/>
  <c r="F156" i="17"/>
  <c r="G156" i="17" s="1"/>
  <c r="F157" i="17"/>
  <c r="G157" i="17" s="1"/>
  <c r="F158" i="17"/>
  <c r="H158" i="17" s="1"/>
  <c r="F159" i="17"/>
  <c r="G159" i="17" s="1"/>
  <c r="F160" i="17"/>
  <c r="H160" i="17" s="1"/>
  <c r="F161" i="17"/>
  <c r="F162" i="17"/>
  <c r="F163" i="17"/>
  <c r="F164" i="17"/>
  <c r="F165" i="17"/>
  <c r="F166" i="17"/>
  <c r="F167" i="17"/>
  <c r="F168" i="17"/>
  <c r="G168" i="17" s="1"/>
  <c r="F169" i="17"/>
  <c r="G169" i="17" s="1"/>
  <c r="F170" i="17"/>
  <c r="G170" i="17" s="1"/>
  <c r="F171" i="17"/>
  <c r="F172" i="17"/>
  <c r="G172" i="17" s="1"/>
  <c r="F173" i="17"/>
  <c r="H173" i="17" s="1"/>
  <c r="F174" i="17"/>
  <c r="F175" i="17"/>
  <c r="G175" i="17" s="1"/>
  <c r="F176" i="17"/>
  <c r="G176" i="17" s="1"/>
  <c r="F177" i="17"/>
  <c r="G177" i="17" s="1"/>
  <c r="F178" i="17"/>
  <c r="G178" i="17" s="1"/>
  <c r="F179" i="17"/>
  <c r="F180" i="17"/>
  <c r="F181" i="17"/>
  <c r="F182" i="17"/>
  <c r="G182" i="17" s="1"/>
  <c r="F183" i="17"/>
  <c r="G183" i="17" s="1"/>
  <c r="F184" i="17"/>
  <c r="G184" i="17" s="1"/>
  <c r="F185" i="17"/>
  <c r="G185" i="17" s="1"/>
  <c r="F186" i="17"/>
  <c r="G186" i="17" s="1"/>
  <c r="F187" i="17"/>
  <c r="G187" i="17" s="1"/>
  <c r="F188" i="17"/>
  <c r="G188" i="17" s="1"/>
  <c r="F189" i="17"/>
  <c r="H189" i="17" s="1"/>
  <c r="F190" i="17"/>
  <c r="F191" i="17"/>
  <c r="H191" i="17" s="1"/>
  <c r="F192" i="17"/>
  <c r="F193" i="17"/>
  <c r="G193" i="17" s="1"/>
  <c r="F194" i="17"/>
  <c r="G194" i="17" s="1"/>
  <c r="F195" i="17"/>
  <c r="F196" i="17"/>
  <c r="F197" i="17"/>
  <c r="F198" i="17"/>
  <c r="G198" i="17" s="1"/>
  <c r="F199" i="17"/>
  <c r="F200" i="17"/>
  <c r="F201" i="17"/>
  <c r="F202" i="17"/>
  <c r="G202" i="17" s="1"/>
  <c r="F203" i="17"/>
  <c r="F204" i="17"/>
  <c r="F205" i="17"/>
  <c r="F206" i="17"/>
  <c r="G206" i="17" s="1"/>
  <c r="F207" i="17"/>
  <c r="F208" i="17"/>
  <c r="G208" i="17" s="1"/>
  <c r="F209" i="17"/>
  <c r="F210" i="17"/>
  <c r="F211" i="17"/>
  <c r="F212" i="17"/>
  <c r="F213" i="17"/>
  <c r="F214" i="17"/>
  <c r="F215" i="17"/>
  <c r="G215" i="17" s="1"/>
  <c r="F216" i="17"/>
  <c r="F217" i="17"/>
  <c r="F218" i="17"/>
  <c r="G218" i="17" s="1"/>
  <c r="F219" i="17"/>
  <c r="F220" i="17"/>
  <c r="G220" i="17" s="1"/>
  <c r="F221" i="17"/>
  <c r="H221" i="17" s="1"/>
  <c r="F222" i="17"/>
  <c r="F223" i="17"/>
  <c r="G223" i="17" s="1"/>
  <c r="F224" i="17"/>
  <c r="G224" i="17" s="1"/>
  <c r="F225" i="17"/>
  <c r="G225" i="17" s="1"/>
  <c r="F226" i="17"/>
  <c r="G226" i="17" s="1"/>
  <c r="F227" i="17"/>
  <c r="F228" i="17"/>
  <c r="F229" i="17"/>
  <c r="F230" i="17"/>
  <c r="G230" i="17" s="1"/>
  <c r="F231" i="17"/>
  <c r="F232" i="17"/>
  <c r="F233" i="17"/>
  <c r="F234" i="17"/>
  <c r="H234" i="17" s="1"/>
  <c r="F235" i="17"/>
  <c r="G235" i="17" s="1"/>
  <c r="F236" i="17"/>
  <c r="F237" i="17"/>
  <c r="H237" i="17" s="1"/>
  <c r="F238" i="17"/>
  <c r="H238" i="17" s="1"/>
  <c r="F239" i="17"/>
  <c r="H239" i="17" s="1"/>
  <c r="F240" i="17"/>
  <c r="H240" i="17" s="1"/>
  <c r="F241" i="17"/>
  <c r="G241" i="17" s="1"/>
  <c r="F242" i="17"/>
  <c r="G242" i="17" s="1"/>
  <c r="F243" i="17"/>
  <c r="F244" i="17"/>
  <c r="F245" i="17"/>
  <c r="F246" i="17"/>
  <c r="G246" i="17" s="1"/>
  <c r="F247" i="17"/>
  <c r="F248" i="17"/>
  <c r="F249" i="17"/>
  <c r="G249" i="17" s="1"/>
  <c r="F250" i="17"/>
  <c r="G250" i="17" s="1"/>
  <c r="F251" i="17"/>
  <c r="F252" i="17"/>
  <c r="G252" i="17" s="1"/>
  <c r="F253" i="17"/>
  <c r="G253" i="17" s="1"/>
  <c r="F254" i="17"/>
  <c r="G254" i="17" s="1"/>
  <c r="F255" i="17"/>
  <c r="G255" i="17" s="1"/>
  <c r="F256" i="17"/>
  <c r="G256" i="17" s="1"/>
  <c r="F257" i="17"/>
  <c r="G257" i="17" s="1"/>
  <c r="F258" i="17"/>
  <c r="G258" i="17" s="1"/>
  <c r="F259" i="17"/>
  <c r="F260" i="17"/>
  <c r="F261" i="17"/>
  <c r="F262" i="17"/>
  <c r="G262" i="17" s="1"/>
  <c r="F263" i="17"/>
  <c r="F264" i="17"/>
  <c r="F265" i="17"/>
  <c r="F266" i="17"/>
  <c r="G266" i="17" s="1"/>
  <c r="F267" i="17"/>
  <c r="F268" i="17"/>
  <c r="G268" i="17" s="1"/>
  <c r="F269" i="17"/>
  <c r="F270" i="17"/>
  <c r="F271" i="17"/>
  <c r="F272" i="17"/>
  <c r="F273" i="17"/>
  <c r="F274" i="17"/>
  <c r="F275" i="17"/>
  <c r="F276" i="17"/>
  <c r="F277" i="17"/>
  <c r="F278" i="17"/>
  <c r="F279" i="17"/>
  <c r="G279" i="17" s="1"/>
  <c r="F280" i="17"/>
  <c r="G280" i="17" s="1"/>
  <c r="F281" i="17"/>
  <c r="F282" i="17"/>
  <c r="G282" i="17" s="1"/>
  <c r="F283" i="17"/>
  <c r="F284" i="17"/>
  <c r="G284" i="17" s="1"/>
  <c r="F285" i="17"/>
  <c r="G285" i="17" s="1"/>
  <c r="F286" i="17"/>
  <c r="F287" i="17"/>
  <c r="G287" i="17" s="1"/>
  <c r="F288" i="17"/>
  <c r="G288" i="17" s="1"/>
  <c r="F289" i="17"/>
  <c r="F290" i="17"/>
  <c r="F291" i="17"/>
  <c r="F292" i="17"/>
  <c r="F293" i="17"/>
  <c r="F294" i="17"/>
  <c r="G294" i="17" s="1"/>
  <c r="F295" i="17"/>
  <c r="G295" i="17" s="1"/>
  <c r="F296" i="17"/>
  <c r="G296" i="17" s="1"/>
  <c r="F297" i="17"/>
  <c r="G297" i="17" s="1"/>
  <c r="F298" i="17"/>
  <c r="G298" i="17" s="1"/>
  <c r="F299" i="17"/>
  <c r="G299" i="17" s="1"/>
  <c r="F300" i="17"/>
  <c r="F301" i="17"/>
  <c r="F302" i="17"/>
  <c r="H302" i="17" s="1"/>
  <c r="F303" i="17"/>
  <c r="H303" i="17" s="1"/>
  <c r="F304" i="17"/>
  <c r="F305" i="17"/>
  <c r="F306" i="17"/>
  <c r="G306" i="17" s="1"/>
  <c r="F307" i="17"/>
  <c r="F308" i="17"/>
  <c r="F309" i="17"/>
  <c r="F310" i="17"/>
  <c r="G310" i="17" s="1"/>
  <c r="F311" i="17"/>
  <c r="F312" i="17"/>
  <c r="F313" i="17"/>
  <c r="F314" i="17"/>
  <c r="G314" i="17" s="1"/>
  <c r="F315" i="17"/>
  <c r="F316" i="17"/>
  <c r="G316" i="17" s="1"/>
  <c r="F317" i="17"/>
  <c r="G317" i="17" s="1"/>
  <c r="F318" i="17"/>
  <c r="G318" i="17" s="1"/>
  <c r="F319" i="17"/>
  <c r="G319" i="17" s="1"/>
  <c r="F320" i="17"/>
  <c r="G320" i="17" s="1"/>
  <c r="F321" i="17"/>
  <c r="G321" i="17" s="1"/>
  <c r="F322" i="17"/>
  <c r="G322" i="17" s="1"/>
  <c r="F323" i="17"/>
  <c r="F324" i="17"/>
  <c r="F325" i="17"/>
  <c r="F326" i="17"/>
  <c r="G326" i="17" s="1"/>
  <c r="F327" i="17"/>
  <c r="F328" i="17"/>
  <c r="F329" i="17"/>
  <c r="F330" i="17"/>
  <c r="G330" i="17" s="1"/>
  <c r="F331" i="17"/>
  <c r="F332" i="17"/>
  <c r="G332" i="17" s="1"/>
  <c r="F333" i="17"/>
  <c r="H333" i="17" s="1"/>
  <c r="F334" i="17"/>
  <c r="F335" i="17"/>
  <c r="G335" i="17" s="1"/>
  <c r="F336" i="17"/>
  <c r="F337" i="17"/>
  <c r="F338" i="17"/>
  <c r="F339" i="17"/>
  <c r="F340" i="17"/>
  <c r="F341" i="17"/>
  <c r="F342" i="17"/>
  <c r="F343" i="17"/>
  <c r="G343" i="17" s="1"/>
  <c r="F344" i="17"/>
  <c r="G344" i="17" s="1"/>
  <c r="F345" i="17"/>
  <c r="G345" i="17" s="1"/>
  <c r="F346" i="17"/>
  <c r="G346" i="17" s="1"/>
  <c r="F347" i="17"/>
  <c r="F348" i="17"/>
  <c r="G348" i="17" s="1"/>
  <c r="F349" i="17"/>
  <c r="F350" i="17"/>
  <c r="F351" i="17"/>
  <c r="G351" i="17" s="1"/>
  <c r="F352" i="17"/>
  <c r="G352" i="17" s="1"/>
  <c r="F353" i="17"/>
  <c r="G353" i="17" s="1"/>
  <c r="F354" i="17"/>
  <c r="G354" i="17" s="1"/>
  <c r="F355" i="17"/>
  <c r="F356" i="17"/>
  <c r="F357" i="17"/>
  <c r="F358" i="17"/>
  <c r="G358" i="17" s="1"/>
  <c r="F359" i="17"/>
  <c r="F360" i="17"/>
  <c r="G360" i="17" s="1"/>
  <c r="F361" i="17"/>
  <c r="G361" i="17" s="1"/>
  <c r="F362" i="17"/>
  <c r="H362" i="17" s="1"/>
  <c r="F363" i="17"/>
  <c r="G363" i="17" s="1"/>
  <c r="F364" i="17"/>
  <c r="H364" i="17" s="1"/>
  <c r="F365" i="17"/>
  <c r="F366" i="17"/>
  <c r="G366" i="17" s="1"/>
  <c r="F367" i="17"/>
  <c r="G367" i="17" s="1"/>
  <c r="F368" i="17"/>
  <c r="F369" i="17"/>
  <c r="F370" i="17"/>
  <c r="G370" i="17" s="1"/>
  <c r="F371" i="17"/>
  <c r="F372" i="17"/>
  <c r="F373" i="17"/>
  <c r="F374" i="17"/>
  <c r="G374" i="17" s="1"/>
  <c r="F375" i="17"/>
  <c r="F376" i="17"/>
  <c r="F377" i="17"/>
  <c r="F378" i="17"/>
  <c r="G378" i="17" s="1"/>
  <c r="F379" i="17"/>
  <c r="F380" i="17"/>
  <c r="F381" i="17"/>
  <c r="H381" i="17" s="1"/>
  <c r="F382" i="17"/>
  <c r="G382" i="17" s="1"/>
  <c r="F383" i="17"/>
  <c r="H383" i="17" s="1"/>
  <c r="F384" i="17"/>
  <c r="G384" i="17" s="1"/>
  <c r="F385" i="17"/>
  <c r="F386" i="17"/>
  <c r="G386" i="17" s="1"/>
  <c r="F387" i="17"/>
  <c r="F388" i="17"/>
  <c r="F389" i="17"/>
  <c r="F390" i="17"/>
  <c r="F391" i="17"/>
  <c r="F392" i="17"/>
  <c r="G392" i="17" s="1"/>
  <c r="F393" i="17"/>
  <c r="F394" i="17"/>
  <c r="G394" i="17" s="1"/>
  <c r="F395" i="17"/>
  <c r="F396" i="17"/>
  <c r="G396" i="17" s="1"/>
  <c r="F397" i="17"/>
  <c r="G397" i="17" s="1"/>
  <c r="F398" i="17"/>
  <c r="H398" i="17" s="1"/>
  <c r="F399" i="17"/>
  <c r="G399" i="17" s="1"/>
  <c r="F400" i="17"/>
  <c r="G400" i="17" s="1"/>
  <c r="F401" i="17"/>
  <c r="G401" i="17" s="1"/>
  <c r="F402" i="17"/>
  <c r="G402" i="17" s="1"/>
  <c r="F403" i="17"/>
  <c r="F404" i="17"/>
  <c r="F405" i="17"/>
  <c r="F406" i="17"/>
  <c r="F407" i="17"/>
  <c r="G407" i="17" s="1"/>
  <c r="F408" i="17"/>
  <c r="H408" i="17" s="1"/>
  <c r="F409" i="17"/>
  <c r="F410" i="17"/>
  <c r="G410" i="17" s="1"/>
  <c r="F411" i="17"/>
  <c r="G411" i="17" s="1"/>
  <c r="F412" i="17"/>
  <c r="F413" i="17"/>
  <c r="H413" i="17" s="1"/>
  <c r="F414" i="17"/>
  <c r="H414" i="17" s="1"/>
  <c r="F415" i="17"/>
  <c r="F416" i="17"/>
  <c r="G416" i="17" s="1"/>
  <c r="F417" i="17"/>
  <c r="F418" i="17"/>
  <c r="G418" i="17" s="1"/>
  <c r="F419" i="17"/>
  <c r="F420" i="17"/>
  <c r="F421" i="17"/>
  <c r="F422" i="17"/>
  <c r="G422" i="17" s="1"/>
  <c r="F423" i="17"/>
  <c r="F424" i="17"/>
  <c r="F425" i="17"/>
  <c r="G425" i="17" s="1"/>
  <c r="F426" i="17"/>
  <c r="G426" i="17" s="1"/>
  <c r="F427" i="17"/>
  <c r="G427" i="17" s="1"/>
  <c r="F428" i="17"/>
  <c r="G428" i="17" s="1"/>
  <c r="F429" i="17"/>
  <c r="G429" i="17" s="1"/>
  <c r="F430" i="17"/>
  <c r="G430" i="17" s="1"/>
  <c r="F431" i="17"/>
  <c r="G431" i="17" s="1"/>
  <c r="F432" i="17"/>
  <c r="H432" i="17" s="1"/>
  <c r="F433" i="17"/>
  <c r="G433" i="17" s="1"/>
  <c r="F434" i="17"/>
  <c r="G434" i="17" s="1"/>
  <c r="F435" i="17"/>
  <c r="F436" i="17"/>
  <c r="F437" i="17"/>
  <c r="F438" i="17"/>
  <c r="G438" i="17" s="1"/>
  <c r="F439" i="17"/>
  <c r="F440" i="17"/>
  <c r="F441" i="17"/>
  <c r="F442" i="17"/>
  <c r="G442" i="17" s="1"/>
  <c r="F443" i="17"/>
  <c r="F444" i="17"/>
  <c r="G444" i="17" s="1"/>
  <c r="F445" i="17"/>
  <c r="F446" i="17"/>
  <c r="G446" i="17" s="1"/>
  <c r="F447" i="17"/>
  <c r="F448" i="17"/>
  <c r="H448" i="17" s="1"/>
  <c r="F449" i="17"/>
  <c r="F450" i="17"/>
  <c r="F451" i="17"/>
  <c r="F452" i="17"/>
  <c r="F453" i="17"/>
  <c r="F454" i="17"/>
  <c r="F455" i="17"/>
  <c r="F456" i="17"/>
  <c r="F457" i="17"/>
  <c r="F458" i="17"/>
  <c r="G458" i="17" s="1"/>
  <c r="F459" i="17"/>
  <c r="F460" i="17"/>
  <c r="H460" i="17" s="1"/>
  <c r="F461" i="17"/>
  <c r="G461" i="17" s="1"/>
  <c r="F462" i="17"/>
  <c r="F463" i="17"/>
  <c r="G463" i="17" s="1"/>
  <c r="F464" i="17"/>
  <c r="G464" i="17" s="1"/>
  <c r="F465" i="17"/>
  <c r="G465" i="17" s="1"/>
  <c r="F466" i="17"/>
  <c r="F467" i="17"/>
  <c r="F468" i="17"/>
  <c r="F469" i="17"/>
  <c r="F470" i="17"/>
  <c r="F471" i="17"/>
  <c r="G471" i="17" s="1"/>
  <c r="F472" i="17"/>
  <c r="G472" i="17" s="1"/>
  <c r="F473" i="17"/>
  <c r="G473" i="17" s="1"/>
  <c r="F474" i="17"/>
  <c r="G474" i="17" s="1"/>
  <c r="F475" i="17"/>
  <c r="G475" i="17" s="1"/>
  <c r="F476" i="17"/>
  <c r="G476" i="17" s="1"/>
  <c r="F477" i="17"/>
  <c r="G477" i="17" s="1"/>
  <c r="F478" i="17"/>
  <c r="H478" i="17" s="1"/>
  <c r="F479" i="17"/>
  <c r="G479" i="17" s="1"/>
  <c r="F480" i="17"/>
  <c r="G480" i="17" s="1"/>
  <c r="F481" i="17"/>
  <c r="F482" i="17"/>
  <c r="F483" i="17"/>
  <c r="F484" i="17"/>
  <c r="F485" i="17"/>
  <c r="F486" i="17"/>
  <c r="G486" i="17" s="1"/>
  <c r="F487" i="17"/>
  <c r="F488" i="17"/>
  <c r="F489" i="17"/>
  <c r="F490" i="17"/>
  <c r="G490" i="17" s="1"/>
  <c r="F491" i="17"/>
  <c r="H491" i="17" s="1"/>
  <c r="F492" i="17"/>
  <c r="H492" i="17" s="1"/>
  <c r="F493" i="17"/>
  <c r="G493" i="17" s="1"/>
  <c r="F494" i="17"/>
  <c r="G494" i="17" s="1"/>
  <c r="F495" i="17"/>
  <c r="F496" i="17"/>
  <c r="G496" i="17" s="1"/>
  <c r="F497" i="17"/>
  <c r="G497" i="17" s="1"/>
  <c r="F498" i="17"/>
  <c r="H498" i="17" s="1"/>
  <c r="F499" i="17"/>
  <c r="F500" i="17"/>
  <c r="F501" i="17"/>
  <c r="F502" i="17"/>
  <c r="G502" i="17" s="1"/>
  <c r="F503" i="17"/>
  <c r="F504" i="17"/>
  <c r="F505" i="17"/>
  <c r="F506" i="17"/>
  <c r="G506" i="17" s="1"/>
  <c r="F507" i="17"/>
  <c r="F508" i="17"/>
  <c r="G508" i="17" s="1"/>
  <c r="F509" i="17"/>
  <c r="G509" i="17" s="1"/>
  <c r="F510" i="17"/>
  <c r="F511" i="17"/>
  <c r="G511" i="17" s="1"/>
  <c r="F512" i="17"/>
  <c r="G512" i="17" s="1"/>
  <c r="F513" i="17"/>
  <c r="G513" i="17" s="1"/>
  <c r="F514" i="17"/>
  <c r="G514" i="17" s="1"/>
  <c r="F515" i="17"/>
  <c r="F516" i="17"/>
  <c r="F517" i="17"/>
  <c r="F518" i="17"/>
  <c r="F519" i="17"/>
  <c r="F520" i="17"/>
  <c r="G520" i="17" s="1"/>
  <c r="F521" i="17"/>
  <c r="F522" i="17"/>
  <c r="G522" i="17" s="1"/>
  <c r="F523" i="17"/>
  <c r="F524" i="17"/>
  <c r="F525" i="17"/>
  <c r="G525" i="17" s="1"/>
  <c r="F526" i="17"/>
  <c r="F527" i="17"/>
  <c r="F528" i="17"/>
  <c r="F529" i="17"/>
  <c r="G529" i="17" s="1"/>
  <c r="F530" i="17"/>
  <c r="G530" i="17" s="1"/>
  <c r="F531" i="17"/>
  <c r="F532" i="17"/>
  <c r="F533" i="17"/>
  <c r="F534" i="17"/>
  <c r="G534" i="17" s="1"/>
  <c r="F535" i="17"/>
  <c r="G535" i="17" s="1"/>
  <c r="F536" i="17"/>
  <c r="G536" i="17" s="1"/>
  <c r="F537" i="17"/>
  <c r="G537" i="17" s="1"/>
  <c r="F538" i="17"/>
  <c r="G538" i="17" s="1"/>
  <c r="F539" i="17"/>
  <c r="G539" i="17" s="1"/>
  <c r="F540" i="17"/>
  <c r="G540" i="17" s="1"/>
  <c r="F541" i="17"/>
  <c r="F542" i="17"/>
  <c r="F543" i="17"/>
  <c r="G543" i="17" s="1"/>
  <c r="F544" i="17"/>
  <c r="F545" i="17"/>
  <c r="F546" i="17"/>
  <c r="F547" i="17"/>
  <c r="F548" i="17"/>
  <c r="F549" i="17"/>
  <c r="F550" i="17"/>
  <c r="G550" i="17" s="1"/>
  <c r="F551" i="17"/>
  <c r="F552" i="17"/>
  <c r="F553" i="17"/>
  <c r="F554" i="17"/>
  <c r="H554" i="17" s="1"/>
  <c r="F555" i="17"/>
  <c r="F556" i="17"/>
  <c r="F557" i="17"/>
  <c r="F558" i="17"/>
  <c r="H558" i="17" s="1"/>
  <c r="F559" i="17"/>
  <c r="H559" i="17" s="1"/>
  <c r="F560" i="17"/>
  <c r="H560" i="17" s="1"/>
  <c r="F561" i="17"/>
  <c r="H561" i="17" s="1"/>
  <c r="F562" i="17"/>
  <c r="G562" i="17" s="1"/>
  <c r="F563" i="17"/>
  <c r="F564" i="17"/>
  <c r="F565" i="17"/>
  <c r="F566" i="17"/>
  <c r="G566" i="17" s="1"/>
  <c r="F567" i="17"/>
  <c r="F568" i="17"/>
  <c r="F569" i="17"/>
  <c r="F570" i="17"/>
  <c r="G570" i="17" s="1"/>
  <c r="F571" i="17"/>
  <c r="F572" i="17"/>
  <c r="G572" i="17" s="1"/>
  <c r="F573" i="17"/>
  <c r="G573" i="17" s="1"/>
  <c r="F574" i="17"/>
  <c r="H574" i="17" s="1"/>
  <c r="F575" i="17"/>
  <c r="H575" i="17" s="1"/>
  <c r="F576" i="17"/>
  <c r="H576" i="17" s="1"/>
  <c r="F577" i="17"/>
  <c r="G577" i="17" s="1"/>
  <c r="F578" i="17"/>
  <c r="G578" i="17" s="1"/>
  <c r="F579" i="17"/>
  <c r="F580" i="17"/>
  <c r="F581" i="17"/>
  <c r="F582" i="17"/>
  <c r="F583" i="17"/>
  <c r="F584" i="17"/>
  <c r="G584" i="17" s="1"/>
  <c r="F585" i="17"/>
  <c r="G585" i="17" s="1"/>
  <c r="F586" i="17"/>
  <c r="G586" i="17" s="1"/>
  <c r="F587" i="17"/>
  <c r="F588" i="17"/>
  <c r="H588" i="17" s="1"/>
  <c r="F589" i="17"/>
  <c r="G589" i="17" s="1"/>
  <c r="F590" i="17"/>
  <c r="F591" i="17"/>
  <c r="F592" i="17"/>
  <c r="G592" i="17" s="1"/>
  <c r="F593" i="17"/>
  <c r="G593" i="17" s="1"/>
  <c r="F594" i="17"/>
  <c r="G594" i="17" s="1"/>
  <c r="F595" i="17"/>
  <c r="F596" i="17"/>
  <c r="F597" i="17"/>
  <c r="F598" i="17"/>
  <c r="G598" i="17" s="1"/>
  <c r="F599" i="17"/>
  <c r="F600" i="17"/>
  <c r="F601" i="17"/>
  <c r="G601" i="17" s="1"/>
  <c r="F602" i="17"/>
  <c r="G602" i="17" s="1"/>
  <c r="F603" i="17"/>
  <c r="G603" i="17" s="1"/>
  <c r="F604" i="17"/>
  <c r="G604" i="17" s="1"/>
  <c r="F605" i="17"/>
  <c r="G605" i="17" s="1"/>
  <c r="F606" i="17"/>
  <c r="F607" i="17"/>
  <c r="G607" i="17" s="1"/>
  <c r="F608" i="17"/>
  <c r="G608" i="17" s="1"/>
  <c r="F609" i="17"/>
  <c r="G609" i="17" s="1"/>
  <c r="F610" i="17"/>
  <c r="G610" i="17" s="1"/>
  <c r="F611" i="17"/>
  <c r="F612" i="17"/>
  <c r="F613" i="17"/>
  <c r="F614" i="17"/>
  <c r="G614" i="17" s="1"/>
  <c r="F615" i="17"/>
  <c r="F616" i="17"/>
  <c r="F617" i="17"/>
  <c r="F618" i="17"/>
  <c r="G618" i="17" s="1"/>
  <c r="F619" i="17"/>
  <c r="F620" i="17"/>
  <c r="F621" i="17"/>
  <c r="F622" i="17"/>
  <c r="G622" i="17" s="1"/>
  <c r="F623" i="17"/>
  <c r="F624" i="17"/>
  <c r="F625" i="17"/>
  <c r="F626" i="17"/>
  <c r="F627" i="17"/>
  <c r="F628" i="17"/>
  <c r="F629" i="17"/>
  <c r="F630" i="17"/>
  <c r="F631" i="17"/>
  <c r="G631" i="17" s="1"/>
  <c r="F632" i="17"/>
  <c r="G632" i="17" s="1"/>
  <c r="F633" i="17"/>
  <c r="F634" i="17"/>
  <c r="G634" i="17" s="1"/>
  <c r="F635" i="17"/>
  <c r="F636" i="17"/>
  <c r="F637" i="17"/>
  <c r="G637" i="17" s="1"/>
  <c r="F638" i="17"/>
  <c r="H638" i="17" s="1"/>
  <c r="F639" i="17"/>
  <c r="G639" i="17" s="1"/>
  <c r="F640" i="17"/>
  <c r="G640" i="17" s="1"/>
  <c r="F641" i="17"/>
  <c r="G641" i="17" s="1"/>
  <c r="F642" i="17"/>
  <c r="G642" i="17" s="1"/>
  <c r="F643" i="17"/>
  <c r="F644" i="17"/>
  <c r="F645" i="17"/>
  <c r="F646" i="17"/>
  <c r="F647" i="17"/>
  <c r="F648" i="17"/>
  <c r="G648" i="17" s="1"/>
  <c r="F649" i="17"/>
  <c r="G649" i="17" s="1"/>
  <c r="F650" i="17"/>
  <c r="G650" i="17" s="1"/>
  <c r="F651" i="17"/>
  <c r="G651" i="17" s="1"/>
  <c r="F652" i="17"/>
  <c r="G652" i="17" s="1"/>
  <c r="F653" i="17"/>
  <c r="F654" i="17"/>
  <c r="H654" i="17" s="1"/>
  <c r="F655" i="17"/>
  <c r="G655" i="17" s="1"/>
  <c r="F656" i="17"/>
  <c r="F657" i="17"/>
  <c r="F658" i="17"/>
  <c r="F659" i="17"/>
  <c r="F660" i="17"/>
  <c r="F661" i="17"/>
  <c r="F662" i="17"/>
  <c r="G662" i="17" s="1"/>
  <c r="F663" i="17"/>
  <c r="F664" i="17"/>
  <c r="F665" i="17"/>
  <c r="F666" i="17"/>
  <c r="G666" i="17" s="1"/>
  <c r="F667" i="17"/>
  <c r="G667" i="17" s="1"/>
  <c r="F668" i="17"/>
  <c r="G668" i="17" s="1"/>
  <c r="F669" i="17"/>
  <c r="H669" i="17" s="1"/>
  <c r="F670" i="17"/>
  <c r="G670" i="17" s="1"/>
  <c r="F671" i="17"/>
  <c r="G671" i="17" s="1"/>
  <c r="F672" i="17"/>
  <c r="G672" i="17" s="1"/>
  <c r="F673" i="17"/>
  <c r="G673" i="17" s="1"/>
  <c r="F674" i="17"/>
  <c r="G674" i="17" s="1"/>
  <c r="F675" i="17"/>
  <c r="F676" i="17"/>
  <c r="F677" i="17"/>
  <c r="F678" i="17"/>
  <c r="G678" i="17" s="1"/>
  <c r="F679" i="17"/>
  <c r="F680" i="17"/>
  <c r="F681" i="17"/>
  <c r="F682" i="17"/>
  <c r="G682" i="17" s="1"/>
  <c r="F683" i="17"/>
  <c r="F684" i="17"/>
  <c r="G684" i="17" s="1"/>
  <c r="F685" i="17"/>
  <c r="G685" i="17" s="1"/>
  <c r="F686" i="17"/>
  <c r="G686" i="17" s="1"/>
  <c r="F687" i="17"/>
  <c r="H687" i="17" s="1"/>
  <c r="F688" i="17"/>
  <c r="G688" i="17" s="1"/>
  <c r="F689" i="17"/>
  <c r="G689" i="17" s="1"/>
  <c r="F690" i="17"/>
  <c r="F691" i="17"/>
  <c r="F692" i="17"/>
  <c r="F693" i="17"/>
  <c r="F694" i="17"/>
  <c r="F695" i="17"/>
  <c r="F696" i="17"/>
  <c r="F697" i="17"/>
  <c r="F698" i="17"/>
  <c r="G698" i="17" s="1"/>
  <c r="F699" i="17"/>
  <c r="F700" i="17"/>
  <c r="F701" i="17"/>
  <c r="G701" i="17" s="1"/>
  <c r="F702" i="17"/>
  <c r="F703" i="17"/>
  <c r="H703" i="17" s="1"/>
  <c r="F704" i="17"/>
  <c r="H704" i="17" s="1"/>
  <c r="F705" i="17"/>
  <c r="F706" i="17"/>
  <c r="G706" i="17" s="1"/>
  <c r="F707" i="17"/>
  <c r="F708" i="17"/>
  <c r="F709" i="17"/>
  <c r="F710" i="17"/>
  <c r="G710" i="17" s="1"/>
  <c r="F711" i="17"/>
  <c r="G711" i="17" s="1"/>
  <c r="F712" i="17"/>
  <c r="G712" i="17" s="1"/>
  <c r="F713" i="17"/>
  <c r="G713" i="17" s="1"/>
  <c r="F714" i="17"/>
  <c r="G714" i="17" s="1"/>
  <c r="F715" i="17"/>
  <c r="G715" i="17" s="1"/>
  <c r="F716" i="17"/>
  <c r="G716" i="17" s="1"/>
  <c r="F717" i="17"/>
  <c r="H717" i="17" s="1"/>
  <c r="F718" i="17"/>
  <c r="H718" i="17" s="1"/>
  <c r="F719" i="17"/>
  <c r="H719" i="17" s="1"/>
  <c r="F720" i="17"/>
  <c r="H720" i="17" s="1"/>
  <c r="F721" i="17"/>
  <c r="F722" i="17"/>
  <c r="F723" i="17"/>
  <c r="F724" i="17"/>
  <c r="F725" i="17"/>
  <c r="F726" i="17"/>
  <c r="F727" i="17"/>
  <c r="F728" i="17"/>
  <c r="F729" i="17"/>
  <c r="F730" i="17"/>
  <c r="G730" i="17" s="1"/>
  <c r="F731" i="17"/>
  <c r="G731" i="17" s="1"/>
  <c r="F732" i="17"/>
  <c r="F733" i="17"/>
  <c r="F734" i="17"/>
  <c r="G734" i="17" s="1"/>
  <c r="F735" i="17"/>
  <c r="F736" i="17"/>
  <c r="G736" i="17" s="1"/>
  <c r="F737" i="17"/>
  <c r="G737" i="17" s="1"/>
  <c r="F738" i="17"/>
  <c r="G738" i="17" s="1"/>
  <c r="F739" i="17"/>
  <c r="F740" i="17"/>
  <c r="F741" i="17"/>
  <c r="F742" i="17"/>
  <c r="G742" i="17" s="1"/>
  <c r="F743" i="17"/>
  <c r="F744" i="17"/>
  <c r="F745" i="17"/>
  <c r="F746" i="17"/>
  <c r="G746" i="17" s="1"/>
  <c r="F747" i="17"/>
  <c r="F748" i="17"/>
  <c r="G748" i="17" s="1"/>
  <c r="F749" i="17"/>
  <c r="G749" i="17" s="1"/>
  <c r="F750" i="17"/>
  <c r="F751" i="17"/>
  <c r="G751" i="17" s="1"/>
  <c r="F752" i="17"/>
  <c r="G752" i="17" s="1"/>
  <c r="F753" i="17"/>
  <c r="G753" i="17" s="1"/>
  <c r="F754" i="17"/>
  <c r="G754" i="17" s="1"/>
  <c r="F755" i="17"/>
  <c r="F756" i="17"/>
  <c r="F757" i="17"/>
  <c r="F758" i="17"/>
  <c r="F759" i="17"/>
  <c r="F760" i="17"/>
  <c r="G760" i="17" s="1"/>
  <c r="F761" i="17"/>
  <c r="G761" i="17" s="1"/>
  <c r="F762" i="17"/>
  <c r="G762" i="17" s="1"/>
  <c r="F763" i="17"/>
  <c r="F764" i="17"/>
  <c r="G764" i="17" s="1"/>
  <c r="F765" i="17"/>
  <c r="F766" i="17"/>
  <c r="H766" i="17" s="1"/>
  <c r="F767" i="17"/>
  <c r="G767" i="17" s="1"/>
  <c r="F768" i="17"/>
  <c r="G768" i="17" s="1"/>
  <c r="F769" i="17"/>
  <c r="G769" i="17" s="1"/>
  <c r="F770" i="17"/>
  <c r="G770" i="17" s="1"/>
  <c r="F771" i="17"/>
  <c r="F772" i="17"/>
  <c r="F773" i="17"/>
  <c r="F774" i="17"/>
  <c r="G774" i="17" s="1"/>
  <c r="F775" i="17"/>
  <c r="G775" i="17" s="1"/>
  <c r="F776" i="17"/>
  <c r="G776" i="17" s="1"/>
  <c r="F777" i="17"/>
  <c r="G777" i="17" s="1"/>
  <c r="F778" i="17"/>
  <c r="G778" i="17" s="1"/>
  <c r="F779" i="17"/>
  <c r="G779" i="17" s="1"/>
  <c r="F780" i="17"/>
  <c r="G780" i="17" s="1"/>
  <c r="F781" i="17"/>
  <c r="G781" i="17" s="1"/>
  <c r="F782" i="17"/>
  <c r="F783" i="17"/>
  <c r="F784" i="17"/>
  <c r="G784" i="17" s="1"/>
  <c r="F785" i="17"/>
  <c r="G785" i="17" s="1"/>
  <c r="F786" i="17"/>
  <c r="G786" i="17" s="1"/>
  <c r="F787" i="17"/>
  <c r="F788" i="17"/>
  <c r="F789" i="17"/>
  <c r="F790" i="17"/>
  <c r="G790" i="17" s="1"/>
  <c r="F791" i="17"/>
  <c r="F792" i="17"/>
  <c r="F793" i="17"/>
  <c r="F794" i="17"/>
  <c r="G794" i="17" s="1"/>
  <c r="F795" i="17"/>
  <c r="F796" i="17"/>
  <c r="F797" i="17"/>
  <c r="H797" i="17" s="1"/>
  <c r="F798" i="17"/>
  <c r="F799" i="17"/>
  <c r="F800" i="17"/>
  <c r="F801" i="17"/>
  <c r="F802" i="17"/>
  <c r="F803" i="17"/>
  <c r="F804" i="17"/>
  <c r="F805" i="17"/>
  <c r="F806" i="17"/>
  <c r="G806" i="17" s="1"/>
  <c r="F807" i="17"/>
  <c r="G807" i="17" s="1"/>
  <c r="F808" i="17"/>
  <c r="F809" i="17"/>
  <c r="F810" i="17"/>
  <c r="G810" i="17" s="1"/>
  <c r="F811" i="17"/>
  <c r="F812" i="17"/>
  <c r="G812" i="17" s="1"/>
  <c r="F813" i="17"/>
  <c r="G813" i="17" s="1"/>
  <c r="F814" i="17"/>
  <c r="F815" i="17"/>
  <c r="G815" i="17" s="1"/>
  <c r="F816" i="17"/>
  <c r="G816" i="17" s="1"/>
  <c r="F817" i="17"/>
  <c r="G817" i="17" s="1"/>
  <c r="F818" i="17"/>
  <c r="G818" i="17" s="1"/>
  <c r="F819" i="17"/>
  <c r="F820" i="17"/>
  <c r="F821" i="17"/>
  <c r="F822" i="17"/>
  <c r="G822" i="17" s="1"/>
  <c r="F823" i="17"/>
  <c r="F824" i="17"/>
  <c r="G824" i="17" s="1"/>
  <c r="F825" i="17"/>
  <c r="G825" i="17" s="1"/>
  <c r="F826" i="17"/>
  <c r="G826" i="17" s="1"/>
  <c r="F827" i="17"/>
  <c r="G827" i="17" s="1"/>
  <c r="F828" i="17"/>
  <c r="F829" i="17"/>
  <c r="F830" i="17"/>
  <c r="F831" i="17"/>
  <c r="H831" i="17" s="1"/>
  <c r="F832" i="17"/>
  <c r="G832" i="17" s="1"/>
  <c r="F833" i="17"/>
  <c r="F834" i="17"/>
  <c r="G834" i="17" s="1"/>
  <c r="F835" i="17"/>
  <c r="F836" i="17"/>
  <c r="F837" i="17"/>
  <c r="F838" i="17"/>
  <c r="G838" i="17" s="1"/>
  <c r="F839" i="17"/>
  <c r="F840" i="17"/>
  <c r="G840" i="17" s="1"/>
  <c r="F841" i="17"/>
  <c r="G841" i="17" s="1"/>
  <c r="F842" i="17"/>
  <c r="G842" i="17" s="1"/>
  <c r="F843" i="17"/>
  <c r="G843" i="17" s="1"/>
  <c r="F844" i="17"/>
  <c r="G844" i="17" s="1"/>
  <c r="F845" i="17"/>
  <c r="G845" i="17" s="1"/>
  <c r="F846" i="17"/>
  <c r="H846" i="17" s="1"/>
  <c r="F847" i="17"/>
  <c r="G847" i="17" s="1"/>
  <c r="F848" i="17"/>
  <c r="H848" i="17" s="1"/>
  <c r="F849" i="17"/>
  <c r="G849" i="17" s="1"/>
  <c r="F850" i="17"/>
  <c r="G850" i="17" s="1"/>
  <c r="F851" i="17"/>
  <c r="F852" i="17"/>
  <c r="F853" i="17"/>
  <c r="F854" i="17"/>
  <c r="G854" i="17" s="1"/>
  <c r="F855" i="17"/>
  <c r="F856" i="17"/>
  <c r="F857" i="17"/>
  <c r="F858" i="17"/>
  <c r="G858" i="17" s="1"/>
  <c r="F859" i="17"/>
  <c r="F860" i="17"/>
  <c r="H860" i="17" s="1"/>
  <c r="F861" i="17"/>
  <c r="G861" i="17" s="1"/>
  <c r="F862" i="17"/>
  <c r="G862" i="17" s="1"/>
  <c r="F863" i="17"/>
  <c r="H863" i="17" s="1"/>
  <c r="F864" i="17"/>
  <c r="F865" i="17"/>
  <c r="F866" i="17"/>
  <c r="F867" i="17"/>
  <c r="F868" i="17"/>
  <c r="F869" i="17"/>
  <c r="F870" i="17"/>
  <c r="G870" i="17" s="1"/>
  <c r="F871" i="17"/>
  <c r="F872" i="17"/>
  <c r="F873" i="17"/>
  <c r="F874" i="17"/>
  <c r="H874" i="17" s="1"/>
  <c r="F875" i="17"/>
  <c r="F876" i="17"/>
  <c r="F877" i="17"/>
  <c r="G877" i="17" s="1"/>
  <c r="F878" i="17"/>
  <c r="F879" i="17"/>
  <c r="F880" i="17"/>
  <c r="F881" i="17"/>
  <c r="G881" i="17" s="1"/>
  <c r="F882" i="17"/>
  <c r="G882" i="17" s="1"/>
  <c r="F883" i="17"/>
  <c r="F884" i="17"/>
  <c r="F885" i="17"/>
  <c r="F886" i="17"/>
  <c r="G886" i="17" s="1"/>
  <c r="F887" i="17"/>
  <c r="G887" i="17" s="1"/>
  <c r="F888" i="17"/>
  <c r="G888" i="17" s="1"/>
  <c r="F889" i="17"/>
  <c r="G889" i="17" s="1"/>
  <c r="F890" i="17"/>
  <c r="G890" i="17" s="1"/>
  <c r="F891" i="17"/>
  <c r="F892" i="17"/>
  <c r="G892" i="17" s="1"/>
  <c r="F893" i="17"/>
  <c r="G893" i="17" s="1"/>
  <c r="F894" i="17"/>
  <c r="F895" i="17"/>
  <c r="F896" i="17"/>
  <c r="F897" i="17"/>
  <c r="F898" i="17"/>
  <c r="F899" i="17"/>
  <c r="F900" i="17"/>
  <c r="F901" i="17"/>
  <c r="F902" i="17"/>
  <c r="F903" i="17"/>
  <c r="G903" i="17" s="1"/>
  <c r="F904" i="17"/>
  <c r="G904" i="17" s="1"/>
  <c r="F905" i="17"/>
  <c r="G905" i="17" s="1"/>
  <c r="F906" i="17"/>
  <c r="G906" i="17" s="1"/>
  <c r="F907" i="17"/>
  <c r="G907" i="17" s="1"/>
  <c r="F908" i="17"/>
  <c r="G908" i="17" s="1"/>
  <c r="F909" i="17"/>
  <c r="F910" i="17"/>
  <c r="H910" i="17" s="1"/>
  <c r="F911" i="17"/>
  <c r="G911" i="17" s="1"/>
  <c r="F912" i="17"/>
  <c r="G912" i="17" s="1"/>
  <c r="F913" i="17"/>
  <c r="G913" i="17" s="1"/>
  <c r="F914" i="17"/>
  <c r="G914" i="17" s="1"/>
  <c r="F915" i="17"/>
  <c r="F916" i="17"/>
  <c r="F917" i="17"/>
  <c r="F918" i="17"/>
  <c r="G918" i="17" s="1"/>
  <c r="F919" i="17"/>
  <c r="F920" i="17"/>
  <c r="H920" i="17" s="1"/>
  <c r="F921" i="17"/>
  <c r="F922" i="17"/>
  <c r="G922" i="17" s="1"/>
  <c r="F923" i="17"/>
  <c r="G923" i="17" s="1"/>
  <c r="F924" i="17"/>
  <c r="G924" i="17" s="1"/>
  <c r="F925" i="17"/>
  <c r="H925" i="17" s="1"/>
  <c r="F926" i="17"/>
  <c r="G926" i="17" s="1"/>
  <c r="F927" i="17"/>
  <c r="G927" i="17" s="1"/>
  <c r="F928" i="17"/>
  <c r="G928" i="17" s="1"/>
  <c r="F929" i="17"/>
  <c r="F930" i="17"/>
  <c r="G930" i="17" s="1"/>
  <c r="F931" i="17"/>
  <c r="F932" i="17"/>
  <c r="F933" i="17"/>
  <c r="F934" i="17"/>
  <c r="G934" i="17" s="1"/>
  <c r="F935" i="17"/>
  <c r="F936" i="17"/>
  <c r="F937" i="17"/>
  <c r="F938" i="17"/>
  <c r="G938" i="17" s="1"/>
  <c r="F939" i="17"/>
  <c r="F940" i="17"/>
  <c r="F941" i="17"/>
  <c r="H941" i="17" s="1"/>
  <c r="F942" i="17"/>
  <c r="H942" i="17" s="1"/>
  <c r="F943" i="17"/>
  <c r="H943" i="17" s="1"/>
  <c r="F944" i="17"/>
  <c r="G944" i="17" s="1"/>
  <c r="F945" i="17"/>
  <c r="F946" i="17"/>
  <c r="G946" i="17" s="1"/>
  <c r="F947" i="17"/>
  <c r="F948" i="17"/>
  <c r="F949" i="17"/>
  <c r="F950" i="17"/>
  <c r="G950" i="17" s="1"/>
  <c r="F951" i="17"/>
  <c r="G951" i="17" s="1"/>
  <c r="F952" i="17"/>
  <c r="F953" i="17"/>
  <c r="F954" i="17"/>
  <c r="G954" i="17" s="1"/>
  <c r="F955" i="17"/>
  <c r="F956" i="17"/>
  <c r="G956" i="17" s="1"/>
  <c r="F957" i="17"/>
  <c r="G957" i="17" s="1"/>
  <c r="F958" i="17"/>
  <c r="F959" i="17"/>
  <c r="H959" i="17" s="1"/>
  <c r="F960" i="17"/>
  <c r="G960" i="17" s="1"/>
  <c r="F961" i="17"/>
  <c r="G961" i="17" s="1"/>
  <c r="F962" i="17"/>
  <c r="G962" i="17" s="1"/>
  <c r="F963" i="17"/>
  <c r="F964" i="17"/>
  <c r="F965" i="17"/>
  <c r="F966" i="17"/>
  <c r="F967" i="17"/>
  <c r="F968" i="17"/>
  <c r="G968" i="17" s="1"/>
  <c r="F969" i="17"/>
  <c r="G969" i="17" s="1"/>
  <c r="F970" i="17"/>
  <c r="H970" i="17" s="1"/>
  <c r="F971" i="17"/>
  <c r="G971" i="17" s="1"/>
  <c r="F972" i="17"/>
  <c r="F973" i="17"/>
  <c r="G973" i="17" s="1"/>
  <c r="F974" i="17"/>
  <c r="F975" i="17"/>
  <c r="G975" i="17" s="1"/>
  <c r="F976" i="17"/>
  <c r="G976" i="17" s="1"/>
  <c r="F977" i="17"/>
  <c r="G977" i="17" s="1"/>
  <c r="F978" i="17"/>
  <c r="F979" i="17"/>
  <c r="F980" i="17"/>
  <c r="F981" i="17"/>
  <c r="F982" i="17"/>
  <c r="G982" i="17" s="1"/>
  <c r="F983" i="17"/>
  <c r="F984" i="17"/>
  <c r="F985" i="17"/>
  <c r="G985" i="17" s="1"/>
  <c r="F986" i="17"/>
  <c r="G986" i="17" s="1"/>
  <c r="F987" i="17"/>
  <c r="G987" i="17" s="1"/>
  <c r="F988" i="17"/>
  <c r="G988" i="17" s="1"/>
  <c r="F989" i="17"/>
  <c r="G989" i="17" s="1"/>
  <c r="F990" i="17"/>
  <c r="H990" i="17" s="1"/>
  <c r="F991" i="17"/>
  <c r="G991" i="17" s="1"/>
  <c r="F992" i="17"/>
  <c r="F993" i="17"/>
  <c r="G993" i="17" s="1"/>
  <c r="F994" i="17"/>
  <c r="G994" i="17" s="1"/>
  <c r="F995" i="17"/>
  <c r="F996" i="17"/>
  <c r="F997" i="17"/>
  <c r="F998" i="17"/>
  <c r="G998" i="17" s="1"/>
  <c r="F999" i="17"/>
  <c r="F1000" i="17"/>
  <c r="F1001" i="17"/>
  <c r="F2" i="17"/>
  <c r="G2" i="17" s="1"/>
  <c r="Q61" i="17" a="1"/>
  <c r="Q61" i="17" s="1"/>
  <c r="Q62" i="17" a="1"/>
  <c r="Q62" i="17" s="1"/>
  <c r="Q64" i="17" a="1"/>
  <c r="Q64" i="17" s="1"/>
  <c r="Q96" i="17" a="1"/>
  <c r="Q96" i="17" s="1"/>
  <c r="Q131" i="17" a="1"/>
  <c r="Q131" i="17" s="1"/>
  <c r="Q132" i="17" a="1"/>
  <c r="Q132" i="17" s="1"/>
  <c r="Q307" i="17" a="1"/>
  <c r="Q307" i="17" s="1"/>
  <c r="Q308" i="17" a="1"/>
  <c r="Q308" i="17" s="1"/>
  <c r="Q499" i="17" a="1"/>
  <c r="Q499" i="17" s="1"/>
  <c r="Q516" i="17" a="1"/>
  <c r="Q516" i="17" s="1"/>
  <c r="Q676" i="17" a="1"/>
  <c r="Q676" i="17" s="1"/>
  <c r="Q691" i="17" a="1"/>
  <c r="Q691" i="17" s="1"/>
  <c r="Q692" i="17" a="1"/>
  <c r="Q692" i="17" s="1"/>
  <c r="Q723" i="17" a="1"/>
  <c r="Q723" i="17" s="1"/>
  <c r="Q724" i="17" a="1"/>
  <c r="Q724" i="17" s="1"/>
  <c r="Q748" i="17" a="1"/>
  <c r="Q748" i="17" s="1"/>
  <c r="Q972" i="17" a="1"/>
  <c r="Q972" i="17" s="1"/>
  <c r="Q995" i="17" a="1"/>
  <c r="Q995" i="17" s="1"/>
  <c r="Q996" i="17" a="1"/>
  <c r="Q996" i="17" s="1"/>
  <c r="H847" i="17" l="1"/>
  <c r="H845" i="17"/>
  <c r="H844" i="17"/>
  <c r="H813" i="17"/>
  <c r="H812" i="17"/>
  <c r="H637" i="17"/>
  <c r="H604" i="17"/>
  <c r="G560" i="17"/>
  <c r="H525" i="17"/>
  <c r="H474" i="17"/>
  <c r="H317" i="17"/>
  <c r="H316" i="17"/>
  <c r="H253" i="17"/>
  <c r="G173" i="17"/>
  <c r="H252" i="17"/>
  <c r="G77" i="17"/>
  <c r="H220" i="17"/>
  <c r="G492" i="17"/>
  <c r="G460" i="17"/>
  <c r="H989" i="17"/>
  <c r="H188" i="17"/>
  <c r="G559" i="17"/>
  <c r="H988" i="17"/>
  <c r="H172" i="17"/>
  <c r="H319" i="17"/>
  <c r="H255" i="17"/>
  <c r="H208" i="17"/>
  <c r="H493" i="17"/>
  <c r="G943" i="17"/>
  <c r="G925" i="17"/>
  <c r="G239" i="17"/>
  <c r="H913" i="17"/>
  <c r="H749" i="17"/>
  <c r="H429" i="17"/>
  <c r="H157" i="17"/>
  <c r="H497" i="17"/>
  <c r="H496" i="17"/>
  <c r="H961" i="17"/>
  <c r="H780" i="17"/>
  <c r="G364" i="17"/>
  <c r="H752" i="17"/>
  <c r="H442" i="17"/>
  <c r="G860" i="17"/>
  <c r="G237" i="17"/>
  <c r="H912" i="17"/>
  <c r="H748" i="17"/>
  <c r="H428" i="17"/>
  <c r="H156" i="17"/>
  <c r="H991" i="17"/>
  <c r="H781" i="17"/>
  <c r="G413" i="17"/>
  <c r="H458" i="17"/>
  <c r="H751" i="17"/>
  <c r="G797" i="17"/>
  <c r="G221" i="17"/>
  <c r="H908" i="17"/>
  <c r="H716" i="17"/>
  <c r="H396" i="17"/>
  <c r="H124" i="17"/>
  <c r="H960" i="17"/>
  <c r="G942" i="17"/>
  <c r="G333" i="17"/>
  <c r="G941" i="17"/>
  <c r="G302" i="17"/>
  <c r="G576" i="17"/>
  <c r="H893" i="17"/>
  <c r="H701" i="17"/>
  <c r="H348" i="17"/>
  <c r="H109" i="17"/>
  <c r="H753" i="17"/>
  <c r="H956" i="17"/>
  <c r="H922" i="17"/>
  <c r="G575" i="17"/>
  <c r="G191" i="17"/>
  <c r="H892" i="17"/>
  <c r="H668" i="17"/>
  <c r="H321" i="17"/>
  <c r="H93" i="17"/>
  <c r="H957" i="17"/>
  <c r="H444" i="17"/>
  <c r="G561" i="17"/>
  <c r="G189" i="17"/>
  <c r="H862" i="17"/>
  <c r="H642" i="17"/>
  <c r="H320" i="17"/>
  <c r="H92" i="17"/>
  <c r="H361" i="17"/>
  <c r="H360" i="17"/>
  <c r="H154" i="17"/>
  <c r="H346" i="17"/>
  <c r="H250" i="17"/>
  <c r="H150" i="17"/>
  <c r="H230" i="17"/>
  <c r="H138" i="17"/>
  <c r="H218" i="17"/>
  <c r="H122" i="17"/>
  <c r="H215" i="17"/>
  <c r="H121" i="17"/>
  <c r="H120" i="17"/>
  <c r="H650" i="17"/>
  <c r="H425" i="17"/>
  <c r="H106" i="17"/>
  <c r="H539" i="17"/>
  <c r="G970" i="17"/>
  <c r="G362" i="17"/>
  <c r="H666" i="17"/>
  <c r="H986" i="17"/>
  <c r="H536" i="17"/>
  <c r="H298" i="17"/>
  <c r="H394" i="17"/>
  <c r="H296" i="17"/>
  <c r="G718" i="17"/>
  <c r="G408" i="17"/>
  <c r="G76" i="17"/>
  <c r="H950" i="17"/>
  <c r="H861" i="17"/>
  <c r="H764" i="17"/>
  <c r="H685" i="17"/>
  <c r="H589" i="17"/>
  <c r="H479" i="17"/>
  <c r="H268" i="17"/>
  <c r="H169" i="17"/>
  <c r="H825" i="17"/>
  <c r="G920" i="17"/>
  <c r="H890" i="17"/>
  <c r="H806" i="17"/>
  <c r="H714" i="17"/>
  <c r="H634" i="17"/>
  <c r="H522" i="17"/>
  <c r="G874" i="17"/>
  <c r="G491" i="17"/>
  <c r="H889" i="17"/>
  <c r="H794" i="17"/>
  <c r="H712" i="17"/>
  <c r="H618" i="17"/>
  <c r="H297" i="17"/>
  <c r="H392" i="17"/>
  <c r="G719" i="17"/>
  <c r="H774" i="17"/>
  <c r="H698" i="17"/>
  <c r="H592" i="17"/>
  <c r="H480" i="17"/>
  <c r="H384" i="17"/>
  <c r="H294" i="17"/>
  <c r="G717" i="17"/>
  <c r="G383" i="17"/>
  <c r="G48" i="17"/>
  <c r="H924" i="17"/>
  <c r="H762" i="17"/>
  <c r="H684" i="17"/>
  <c r="H585" i="17"/>
  <c r="H477" i="17"/>
  <c r="H363" i="17"/>
  <c r="H266" i="17"/>
  <c r="H168" i="17"/>
  <c r="H74" i="17"/>
  <c r="H538" i="17"/>
  <c r="H537" i="17"/>
  <c r="H649" i="17"/>
  <c r="H971" i="17"/>
  <c r="H906" i="17"/>
  <c r="H824" i="17"/>
  <c r="H648" i="17"/>
  <c r="H535" i="17"/>
  <c r="G554" i="17"/>
  <c r="H746" i="17"/>
  <c r="H534" i="17"/>
  <c r="G234" i="17"/>
  <c r="H969" i="17"/>
  <c r="H427" i="17"/>
  <c r="H426" i="17"/>
  <c r="H506" i="17"/>
  <c r="H888" i="17"/>
  <c r="H710" i="17"/>
  <c r="H886" i="17"/>
  <c r="H706" i="17"/>
  <c r="H602" i="17"/>
  <c r="H186" i="17"/>
  <c r="G720" i="17"/>
  <c r="H954" i="17"/>
  <c r="H778" i="17"/>
  <c r="H593" i="17"/>
  <c r="H182" i="17"/>
  <c r="H951" i="17"/>
  <c r="G381" i="17"/>
  <c r="H2" i="17"/>
  <c r="H923" i="17"/>
  <c r="H858" i="17"/>
  <c r="H761" i="17"/>
  <c r="H682" i="17"/>
  <c r="H570" i="17"/>
  <c r="H476" i="17"/>
  <c r="H256" i="17"/>
  <c r="H159" i="17"/>
  <c r="H42" i="17"/>
  <c r="H113" i="17"/>
  <c r="H112" i="17"/>
  <c r="G16" i="17"/>
  <c r="H16" i="17"/>
  <c r="H82" i="17"/>
  <c r="H81" i="17"/>
  <c r="G687" i="17"/>
  <c r="G160" i="17"/>
  <c r="H977" i="17"/>
  <c r="H944" i="17"/>
  <c r="H832" i="17"/>
  <c r="H770" i="17"/>
  <c r="H734" i="17"/>
  <c r="H573" i="17"/>
  <c r="H465" i="17"/>
  <c r="H401" i="17"/>
  <c r="H352" i="17"/>
  <c r="H241" i="17"/>
  <c r="H177" i="17"/>
  <c r="H141" i="17"/>
  <c r="H80" i="17"/>
  <c r="G972" i="17"/>
  <c r="H972" i="17"/>
  <c r="G940" i="17"/>
  <c r="H940" i="17"/>
  <c r="G876" i="17"/>
  <c r="H876" i="17"/>
  <c r="G828" i="17"/>
  <c r="H828" i="17"/>
  <c r="G796" i="17"/>
  <c r="H796" i="17"/>
  <c r="G732" i="17"/>
  <c r="H732" i="17"/>
  <c r="G700" i="17"/>
  <c r="H700" i="17"/>
  <c r="G636" i="17"/>
  <c r="H636" i="17"/>
  <c r="G620" i="17"/>
  <c r="H620" i="17"/>
  <c r="G556" i="17"/>
  <c r="H556" i="17"/>
  <c r="G524" i="17"/>
  <c r="H524" i="17"/>
  <c r="G412" i="17"/>
  <c r="H412" i="17"/>
  <c r="G380" i="17"/>
  <c r="H380" i="17"/>
  <c r="G300" i="17"/>
  <c r="H300" i="17"/>
  <c r="G236" i="17"/>
  <c r="H236" i="17"/>
  <c r="G204" i="17"/>
  <c r="H204" i="17"/>
  <c r="G140" i="17"/>
  <c r="H140" i="17"/>
  <c r="G108" i="17"/>
  <c r="H108" i="17"/>
  <c r="G60" i="17"/>
  <c r="H60" i="17"/>
  <c r="G44" i="17"/>
  <c r="H44" i="17"/>
  <c r="G28" i="17"/>
  <c r="H28" i="17"/>
  <c r="G12" i="17"/>
  <c r="H12" i="17"/>
  <c r="G848" i="17"/>
  <c r="G669" i="17"/>
  <c r="G129" i="17"/>
  <c r="H976" i="17"/>
  <c r="H928" i="17"/>
  <c r="H887" i="17"/>
  <c r="H769" i="17"/>
  <c r="H572" i="17"/>
  <c r="H514" i="17"/>
  <c r="H464" i="17"/>
  <c r="H400" i="17"/>
  <c r="H351" i="17"/>
  <c r="H295" i="17"/>
  <c r="H176" i="17"/>
  <c r="H946" i="17"/>
  <c r="H242" i="17"/>
  <c r="G621" i="17"/>
  <c r="H621" i="17"/>
  <c r="G541" i="17"/>
  <c r="H541" i="17"/>
  <c r="G445" i="17"/>
  <c r="H445" i="17"/>
  <c r="G365" i="17"/>
  <c r="H365" i="17"/>
  <c r="G45" i="17"/>
  <c r="H45" i="17"/>
  <c r="G13" i="17"/>
  <c r="H13" i="17"/>
  <c r="H975" i="17"/>
  <c r="H768" i="17"/>
  <c r="H513" i="17"/>
  <c r="H399" i="17"/>
  <c r="H175" i="17"/>
  <c r="H898" i="17"/>
  <c r="G898" i="17"/>
  <c r="G338" i="17"/>
  <c r="H338" i="17"/>
  <c r="G98" i="17"/>
  <c r="H98" i="17"/>
  <c r="G34" i="17"/>
  <c r="H34" i="17"/>
  <c r="G945" i="17"/>
  <c r="H945" i="17"/>
  <c r="G929" i="17"/>
  <c r="H929" i="17"/>
  <c r="G897" i="17"/>
  <c r="H897" i="17"/>
  <c r="G865" i="17"/>
  <c r="H865" i="17"/>
  <c r="G833" i="17"/>
  <c r="H833" i="17"/>
  <c r="G721" i="17"/>
  <c r="H721" i="17"/>
  <c r="G705" i="17"/>
  <c r="H705" i="17"/>
  <c r="G657" i="17"/>
  <c r="H657" i="17"/>
  <c r="G481" i="17"/>
  <c r="H481" i="17"/>
  <c r="G449" i="17"/>
  <c r="H449" i="17"/>
  <c r="G417" i="17"/>
  <c r="H417" i="17"/>
  <c r="G385" i="17"/>
  <c r="H385" i="17"/>
  <c r="G337" i="17"/>
  <c r="H337" i="17"/>
  <c r="G305" i="17"/>
  <c r="H305" i="17"/>
  <c r="G273" i="17"/>
  <c r="H273" i="17"/>
  <c r="G209" i="17"/>
  <c r="H209" i="17"/>
  <c r="G161" i="17"/>
  <c r="H161" i="17"/>
  <c r="G49" i="17"/>
  <c r="H49" i="17"/>
  <c r="G33" i="17"/>
  <c r="H33" i="17"/>
  <c r="G17" i="17"/>
  <c r="H17" i="17"/>
  <c r="H689" i="17"/>
  <c r="H641" i="17"/>
  <c r="H578" i="17"/>
  <c r="H992" i="17"/>
  <c r="G992" i="17"/>
  <c r="G896" i="17"/>
  <c r="H896" i="17"/>
  <c r="G864" i="17"/>
  <c r="H864" i="17"/>
  <c r="G800" i="17"/>
  <c r="H800" i="17"/>
  <c r="G656" i="17"/>
  <c r="H656" i="17"/>
  <c r="G544" i="17"/>
  <c r="H544" i="17"/>
  <c r="G528" i="17"/>
  <c r="H528" i="17"/>
  <c r="G336" i="17"/>
  <c r="H336" i="17"/>
  <c r="H304" i="17"/>
  <c r="G304" i="17"/>
  <c r="G704" i="17"/>
  <c r="H688" i="17"/>
  <c r="H640" i="17"/>
  <c r="H577" i="17"/>
  <c r="H530" i="17"/>
  <c r="H418" i="17"/>
  <c r="H306" i="17"/>
  <c r="H146" i="17"/>
  <c r="G879" i="17"/>
  <c r="H879" i="17"/>
  <c r="G735" i="17"/>
  <c r="H735" i="17"/>
  <c r="G495" i="17"/>
  <c r="H495" i="17"/>
  <c r="H447" i="17"/>
  <c r="G447" i="17"/>
  <c r="G415" i="17"/>
  <c r="H415" i="17"/>
  <c r="G143" i="17"/>
  <c r="H143" i="17"/>
  <c r="H47" i="17"/>
  <c r="G47" i="17"/>
  <c r="G15" i="17"/>
  <c r="H15" i="17"/>
  <c r="H144" i="17"/>
  <c r="G909" i="17"/>
  <c r="H909" i="17"/>
  <c r="G765" i="17"/>
  <c r="H765" i="17"/>
  <c r="G349" i="17"/>
  <c r="H349" i="17"/>
  <c r="H269" i="17"/>
  <c r="G269" i="17"/>
  <c r="G128" i="17"/>
  <c r="H927" i="17"/>
  <c r="H673" i="17"/>
  <c r="H608" i="17"/>
  <c r="H463" i="17"/>
  <c r="G846" i="17"/>
  <c r="G127" i="17"/>
  <c r="H973" i="17"/>
  <c r="H882" i="17"/>
  <c r="H822" i="17"/>
  <c r="H767" i="17"/>
  <c r="H672" i="17"/>
  <c r="H607" i="17"/>
  <c r="H562" i="17"/>
  <c r="H512" i="17"/>
  <c r="H461" i="17"/>
  <c r="H397" i="17"/>
  <c r="H288" i="17"/>
  <c r="H226" i="17"/>
  <c r="G303" i="17"/>
  <c r="G125" i="17"/>
  <c r="H881" i="17"/>
  <c r="H818" i="17"/>
  <c r="H671" i="17"/>
  <c r="H605" i="17"/>
  <c r="H511" i="17"/>
  <c r="H335" i="17"/>
  <c r="H287" i="17"/>
  <c r="H225" i="17"/>
  <c r="H65" i="17"/>
  <c r="G97" i="17"/>
  <c r="H877" i="17"/>
  <c r="H817" i="17"/>
  <c r="H509" i="17"/>
  <c r="H285" i="17"/>
  <c r="H224" i="17"/>
  <c r="H63" i="17"/>
  <c r="G967" i="17"/>
  <c r="H967" i="17"/>
  <c r="G759" i="17"/>
  <c r="H759" i="17"/>
  <c r="G695" i="17"/>
  <c r="H695" i="17"/>
  <c r="G583" i="17"/>
  <c r="H583" i="17"/>
  <c r="G519" i="17"/>
  <c r="H519" i="17"/>
  <c r="G455" i="17"/>
  <c r="H455" i="17"/>
  <c r="G231" i="17"/>
  <c r="H231" i="17"/>
  <c r="G167" i="17"/>
  <c r="H167" i="17"/>
  <c r="G103" i="17"/>
  <c r="H103" i="17"/>
  <c r="G831" i="17"/>
  <c r="G96" i="17"/>
  <c r="H816" i="17"/>
  <c r="H540" i="17"/>
  <c r="H508" i="17"/>
  <c r="H332" i="17"/>
  <c r="H284" i="17"/>
  <c r="H223" i="17"/>
  <c r="H119" i="17"/>
  <c r="H61" i="17"/>
  <c r="G866" i="17"/>
  <c r="H866" i="17"/>
  <c r="G690" i="17"/>
  <c r="H690" i="17"/>
  <c r="G658" i="17"/>
  <c r="H658" i="17"/>
  <c r="G626" i="17"/>
  <c r="H626" i="17"/>
  <c r="G482" i="17"/>
  <c r="H482" i="17"/>
  <c r="G450" i="17"/>
  <c r="H450" i="17"/>
  <c r="G274" i="17"/>
  <c r="H274" i="17"/>
  <c r="G162" i="17"/>
  <c r="H162" i="17"/>
  <c r="G50" i="17"/>
  <c r="H50" i="17"/>
  <c r="G18" i="17"/>
  <c r="H18" i="17"/>
  <c r="G272" i="17"/>
  <c r="H272" i="17"/>
  <c r="G64" i="17"/>
  <c r="H64" i="17"/>
  <c r="G32" i="17"/>
  <c r="H32" i="17"/>
  <c r="G895" i="17"/>
  <c r="H895" i="17"/>
  <c r="G799" i="17"/>
  <c r="H799" i="17"/>
  <c r="G623" i="17"/>
  <c r="H623" i="17"/>
  <c r="G591" i="17"/>
  <c r="H591" i="17"/>
  <c r="G207" i="17"/>
  <c r="H207" i="17"/>
  <c r="G95" i="17"/>
  <c r="H95" i="17"/>
  <c r="H31" i="17"/>
  <c r="G31" i="17"/>
  <c r="G703" i="17"/>
  <c r="H737" i="17"/>
  <c r="H639" i="17"/>
  <c r="H529" i="17"/>
  <c r="H416" i="17"/>
  <c r="H354" i="17"/>
  <c r="H145" i="17"/>
  <c r="G798" i="17"/>
  <c r="H798" i="17"/>
  <c r="G863" i="17"/>
  <c r="G498" i="17"/>
  <c r="H834" i="17"/>
  <c r="H736" i="17"/>
  <c r="H402" i="17"/>
  <c r="H353" i="17"/>
  <c r="H178" i="17"/>
  <c r="G829" i="17"/>
  <c r="H829" i="17"/>
  <c r="G733" i="17"/>
  <c r="H733" i="17"/>
  <c r="H653" i="17"/>
  <c r="G653" i="17"/>
  <c r="H557" i="17"/>
  <c r="G557" i="17"/>
  <c r="G301" i="17"/>
  <c r="H301" i="17"/>
  <c r="G205" i="17"/>
  <c r="H205" i="17"/>
  <c r="G29" i="17"/>
  <c r="H29" i="17"/>
  <c r="G966" i="17"/>
  <c r="H966" i="17"/>
  <c r="G758" i="17"/>
  <c r="H758" i="17"/>
  <c r="G694" i="17"/>
  <c r="H694" i="17"/>
  <c r="G630" i="17"/>
  <c r="H630" i="17"/>
  <c r="G582" i="17"/>
  <c r="H582" i="17"/>
  <c r="G518" i="17"/>
  <c r="H518" i="17"/>
  <c r="G454" i="17"/>
  <c r="H454" i="17"/>
  <c r="G406" i="17"/>
  <c r="H406" i="17"/>
  <c r="G342" i="17"/>
  <c r="H342" i="17"/>
  <c r="G278" i="17"/>
  <c r="H278" i="17"/>
  <c r="G166" i="17"/>
  <c r="H166" i="17"/>
  <c r="G588" i="17"/>
  <c r="G448" i="17"/>
  <c r="G240" i="17"/>
  <c r="H962" i="17"/>
  <c r="H914" i="17"/>
  <c r="H815" i="17"/>
  <c r="H754" i="17"/>
  <c r="H711" i="17"/>
  <c r="H652" i="17"/>
  <c r="H594" i="17"/>
  <c r="H431" i="17"/>
  <c r="H386" i="17"/>
  <c r="H322" i="17"/>
  <c r="H279" i="17"/>
  <c r="H114" i="17"/>
  <c r="H810" i="17"/>
  <c r="H314" i="17"/>
  <c r="H282" i="17"/>
  <c r="H170" i="17"/>
  <c r="G398" i="17"/>
  <c r="G158" i="17"/>
  <c r="H968" i="17"/>
  <c r="H760" i="17"/>
  <c r="H731" i="17"/>
  <c r="H584" i="17"/>
  <c r="H520" i="17"/>
  <c r="H490" i="17"/>
  <c r="H235" i="17"/>
  <c r="H58" i="17"/>
  <c r="G46" i="17"/>
  <c r="H938" i="17"/>
  <c r="H827" i="17"/>
  <c r="H730" i="17"/>
  <c r="H410" i="17"/>
  <c r="H378" i="17"/>
  <c r="H202" i="17"/>
  <c r="G155" i="17"/>
  <c r="H826" i="17"/>
  <c r="H299" i="17"/>
  <c r="H10" i="17"/>
  <c r="G222" i="17"/>
  <c r="H222" i="17"/>
  <c r="G958" i="17"/>
  <c r="H958" i="17"/>
  <c r="G830" i="17"/>
  <c r="H830" i="17"/>
  <c r="G590" i="17"/>
  <c r="H590" i="17"/>
  <c r="G462" i="17"/>
  <c r="H462" i="17"/>
  <c r="G350" i="17"/>
  <c r="H350" i="17"/>
  <c r="G334" i="17"/>
  <c r="H334" i="17"/>
  <c r="G286" i="17"/>
  <c r="H286" i="17"/>
  <c r="H190" i="17"/>
  <c r="G190" i="17"/>
  <c r="G110" i="17"/>
  <c r="H110" i="17"/>
  <c r="G635" i="17"/>
  <c r="H635" i="17"/>
  <c r="G587" i="17"/>
  <c r="H587" i="17"/>
  <c r="G443" i="17"/>
  <c r="H443" i="17"/>
  <c r="G395" i="17"/>
  <c r="H395" i="17"/>
  <c r="G203" i="17"/>
  <c r="H203" i="17"/>
  <c r="G171" i="17"/>
  <c r="H171" i="17"/>
  <c r="G139" i="17"/>
  <c r="H139" i="17"/>
  <c r="G91" i="17"/>
  <c r="H91" i="17"/>
  <c r="G43" i="17"/>
  <c r="H43" i="17"/>
  <c r="G1001" i="17"/>
  <c r="H1001" i="17"/>
  <c r="G953" i="17"/>
  <c r="H953" i="17"/>
  <c r="G921" i="17"/>
  <c r="H921" i="17"/>
  <c r="G873" i="17"/>
  <c r="H873" i="17"/>
  <c r="G793" i="17"/>
  <c r="H793" i="17"/>
  <c r="G489" i="17"/>
  <c r="H489" i="17"/>
  <c r="G441" i="17"/>
  <c r="H441" i="17"/>
  <c r="G409" i="17"/>
  <c r="H409" i="17"/>
  <c r="G377" i="17"/>
  <c r="H377" i="17"/>
  <c r="G281" i="17"/>
  <c r="H281" i="17"/>
  <c r="G233" i="17"/>
  <c r="H233" i="17"/>
  <c r="G201" i="17"/>
  <c r="H201" i="17"/>
  <c r="G89" i="17"/>
  <c r="H89" i="17"/>
  <c r="G41" i="17"/>
  <c r="H41" i="17"/>
  <c r="G9" i="17"/>
  <c r="H9" i="17"/>
  <c r="H446" i="17"/>
  <c r="H1000" i="17"/>
  <c r="G1000" i="17"/>
  <c r="G952" i="17"/>
  <c r="H952" i="17"/>
  <c r="H872" i="17"/>
  <c r="G872" i="17"/>
  <c r="G856" i="17"/>
  <c r="H856" i="17"/>
  <c r="G808" i="17"/>
  <c r="H808" i="17"/>
  <c r="H792" i="17"/>
  <c r="G792" i="17"/>
  <c r="G744" i="17"/>
  <c r="H744" i="17"/>
  <c r="H696" i="17"/>
  <c r="G696" i="17"/>
  <c r="G664" i="17"/>
  <c r="H664" i="17"/>
  <c r="G616" i="17"/>
  <c r="H616" i="17"/>
  <c r="G568" i="17"/>
  <c r="H568" i="17"/>
  <c r="G424" i="17"/>
  <c r="H424" i="17"/>
  <c r="G376" i="17"/>
  <c r="H376" i="17"/>
  <c r="G328" i="17"/>
  <c r="H328" i="17"/>
  <c r="G232" i="17"/>
  <c r="H232" i="17"/>
  <c r="G200" i="17"/>
  <c r="H200" i="17"/>
  <c r="G72" i="17"/>
  <c r="H72" i="17"/>
  <c r="G990" i="17"/>
  <c r="H904" i="17"/>
  <c r="H841" i="17"/>
  <c r="H777" i="17"/>
  <c r="H632" i="17"/>
  <c r="H475" i="17"/>
  <c r="H411" i="17"/>
  <c r="H254" i="17"/>
  <c r="H187" i="17"/>
  <c r="G855" i="17"/>
  <c r="H855" i="17"/>
  <c r="G823" i="17"/>
  <c r="H823" i="17"/>
  <c r="G791" i="17"/>
  <c r="H791" i="17"/>
  <c r="G551" i="17"/>
  <c r="H551" i="17"/>
  <c r="G503" i="17"/>
  <c r="H503" i="17"/>
  <c r="G423" i="17"/>
  <c r="H423" i="17"/>
  <c r="G391" i="17"/>
  <c r="H391" i="17"/>
  <c r="G311" i="17"/>
  <c r="H311" i="17"/>
  <c r="G263" i="17"/>
  <c r="H263" i="17"/>
  <c r="G135" i="17"/>
  <c r="H135" i="17"/>
  <c r="G71" i="17"/>
  <c r="H71" i="17"/>
  <c r="G23" i="17"/>
  <c r="H23" i="17"/>
  <c r="H974" i="17"/>
  <c r="G974" i="17"/>
  <c r="G878" i="17"/>
  <c r="H878" i="17"/>
  <c r="G814" i="17"/>
  <c r="H814" i="17"/>
  <c r="H782" i="17"/>
  <c r="G782" i="17"/>
  <c r="H542" i="17"/>
  <c r="G542" i="17"/>
  <c r="G510" i="17"/>
  <c r="H510" i="17"/>
  <c r="G955" i="17"/>
  <c r="H955" i="17"/>
  <c r="G875" i="17"/>
  <c r="H875" i="17"/>
  <c r="G795" i="17"/>
  <c r="H795" i="17"/>
  <c r="G747" i="17"/>
  <c r="H747" i="17"/>
  <c r="G699" i="17"/>
  <c r="H699" i="17"/>
  <c r="G619" i="17"/>
  <c r="H619" i="17"/>
  <c r="G555" i="17"/>
  <c r="H555" i="17"/>
  <c r="G523" i="17"/>
  <c r="H523" i="17"/>
  <c r="G315" i="17"/>
  <c r="H315" i="17"/>
  <c r="G267" i="17"/>
  <c r="H267" i="17"/>
  <c r="H219" i="17"/>
  <c r="G219" i="17"/>
  <c r="G75" i="17"/>
  <c r="H75" i="17"/>
  <c r="G27" i="17"/>
  <c r="H27" i="17"/>
  <c r="G574" i="17"/>
  <c r="H603" i="17"/>
  <c r="H142" i="17"/>
  <c r="G910" i="17"/>
  <c r="G654" i="17"/>
  <c r="G478" i="17"/>
  <c r="G238" i="17"/>
  <c r="H667" i="17"/>
  <c r="G745" i="17"/>
  <c r="H745" i="17"/>
  <c r="G697" i="17"/>
  <c r="H697" i="17"/>
  <c r="G665" i="17"/>
  <c r="H665" i="17"/>
  <c r="G617" i="17"/>
  <c r="H617" i="17"/>
  <c r="G569" i="17"/>
  <c r="H569" i="17"/>
  <c r="G521" i="17"/>
  <c r="H521" i="17"/>
  <c r="G329" i="17"/>
  <c r="H329" i="17"/>
  <c r="G217" i="17"/>
  <c r="H217" i="17"/>
  <c r="G153" i="17"/>
  <c r="H153" i="17"/>
  <c r="G105" i="17"/>
  <c r="H105" i="17"/>
  <c r="G57" i="17"/>
  <c r="H57" i="17"/>
  <c r="G25" i="17"/>
  <c r="H25" i="17"/>
  <c r="H905" i="17"/>
  <c r="H601" i="17"/>
  <c r="G984" i="17"/>
  <c r="H984" i="17"/>
  <c r="G936" i="17"/>
  <c r="H936" i="17"/>
  <c r="G680" i="17"/>
  <c r="H680" i="17"/>
  <c r="G600" i="17"/>
  <c r="H600" i="17"/>
  <c r="G552" i="17"/>
  <c r="H552" i="17"/>
  <c r="G504" i="17"/>
  <c r="H504" i="17"/>
  <c r="G440" i="17"/>
  <c r="H440" i="17"/>
  <c r="G264" i="17"/>
  <c r="H264" i="17"/>
  <c r="G216" i="17"/>
  <c r="H216" i="17"/>
  <c r="G136" i="17"/>
  <c r="H136" i="17"/>
  <c r="G88" i="17"/>
  <c r="H88" i="17"/>
  <c r="G40" i="17"/>
  <c r="H40" i="17"/>
  <c r="G8" i="17"/>
  <c r="H8" i="17"/>
  <c r="G999" i="17"/>
  <c r="H999" i="17"/>
  <c r="G983" i="17"/>
  <c r="H983" i="17"/>
  <c r="G935" i="17"/>
  <c r="H935" i="17"/>
  <c r="G919" i="17"/>
  <c r="H919" i="17"/>
  <c r="G871" i="17"/>
  <c r="H871" i="17"/>
  <c r="G839" i="17"/>
  <c r="H839" i="17"/>
  <c r="G743" i="17"/>
  <c r="H743" i="17"/>
  <c r="G727" i="17"/>
  <c r="H727" i="17"/>
  <c r="G679" i="17"/>
  <c r="H679" i="17"/>
  <c r="G663" i="17"/>
  <c r="H663" i="17"/>
  <c r="G615" i="17"/>
  <c r="H615" i="17"/>
  <c r="G359" i="17"/>
  <c r="H359" i="17"/>
  <c r="G199" i="17"/>
  <c r="H199" i="17"/>
  <c r="G151" i="17"/>
  <c r="H151" i="17"/>
  <c r="G87" i="17"/>
  <c r="H87" i="17"/>
  <c r="G39" i="17"/>
  <c r="H39" i="17"/>
  <c r="G7" i="17"/>
  <c r="H7" i="17"/>
  <c r="G558" i="17"/>
  <c r="H903" i="17"/>
  <c r="H840" i="17"/>
  <c r="H776" i="17"/>
  <c r="H631" i="17"/>
  <c r="H382" i="17"/>
  <c r="H318" i="17"/>
  <c r="G766" i="17"/>
  <c r="H775" i="17"/>
  <c r="H185" i="17"/>
  <c r="H985" i="17"/>
  <c r="H807" i="17"/>
  <c r="H686" i="17"/>
  <c r="H471" i="17"/>
  <c r="H430" i="17"/>
  <c r="H344" i="17"/>
  <c r="H249" i="17"/>
  <c r="H183" i="17"/>
  <c r="G894" i="17"/>
  <c r="H894" i="17"/>
  <c r="G750" i="17"/>
  <c r="H750" i="17"/>
  <c r="G702" i="17"/>
  <c r="H702" i="17"/>
  <c r="H606" i="17"/>
  <c r="G606" i="17"/>
  <c r="G526" i="17"/>
  <c r="H526" i="17"/>
  <c r="H270" i="17"/>
  <c r="G270" i="17"/>
  <c r="H174" i="17"/>
  <c r="G174" i="17"/>
  <c r="H126" i="17"/>
  <c r="G126" i="17"/>
  <c r="H78" i="17"/>
  <c r="G78" i="17"/>
  <c r="G62" i="17"/>
  <c r="H62" i="17"/>
  <c r="G14" i="17"/>
  <c r="H14" i="17"/>
  <c r="H206" i="17"/>
  <c r="G30" i="17"/>
  <c r="H670" i="17"/>
  <c r="G939" i="17"/>
  <c r="H939" i="17"/>
  <c r="G891" i="17"/>
  <c r="H891" i="17"/>
  <c r="G859" i="17"/>
  <c r="H859" i="17"/>
  <c r="G811" i="17"/>
  <c r="H811" i="17"/>
  <c r="G763" i="17"/>
  <c r="H763" i="17"/>
  <c r="G683" i="17"/>
  <c r="H683" i="17"/>
  <c r="G571" i="17"/>
  <c r="H571" i="17"/>
  <c r="G507" i="17"/>
  <c r="H507" i="17"/>
  <c r="H459" i="17"/>
  <c r="G459" i="17"/>
  <c r="G379" i="17"/>
  <c r="H379" i="17"/>
  <c r="G347" i="17"/>
  <c r="H347" i="17"/>
  <c r="G331" i="17"/>
  <c r="H331" i="17"/>
  <c r="G283" i="17"/>
  <c r="H283" i="17"/>
  <c r="G251" i="17"/>
  <c r="H251" i="17"/>
  <c r="G107" i="17"/>
  <c r="H107" i="17"/>
  <c r="G59" i="17"/>
  <c r="H59" i="17"/>
  <c r="G11" i="17"/>
  <c r="H11" i="17"/>
  <c r="H907" i="17"/>
  <c r="H779" i="17"/>
  <c r="G937" i="17"/>
  <c r="H937" i="17"/>
  <c r="G857" i="17"/>
  <c r="H857" i="17"/>
  <c r="G809" i="17"/>
  <c r="H809" i="17"/>
  <c r="G729" i="17"/>
  <c r="H729" i="17"/>
  <c r="G681" i="17"/>
  <c r="H681" i="17"/>
  <c r="G633" i="17"/>
  <c r="H633" i="17"/>
  <c r="G553" i="17"/>
  <c r="H553" i="17"/>
  <c r="G505" i="17"/>
  <c r="H505" i="17"/>
  <c r="G457" i="17"/>
  <c r="H457" i="17"/>
  <c r="G393" i="17"/>
  <c r="H393" i="17"/>
  <c r="G313" i="17"/>
  <c r="H313" i="17"/>
  <c r="G265" i="17"/>
  <c r="H265" i="17"/>
  <c r="G137" i="17"/>
  <c r="H137" i="17"/>
  <c r="G73" i="17"/>
  <c r="H73" i="17"/>
  <c r="H843" i="17"/>
  <c r="G728" i="17"/>
  <c r="H728" i="17"/>
  <c r="G488" i="17"/>
  <c r="H488" i="17"/>
  <c r="G456" i="17"/>
  <c r="H456" i="17"/>
  <c r="G312" i="17"/>
  <c r="H312" i="17"/>
  <c r="G248" i="17"/>
  <c r="H248" i="17"/>
  <c r="G152" i="17"/>
  <c r="H152" i="17"/>
  <c r="G104" i="17"/>
  <c r="H104" i="17"/>
  <c r="G56" i="17"/>
  <c r="H56" i="17"/>
  <c r="G24" i="17"/>
  <c r="H24" i="17"/>
  <c r="G647" i="17"/>
  <c r="H647" i="17"/>
  <c r="G599" i="17"/>
  <c r="H599" i="17"/>
  <c r="G567" i="17"/>
  <c r="H567" i="17"/>
  <c r="G487" i="17"/>
  <c r="H487" i="17"/>
  <c r="G439" i="17"/>
  <c r="H439" i="17"/>
  <c r="G375" i="17"/>
  <c r="H375" i="17"/>
  <c r="G327" i="17"/>
  <c r="H327" i="17"/>
  <c r="G247" i="17"/>
  <c r="H247" i="17"/>
  <c r="G55" i="17"/>
  <c r="H55" i="17"/>
  <c r="H987" i="17"/>
  <c r="H473" i="17"/>
  <c r="G638" i="17"/>
  <c r="H926" i="17"/>
  <c r="H715" i="17"/>
  <c r="H472" i="17"/>
  <c r="H407" i="17"/>
  <c r="H345" i="17"/>
  <c r="H184" i="17"/>
  <c r="G414" i="17"/>
  <c r="H713" i="17"/>
  <c r="H651" i="17"/>
  <c r="H622" i="17"/>
  <c r="H494" i="17"/>
  <c r="H366" i="17"/>
  <c r="H343" i="17"/>
  <c r="H280" i="17"/>
  <c r="H123" i="17"/>
  <c r="H94" i="17"/>
  <c r="H22" i="17"/>
  <c r="G902" i="17"/>
  <c r="H902" i="17"/>
  <c r="G646" i="17"/>
  <c r="H646" i="17"/>
  <c r="G390" i="17"/>
  <c r="H390" i="17"/>
  <c r="G134" i="17"/>
  <c r="H134" i="17"/>
  <c r="G118" i="17"/>
  <c r="H118" i="17"/>
  <c r="G86" i="17"/>
  <c r="H86" i="17"/>
  <c r="G54" i="17"/>
  <c r="H54" i="17"/>
  <c r="G6" i="17"/>
  <c r="H6" i="17"/>
  <c r="H838" i="17"/>
  <c r="H358" i="17"/>
  <c r="G421" i="17"/>
  <c r="H421" i="17"/>
  <c r="G373" i="17"/>
  <c r="H373" i="17"/>
  <c r="G341" i="17"/>
  <c r="H341" i="17"/>
  <c r="G309" i="17"/>
  <c r="H309" i="17"/>
  <c r="G277" i="17"/>
  <c r="H277" i="17"/>
  <c r="G261" i="17"/>
  <c r="H261" i="17"/>
  <c r="G229" i="17"/>
  <c r="H229" i="17"/>
  <c r="G197" i="17"/>
  <c r="H197" i="17"/>
  <c r="G165" i="17"/>
  <c r="H165" i="17"/>
  <c r="G133" i="17"/>
  <c r="H133" i="17"/>
  <c r="G85" i="17"/>
  <c r="H85" i="17"/>
  <c r="G53" i="17"/>
  <c r="H53" i="17"/>
  <c r="G21" i="17"/>
  <c r="H21" i="17"/>
  <c r="G5" i="17"/>
  <c r="H5" i="17"/>
  <c r="H982" i="17"/>
  <c r="H422" i="17"/>
  <c r="H246" i="17"/>
  <c r="G996" i="17"/>
  <c r="H996" i="17"/>
  <c r="G964" i="17"/>
  <c r="H964" i="17"/>
  <c r="G932" i="17"/>
  <c r="H932" i="17"/>
  <c r="G900" i="17"/>
  <c r="H900" i="17"/>
  <c r="G852" i="17"/>
  <c r="H852" i="17"/>
  <c r="G820" i="17"/>
  <c r="H820" i="17"/>
  <c r="G788" i="17"/>
  <c r="H788" i="17"/>
  <c r="G756" i="17"/>
  <c r="H756" i="17"/>
  <c r="G724" i="17"/>
  <c r="H724" i="17"/>
  <c r="G692" i="17"/>
  <c r="H692" i="17"/>
  <c r="G660" i="17"/>
  <c r="H660" i="17"/>
  <c r="G628" i="17"/>
  <c r="H628" i="17"/>
  <c r="G596" i="17"/>
  <c r="H596" i="17"/>
  <c r="G564" i="17"/>
  <c r="H564" i="17"/>
  <c r="G532" i="17"/>
  <c r="H532" i="17"/>
  <c r="G500" i="17"/>
  <c r="H500" i="17"/>
  <c r="G468" i="17"/>
  <c r="H468" i="17"/>
  <c r="G436" i="17"/>
  <c r="H436" i="17"/>
  <c r="G404" i="17"/>
  <c r="H404" i="17"/>
  <c r="G372" i="17"/>
  <c r="H372" i="17"/>
  <c r="G340" i="17"/>
  <c r="H340" i="17"/>
  <c r="G308" i="17"/>
  <c r="H308" i="17"/>
  <c r="G276" i="17"/>
  <c r="H276" i="17"/>
  <c r="G244" i="17"/>
  <c r="H244" i="17"/>
  <c r="G212" i="17"/>
  <c r="H212" i="17"/>
  <c r="G180" i="17"/>
  <c r="H180" i="17"/>
  <c r="G148" i="17"/>
  <c r="H148" i="17"/>
  <c r="G132" i="17"/>
  <c r="H132" i="17"/>
  <c r="G100" i="17"/>
  <c r="H100" i="17"/>
  <c r="G52" i="17"/>
  <c r="H52" i="17"/>
  <c r="G20" i="17"/>
  <c r="H20" i="17"/>
  <c r="H918" i="17"/>
  <c r="H662" i="17"/>
  <c r="G979" i="17"/>
  <c r="H979" i="17"/>
  <c r="G931" i="17"/>
  <c r="H931" i="17"/>
  <c r="G899" i="17"/>
  <c r="H899" i="17"/>
  <c r="G867" i="17"/>
  <c r="H867" i="17"/>
  <c r="G835" i="17"/>
  <c r="H835" i="17"/>
  <c r="G803" i="17"/>
  <c r="H803" i="17"/>
  <c r="G771" i="17"/>
  <c r="H771" i="17"/>
  <c r="G739" i="17"/>
  <c r="H739" i="17"/>
  <c r="G707" i="17"/>
  <c r="H707" i="17"/>
  <c r="G675" i="17"/>
  <c r="H675" i="17"/>
  <c r="G643" i="17"/>
  <c r="H643" i="17"/>
  <c r="G611" i="17"/>
  <c r="H611" i="17"/>
  <c r="G579" i="17"/>
  <c r="H579" i="17"/>
  <c r="G563" i="17"/>
  <c r="H563" i="17"/>
  <c r="G531" i="17"/>
  <c r="H531" i="17"/>
  <c r="G499" i="17"/>
  <c r="H499" i="17"/>
  <c r="G467" i="17"/>
  <c r="H467" i="17"/>
  <c r="G435" i="17"/>
  <c r="H435" i="17"/>
  <c r="G403" i="17"/>
  <c r="H403" i="17"/>
  <c r="G371" i="17"/>
  <c r="H371" i="17"/>
  <c r="G339" i="17"/>
  <c r="H339" i="17"/>
  <c r="G307" i="17"/>
  <c r="H307" i="17"/>
  <c r="G275" i="17"/>
  <c r="H275" i="17"/>
  <c r="G259" i="17"/>
  <c r="H259" i="17"/>
  <c r="G227" i="17"/>
  <c r="H227" i="17"/>
  <c r="G179" i="17"/>
  <c r="H179" i="17"/>
  <c r="G147" i="17"/>
  <c r="H147" i="17"/>
  <c r="G131" i="17"/>
  <c r="H131" i="17"/>
  <c r="G99" i="17"/>
  <c r="H99" i="17"/>
  <c r="G67" i="17"/>
  <c r="H67" i="17"/>
  <c r="G35" i="17"/>
  <c r="H35" i="17"/>
  <c r="G3" i="17"/>
  <c r="H3" i="17"/>
  <c r="G369" i="17"/>
  <c r="H369" i="17"/>
  <c r="H994" i="17"/>
  <c r="H850" i="17"/>
  <c r="H786" i="17"/>
  <c r="H614" i="17"/>
  <c r="H434" i="17"/>
  <c r="H374" i="17"/>
  <c r="H262" i="17"/>
  <c r="H194" i="17"/>
  <c r="G880" i="17"/>
  <c r="H880" i="17"/>
  <c r="G624" i="17"/>
  <c r="H624" i="17"/>
  <c r="G368" i="17"/>
  <c r="H368" i="17"/>
  <c r="G192" i="17"/>
  <c r="H192" i="17"/>
  <c r="G959" i="17"/>
  <c r="G432" i="17"/>
  <c r="H993" i="17"/>
  <c r="H934" i="17"/>
  <c r="H911" i="17"/>
  <c r="H849" i="17"/>
  <c r="H785" i="17"/>
  <c r="H742" i="17"/>
  <c r="H678" i="17"/>
  <c r="H655" i="17"/>
  <c r="H610" i="17"/>
  <c r="H543" i="17"/>
  <c r="H502" i="17"/>
  <c r="H433" i="17"/>
  <c r="H370" i="17"/>
  <c r="H258" i="17"/>
  <c r="H193" i="17"/>
  <c r="H79" i="17"/>
  <c r="G726" i="17"/>
  <c r="H726" i="17"/>
  <c r="G470" i="17"/>
  <c r="H470" i="17"/>
  <c r="G214" i="17"/>
  <c r="H214" i="17"/>
  <c r="G102" i="17"/>
  <c r="H102" i="17"/>
  <c r="G70" i="17"/>
  <c r="H70" i="17"/>
  <c r="G38" i="17"/>
  <c r="H38" i="17"/>
  <c r="G997" i="17"/>
  <c r="H997" i="17"/>
  <c r="G981" i="17"/>
  <c r="H981" i="17"/>
  <c r="G965" i="17"/>
  <c r="H965" i="17"/>
  <c r="G949" i="17"/>
  <c r="H949" i="17"/>
  <c r="G933" i="17"/>
  <c r="H933" i="17"/>
  <c r="G917" i="17"/>
  <c r="H917" i="17"/>
  <c r="G901" i="17"/>
  <c r="H901" i="17"/>
  <c r="G885" i="17"/>
  <c r="H885" i="17"/>
  <c r="G869" i="17"/>
  <c r="H869" i="17"/>
  <c r="G853" i="17"/>
  <c r="H853" i="17"/>
  <c r="G837" i="17"/>
  <c r="H837" i="17"/>
  <c r="G821" i="17"/>
  <c r="H821" i="17"/>
  <c r="G805" i="17"/>
  <c r="H805" i="17"/>
  <c r="G789" i="17"/>
  <c r="H789" i="17"/>
  <c r="G773" i="17"/>
  <c r="H773" i="17"/>
  <c r="G757" i="17"/>
  <c r="H757" i="17"/>
  <c r="G741" i="17"/>
  <c r="H741" i="17"/>
  <c r="G725" i="17"/>
  <c r="H725" i="17"/>
  <c r="G709" i="17"/>
  <c r="H709" i="17"/>
  <c r="G693" i="17"/>
  <c r="H693" i="17"/>
  <c r="G677" i="17"/>
  <c r="H677" i="17"/>
  <c r="G661" i="17"/>
  <c r="H661" i="17"/>
  <c r="G645" i="17"/>
  <c r="H645" i="17"/>
  <c r="G629" i="17"/>
  <c r="H629" i="17"/>
  <c r="G613" i="17"/>
  <c r="H613" i="17"/>
  <c r="G597" i="17"/>
  <c r="H597" i="17"/>
  <c r="G581" i="17"/>
  <c r="H581" i="17"/>
  <c r="G565" i="17"/>
  <c r="H565" i="17"/>
  <c r="G549" i="17"/>
  <c r="H549" i="17"/>
  <c r="G533" i="17"/>
  <c r="H533" i="17"/>
  <c r="G517" i="17"/>
  <c r="H517" i="17"/>
  <c r="G501" i="17"/>
  <c r="H501" i="17"/>
  <c r="G485" i="17"/>
  <c r="H485" i="17"/>
  <c r="G469" i="17"/>
  <c r="H469" i="17"/>
  <c r="G453" i="17"/>
  <c r="H453" i="17"/>
  <c r="G437" i="17"/>
  <c r="H437" i="17"/>
  <c r="G405" i="17"/>
  <c r="H405" i="17"/>
  <c r="G389" i="17"/>
  <c r="H389" i="17"/>
  <c r="G357" i="17"/>
  <c r="H357" i="17"/>
  <c r="G325" i="17"/>
  <c r="H325" i="17"/>
  <c r="G293" i="17"/>
  <c r="H293" i="17"/>
  <c r="G245" i="17"/>
  <c r="H245" i="17"/>
  <c r="G213" i="17"/>
  <c r="H213" i="17"/>
  <c r="G181" i="17"/>
  <c r="H181" i="17"/>
  <c r="G149" i="17"/>
  <c r="H149" i="17"/>
  <c r="G117" i="17"/>
  <c r="H117" i="17"/>
  <c r="G101" i="17"/>
  <c r="H101" i="17"/>
  <c r="G69" i="17"/>
  <c r="H69" i="17"/>
  <c r="G37" i="17"/>
  <c r="H37" i="17"/>
  <c r="H598" i="17"/>
  <c r="H486" i="17"/>
  <c r="G980" i="17"/>
  <c r="H980" i="17"/>
  <c r="G948" i="17"/>
  <c r="H948" i="17"/>
  <c r="G916" i="17"/>
  <c r="H916" i="17"/>
  <c r="G884" i="17"/>
  <c r="H884" i="17"/>
  <c r="G868" i="17"/>
  <c r="H868" i="17"/>
  <c r="G836" i="17"/>
  <c r="H836" i="17"/>
  <c r="G804" i="17"/>
  <c r="H804" i="17"/>
  <c r="G772" i="17"/>
  <c r="H772" i="17"/>
  <c r="G740" i="17"/>
  <c r="H740" i="17"/>
  <c r="G708" i="17"/>
  <c r="H708" i="17"/>
  <c r="G676" i="17"/>
  <c r="H676" i="17"/>
  <c r="G644" i="17"/>
  <c r="H644" i="17"/>
  <c r="G612" i="17"/>
  <c r="H612" i="17"/>
  <c r="G580" i="17"/>
  <c r="H580" i="17"/>
  <c r="G548" i="17"/>
  <c r="H548" i="17"/>
  <c r="G516" i="17"/>
  <c r="H516" i="17"/>
  <c r="G484" i="17"/>
  <c r="H484" i="17"/>
  <c r="G452" i="17"/>
  <c r="H452" i="17"/>
  <c r="G420" i="17"/>
  <c r="H420" i="17"/>
  <c r="G388" i="17"/>
  <c r="H388" i="17"/>
  <c r="G356" i="17"/>
  <c r="H356" i="17"/>
  <c r="G324" i="17"/>
  <c r="H324" i="17"/>
  <c r="G292" i="17"/>
  <c r="H292" i="17"/>
  <c r="G260" i="17"/>
  <c r="H260" i="17"/>
  <c r="G228" i="17"/>
  <c r="H228" i="17"/>
  <c r="G196" i="17"/>
  <c r="H196" i="17"/>
  <c r="G164" i="17"/>
  <c r="H164" i="17"/>
  <c r="G116" i="17"/>
  <c r="H116" i="17"/>
  <c r="G84" i="17"/>
  <c r="H84" i="17"/>
  <c r="G68" i="17"/>
  <c r="H68" i="17"/>
  <c r="G36" i="17"/>
  <c r="H36" i="17"/>
  <c r="G4" i="17"/>
  <c r="H4" i="17"/>
  <c r="H310" i="17"/>
  <c r="G995" i="17"/>
  <c r="H995" i="17"/>
  <c r="G963" i="17"/>
  <c r="H963" i="17"/>
  <c r="G947" i="17"/>
  <c r="H947" i="17"/>
  <c r="G915" i="17"/>
  <c r="H915" i="17"/>
  <c r="G883" i="17"/>
  <c r="H883" i="17"/>
  <c r="G851" i="17"/>
  <c r="H851" i="17"/>
  <c r="G819" i="17"/>
  <c r="H819" i="17"/>
  <c r="G787" i="17"/>
  <c r="H787" i="17"/>
  <c r="G755" i="17"/>
  <c r="H755" i="17"/>
  <c r="G723" i="17"/>
  <c r="H723" i="17"/>
  <c r="G691" i="17"/>
  <c r="H691" i="17"/>
  <c r="G659" i="17"/>
  <c r="H659" i="17"/>
  <c r="G627" i="17"/>
  <c r="H627" i="17"/>
  <c r="G595" i="17"/>
  <c r="H595" i="17"/>
  <c r="G547" i="17"/>
  <c r="H547" i="17"/>
  <c r="G515" i="17"/>
  <c r="H515" i="17"/>
  <c r="G483" i="17"/>
  <c r="H483" i="17"/>
  <c r="G451" i="17"/>
  <c r="H451" i="17"/>
  <c r="G419" i="17"/>
  <c r="H419" i="17"/>
  <c r="G387" i="17"/>
  <c r="H387" i="17"/>
  <c r="G355" i="17"/>
  <c r="H355" i="17"/>
  <c r="G323" i="17"/>
  <c r="H323" i="17"/>
  <c r="G291" i="17"/>
  <c r="H291" i="17"/>
  <c r="G243" i="17"/>
  <c r="H243" i="17"/>
  <c r="G211" i="17"/>
  <c r="H211" i="17"/>
  <c r="G195" i="17"/>
  <c r="H195" i="17"/>
  <c r="G163" i="17"/>
  <c r="H163" i="17"/>
  <c r="G115" i="17"/>
  <c r="H115" i="17"/>
  <c r="G83" i="17"/>
  <c r="H83" i="17"/>
  <c r="G51" i="17"/>
  <c r="H51" i="17"/>
  <c r="G19" i="17"/>
  <c r="H19" i="17"/>
  <c r="G978" i="17"/>
  <c r="H978" i="17"/>
  <c r="G802" i="17"/>
  <c r="H802" i="17"/>
  <c r="G722" i="17"/>
  <c r="H722" i="17"/>
  <c r="G546" i="17"/>
  <c r="H546" i="17"/>
  <c r="G466" i="17"/>
  <c r="H466" i="17"/>
  <c r="G290" i="17"/>
  <c r="H290" i="17"/>
  <c r="G210" i="17"/>
  <c r="H210" i="17"/>
  <c r="G130" i="17"/>
  <c r="H130" i="17"/>
  <c r="G66" i="17"/>
  <c r="H66" i="17"/>
  <c r="H998" i="17"/>
  <c r="H854" i="17"/>
  <c r="H790" i="17"/>
  <c r="H550" i="17"/>
  <c r="H438" i="17"/>
  <c r="H198" i="17"/>
  <c r="G801" i="17"/>
  <c r="H801" i="17"/>
  <c r="G625" i="17"/>
  <c r="H625" i="17"/>
  <c r="G545" i="17"/>
  <c r="H545" i="17"/>
  <c r="G289" i="17"/>
  <c r="H289" i="17"/>
  <c r="G783" i="17"/>
  <c r="H783" i="17"/>
  <c r="G527" i="17"/>
  <c r="H527" i="17"/>
  <c r="G271" i="17"/>
  <c r="H271" i="17"/>
  <c r="G111" i="17"/>
  <c r="H111" i="17"/>
  <c r="H930" i="17"/>
  <c r="H870" i="17"/>
  <c r="H784" i="17"/>
  <c r="H738" i="17"/>
  <c r="H674" i="17"/>
  <c r="H609" i="17"/>
  <c r="H566" i="17"/>
  <c r="H367" i="17"/>
  <c r="H326" i="17"/>
  <c r="H257" i="17"/>
  <c r="H842" i="17"/>
  <c r="H586" i="17"/>
  <c r="H330" i="17"/>
  <c r="H90" i="17"/>
  <c r="H26" i="17"/>
  <c r="O1002" i="1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B6A6A7-6EC4-472B-8671-D27904C15C2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CBB58C2-86DB-40E4-BACF-966D230534B8}" name="WorksheetConnection_coffeeOrdersData.xlsx!Table6" type="102" refreshedVersion="8" minRefreshableVersion="5">
    <extLst>
      <ext xmlns:x15="http://schemas.microsoft.com/office/spreadsheetml/2010/11/main" uri="{DE250136-89BD-433C-8126-D09CA5730AF9}">
        <x15:connection id="Table6">
          <x15:rangePr sourceName="_xlcn.WorksheetConnection_coffeeOrdersData.xlsxTable6"/>
        </x15:connection>
      </ext>
    </extLst>
  </connection>
  <connection id="3" xr16:uid="{C326237B-1FFA-443E-AFE1-89B414572532}" name="WorksheetConnection_coffeeOrdersData-Final.xlsx!OrderData" type="102" refreshedVersion="8" minRefreshableVersion="5">
    <extLst>
      <ext xmlns:x15="http://schemas.microsoft.com/office/spreadsheetml/2010/11/main" uri="{DE250136-89BD-433C-8126-D09CA5730AF9}">
        <x15:connection id="OrderData">
          <x15:rangePr sourceName="_xlcn.WorksheetConnection_coffeeOrdersDataFinal.xlsxOrderData"/>
        </x15:connection>
      </ext>
    </extLst>
  </connection>
  <connection id="4" xr16:uid="{423DA75D-8349-4CA3-8A97-A15C344165A4}" name="WorksheetConnection_coffeeOrdersData-Final.xlsx!Orders" type="102" refreshedVersion="8" minRefreshableVersion="5">
    <extLst>
      <ext xmlns:x15="http://schemas.microsoft.com/office/spreadsheetml/2010/11/main" uri="{DE250136-89BD-433C-8126-D09CA5730AF9}">
        <x15:connection id="Orders">
          <x15:rangePr sourceName="_xlcn.WorksheetConnection_coffeeOrdersDataFinal.xlsxOrder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<sst xmlns="http://schemas.openxmlformats.org/spreadsheetml/2006/main" count="21125" uniqueCount="7985">
  <si>
    <t>Order ID</t>
  </si>
  <si>
    <t>Order Date</t>
  </si>
  <si>
    <t>Customer ID</t>
  </si>
  <si>
    <t>Product ID</t>
  </si>
  <si>
    <t>Quantity</t>
  </si>
  <si>
    <t>Customer Name</t>
  </si>
  <si>
    <t>Email</t>
  </si>
  <si>
    <t>Country</t>
  </si>
  <si>
    <t>Coffee Type</t>
  </si>
  <si>
    <t>Roast Type</t>
  </si>
  <si>
    <t>Size</t>
  </si>
  <si>
    <t>Unit Price</t>
  </si>
  <si>
    <t>Loyalty Card</t>
  </si>
  <si>
    <t>QEV-37451-860</t>
  </si>
  <si>
    <t>17670-51384-MA</t>
  </si>
  <si>
    <t>R-M-1</t>
  </si>
  <si>
    <t>E-M-0.5</t>
  </si>
  <si>
    <t>FAA-43335-268</t>
  </si>
  <si>
    <t>21125-22134-PX</t>
  </si>
  <si>
    <t>A-L-1</t>
  </si>
  <si>
    <t>KAC-83089-793</t>
  </si>
  <si>
    <t>23806-46781-OU</t>
  </si>
  <si>
    <t>E-M-1</t>
  </si>
  <si>
    <t>R-L-2.5</t>
  </si>
  <si>
    <t>CVP-18956-553</t>
  </si>
  <si>
    <t>86561-91660-RB</t>
  </si>
  <si>
    <t>L-D-1</t>
  </si>
  <si>
    <t>IPP-31994-879</t>
  </si>
  <si>
    <t>65223-29612-CB</t>
  </si>
  <si>
    <t>E-D-0.5</t>
  </si>
  <si>
    <t>SNZ-65340-705</t>
  </si>
  <si>
    <t>21134-81676-FR</t>
  </si>
  <si>
    <t>L-L-0.2</t>
  </si>
  <si>
    <t>EZT-46571-659</t>
  </si>
  <si>
    <t>03396-68805-ZC</t>
  </si>
  <si>
    <t>R-M-0.5</t>
  </si>
  <si>
    <t>NWQ-70061-912</t>
  </si>
  <si>
    <t>61021-27840-ZN</t>
  </si>
  <si>
    <t>BKK-47233-845</t>
  </si>
  <si>
    <t>76239-90137-UQ</t>
  </si>
  <si>
    <t>A-D-1</t>
  </si>
  <si>
    <t>VQR-01002-970</t>
  </si>
  <si>
    <t>49315-21985-BB</t>
  </si>
  <si>
    <t>E-L-2.5</t>
  </si>
  <si>
    <t>SZW-48378-399</t>
  </si>
  <si>
    <t>34136-36674-OM</t>
  </si>
  <si>
    <t>ITA-87418-783</t>
  </si>
  <si>
    <t>39396-12890-PE</t>
  </si>
  <si>
    <t>R-D-2.5</t>
  </si>
  <si>
    <t>GNZ-46006-527</t>
  </si>
  <si>
    <t>95875-73336-RG</t>
  </si>
  <si>
    <t>L-D-0.2</t>
  </si>
  <si>
    <t>FYQ-78248-319</t>
  </si>
  <si>
    <t>25473-43727-BY</t>
  </si>
  <si>
    <t>R-M-2.5</t>
  </si>
  <si>
    <t>VAU-44387-624</t>
  </si>
  <si>
    <t>99643-51048-IQ</t>
  </si>
  <si>
    <t>A-M-0.2</t>
  </si>
  <si>
    <t>RDW-33155-159</t>
  </si>
  <si>
    <t>62173-15287-CU</t>
  </si>
  <si>
    <t>TDZ-59011-211</t>
  </si>
  <si>
    <t>57611-05522-ST</t>
  </si>
  <si>
    <t>IDU-25793-399</t>
  </si>
  <si>
    <t>76664-37050-DT</t>
  </si>
  <si>
    <t>E-D-0.2</t>
  </si>
  <si>
    <t>NUO-20013-488</t>
  </si>
  <si>
    <t>03090-88267-BQ</t>
  </si>
  <si>
    <t>A-D-0.2</t>
  </si>
  <si>
    <t>UQU-65630-479</t>
  </si>
  <si>
    <t>37651-47492-NC</t>
  </si>
  <si>
    <t>FEO-11834-332</t>
  </si>
  <si>
    <t>95399-57205-HI</t>
  </si>
  <si>
    <t>TKY-71558-096</t>
  </si>
  <si>
    <t>24010-66714-HW</t>
  </si>
  <si>
    <t>A-M-1</t>
  </si>
  <si>
    <t>OXY-65322-253</t>
  </si>
  <si>
    <t>07591-92789-UA</t>
  </si>
  <si>
    <t>E-M-0.2</t>
  </si>
  <si>
    <t>EVP-43500-491</t>
  </si>
  <si>
    <t>49231-44455-IC</t>
  </si>
  <si>
    <t>A-M-0.5</t>
  </si>
  <si>
    <t>WAG-26945-689</t>
  </si>
  <si>
    <t>50124-88608-EO</t>
  </si>
  <si>
    <t>CHE-78995-767</t>
  </si>
  <si>
    <t>00888-74814-UZ</t>
  </si>
  <si>
    <t>A-D-0.5</t>
  </si>
  <si>
    <t>RYZ-14633-602</t>
  </si>
  <si>
    <t>14158-30713-OB</t>
  </si>
  <si>
    <t>WOQ-36015-429</t>
  </si>
  <si>
    <t>51427-89175-QJ</t>
  </si>
  <si>
    <t>L-M-0.2</t>
  </si>
  <si>
    <t>L-M-0.5</t>
  </si>
  <si>
    <t>SCT-60553-454</t>
  </si>
  <si>
    <t>39123-12846-YJ</t>
  </si>
  <si>
    <t>GFK-52063-244</t>
  </si>
  <si>
    <t>44981-99666-XB</t>
  </si>
  <si>
    <t>L-L-0.5</t>
  </si>
  <si>
    <t>AMM-79521-378</t>
  </si>
  <si>
    <t>24825-51803-CQ</t>
  </si>
  <si>
    <t>QUQ-90580-772</t>
  </si>
  <si>
    <t>77634-13918-GJ</t>
  </si>
  <si>
    <t>LGD-24408-274</t>
  </si>
  <si>
    <t>13694-25001-LX</t>
  </si>
  <si>
    <t>HCT-95608-959</t>
  </si>
  <si>
    <t>08523-01791-TI</t>
  </si>
  <si>
    <t>OFX-99147-470</t>
  </si>
  <si>
    <t>49860-68865-AB</t>
  </si>
  <si>
    <t>LUO-37559-016</t>
  </si>
  <si>
    <t>21240-83132-SP</t>
  </si>
  <si>
    <t>L-M-1</t>
  </si>
  <si>
    <t>XWC-20610-167</t>
  </si>
  <si>
    <t>08350-81623-TF</t>
  </si>
  <si>
    <t>GPU-79113-136</t>
  </si>
  <si>
    <t>73284-01385-SJ</t>
  </si>
  <si>
    <t>R-D-0.2</t>
  </si>
  <si>
    <t>ULR-52653-960</t>
  </si>
  <si>
    <t>04152-34436-IE</t>
  </si>
  <si>
    <t>L-L-2.5</t>
  </si>
  <si>
    <t>HPI-42308-142</t>
  </si>
  <si>
    <t>06631-86965-XP</t>
  </si>
  <si>
    <t>XHI-30227-581</t>
  </si>
  <si>
    <t>54619-08558-ZU</t>
  </si>
  <si>
    <t>L-D-2.5</t>
  </si>
  <si>
    <t>DJH-05202-380</t>
  </si>
  <si>
    <t>85589-17020-CX</t>
  </si>
  <si>
    <t>E-M-2.5</t>
  </si>
  <si>
    <t>VMW-26889-781</t>
  </si>
  <si>
    <t>36078-91009-WU</t>
  </si>
  <si>
    <t>A-L-0.2</t>
  </si>
  <si>
    <t>DBU-81099-586</t>
  </si>
  <si>
    <t>15770-27099-GX</t>
  </si>
  <si>
    <t>A-D-2.5</t>
  </si>
  <si>
    <t>PQA-54820-810</t>
  </si>
  <si>
    <t>91460-04823-BX</t>
  </si>
  <si>
    <t>XKB-41924-202</t>
  </si>
  <si>
    <t>45089-52817-WN</t>
  </si>
  <si>
    <t>L-D-0.5</t>
  </si>
  <si>
    <t>DWZ-69106-473</t>
  </si>
  <si>
    <t>76447-50326-IC</t>
  </si>
  <si>
    <t>YHV-68700-050</t>
  </si>
  <si>
    <t>26333-67911-OL</t>
  </si>
  <si>
    <t>KRB-88066-642</t>
  </si>
  <si>
    <t>22107-86640-SB</t>
  </si>
  <si>
    <t>LQU-08404-173</t>
  </si>
  <si>
    <t>09960-34242-LZ</t>
  </si>
  <si>
    <t>L-L-1</t>
  </si>
  <si>
    <t>CWK-60159-881</t>
  </si>
  <si>
    <t>04671-85591-RT</t>
  </si>
  <si>
    <t>EEG-74197-843</t>
  </si>
  <si>
    <t>25729-68859-UA</t>
  </si>
  <si>
    <t>E-L-1</t>
  </si>
  <si>
    <t>UCZ-59708-525</t>
  </si>
  <si>
    <t>05501-86351-NX</t>
  </si>
  <si>
    <t>HUB-47311-849</t>
  </si>
  <si>
    <t>04521-04300-OK</t>
  </si>
  <si>
    <t>WYM-17686-694</t>
  </si>
  <si>
    <t>58689-55264-VK</t>
  </si>
  <si>
    <t>ZYQ-15797-695</t>
  </si>
  <si>
    <t>79436-73011-MM</t>
  </si>
  <si>
    <t>R-D-0.5</t>
  </si>
  <si>
    <t>EEJ-16185-108</t>
  </si>
  <si>
    <t>65552-60476-KY</t>
  </si>
  <si>
    <t>RWR-77888-800</t>
  </si>
  <si>
    <t>69904-02729-YS</t>
  </si>
  <si>
    <t>LHN-75209-742</t>
  </si>
  <si>
    <t>01433-04270-AX</t>
  </si>
  <si>
    <t>TIR-71396-998</t>
  </si>
  <si>
    <t>14204-14186-LA</t>
  </si>
  <si>
    <t>RXF-37618-213</t>
  </si>
  <si>
    <t>32948-34398-HC</t>
  </si>
  <si>
    <t>R-L-0.5</t>
  </si>
  <si>
    <t>ANM-16388-634</t>
  </si>
  <si>
    <t>77343-52608-FF</t>
  </si>
  <si>
    <t>WYL-29300-070</t>
  </si>
  <si>
    <t>42770-36274-QA</t>
  </si>
  <si>
    <t>R-M-0.2</t>
  </si>
  <si>
    <t>JHW-74554-805</t>
  </si>
  <si>
    <t>14103-58987-ZU</t>
  </si>
  <si>
    <t>KYS-27063-603</t>
  </si>
  <si>
    <t>69958-32065-SW</t>
  </si>
  <si>
    <t>GAZ-58626-277</t>
  </si>
  <si>
    <t>69533-84907-FA</t>
  </si>
  <si>
    <t>RPJ-37787-335</t>
  </si>
  <si>
    <t>76005-95461-CI</t>
  </si>
  <si>
    <t>A-M-2.5</t>
  </si>
  <si>
    <t>LEF-83057-763</t>
  </si>
  <si>
    <t>15395-90855-VB</t>
  </si>
  <si>
    <t>RPW-36123-215</t>
  </si>
  <si>
    <t>80640-45811-LB</t>
  </si>
  <si>
    <t>E-L-0.5</t>
  </si>
  <si>
    <t>WLL-59044-117</t>
  </si>
  <si>
    <t>28476-04082-GR</t>
  </si>
  <si>
    <t>R-D-1</t>
  </si>
  <si>
    <t>AWT-22827-563</t>
  </si>
  <si>
    <t>12018-75670-EU</t>
  </si>
  <si>
    <t>R-L-0.2</t>
  </si>
  <si>
    <t>QLM-07145-668</t>
  </si>
  <si>
    <t>86437-17399-FK</t>
  </si>
  <si>
    <t>HVQ-64398-930</t>
  </si>
  <si>
    <t>62979-53167-ML</t>
  </si>
  <si>
    <t>WRT-40778-247</t>
  </si>
  <si>
    <t>54810-81899-HL</t>
  </si>
  <si>
    <t>R-L-1</t>
  </si>
  <si>
    <t>SUB-13006-125</t>
  </si>
  <si>
    <t>26103-41504-IB</t>
  </si>
  <si>
    <t>A-L-0.5</t>
  </si>
  <si>
    <t>CQM-49696-263</t>
  </si>
  <si>
    <t>76534-45229-SG</t>
  </si>
  <si>
    <t>KXN-85094-246</t>
  </si>
  <si>
    <t>81744-27332-RR</t>
  </si>
  <si>
    <t>L-M-2.5</t>
  </si>
  <si>
    <t>XOQ-12405-419</t>
  </si>
  <si>
    <t>91513-75657-PH</t>
  </si>
  <si>
    <t>HYF-10254-369</t>
  </si>
  <si>
    <t>30373-66619-CB</t>
  </si>
  <si>
    <t>XXJ-47000-307</t>
  </si>
  <si>
    <t>31582-23562-FM</t>
  </si>
  <si>
    <t>A-L-2.5</t>
  </si>
  <si>
    <t>ZDK-82166-357</t>
  </si>
  <si>
    <t>81431-12577-VD</t>
  </si>
  <si>
    <t>IHN-19982-362</t>
  </si>
  <si>
    <t>68894-91205-MP</t>
  </si>
  <si>
    <t>VMT-10030-889</t>
  </si>
  <si>
    <t>87602-55754-VN</t>
  </si>
  <si>
    <t>NHL-11063-100</t>
  </si>
  <si>
    <t>39181-35745-WH</t>
  </si>
  <si>
    <t>ROV-87448-086</t>
  </si>
  <si>
    <t>30381-64762-NG</t>
  </si>
  <si>
    <t>DGY-35773-612</t>
  </si>
  <si>
    <t>17503-27693-ZH</t>
  </si>
  <si>
    <t>YWH-50638-556</t>
  </si>
  <si>
    <t>89442-35633-HJ</t>
  </si>
  <si>
    <t>ISL-11200-600</t>
  </si>
  <si>
    <t>13654-85265-IL</t>
  </si>
  <si>
    <t>LBZ-75997-047</t>
  </si>
  <si>
    <t>40946-22090-FP</t>
  </si>
  <si>
    <t>EUH-08089-954</t>
  </si>
  <si>
    <t>29050-93691-TS</t>
  </si>
  <si>
    <t>BLD-12227-251</t>
  </si>
  <si>
    <t>64395-74865-WF</t>
  </si>
  <si>
    <t>OPY-30711-853</t>
  </si>
  <si>
    <t>81861-66046-SU</t>
  </si>
  <si>
    <t>DBC-44122-300</t>
  </si>
  <si>
    <t>13366-78506-KP</t>
  </si>
  <si>
    <t>FJQ-60035-234</t>
  </si>
  <si>
    <t>08847-29858-HN</t>
  </si>
  <si>
    <t>HSF-66926-425</t>
  </si>
  <si>
    <t>00539-42510-RY</t>
  </si>
  <si>
    <t>LQG-41416-375</t>
  </si>
  <si>
    <t>45190-08727-NV</t>
  </si>
  <si>
    <t>VZO-97265-841</t>
  </si>
  <si>
    <t>87049-37901-FU</t>
  </si>
  <si>
    <t>MOR-12987-399</t>
  </si>
  <si>
    <t>34015-31593-JC</t>
  </si>
  <si>
    <t>UOA-23786-489</t>
  </si>
  <si>
    <t>90305-50099-SV</t>
  </si>
  <si>
    <t>AJL-52941-018</t>
  </si>
  <si>
    <t>55871-61935-MF</t>
  </si>
  <si>
    <t>E-D-1</t>
  </si>
  <si>
    <t>XSZ-84273-421</t>
  </si>
  <si>
    <t>15405-60469-TM</t>
  </si>
  <si>
    <t>NUN-48214-216</t>
  </si>
  <si>
    <t>06953-94794-FB</t>
  </si>
  <si>
    <t>AKV-93064-769</t>
  </si>
  <si>
    <t>22305-40299-CY</t>
  </si>
  <si>
    <t>BRB-40903-533</t>
  </si>
  <si>
    <t>09020-56774-GU</t>
  </si>
  <si>
    <t>E-L-0.2</t>
  </si>
  <si>
    <t>GPR-19973-483</t>
  </si>
  <si>
    <t>92926-08470-YS</t>
  </si>
  <si>
    <t>XIY-43041-882</t>
  </si>
  <si>
    <t>07250-63194-JO</t>
  </si>
  <si>
    <t>YGY-98425-969</t>
  </si>
  <si>
    <t>63787-96257-TQ</t>
  </si>
  <si>
    <t>MSB-08397-648</t>
  </si>
  <si>
    <t>49530-25460-RW</t>
  </si>
  <si>
    <t>WDR-06028-345</t>
  </si>
  <si>
    <t>66508-21373-OQ</t>
  </si>
  <si>
    <t>MXM-42948-061</t>
  </si>
  <si>
    <t>20203-03950-FY</t>
  </si>
  <si>
    <t>MGQ-98961-173</t>
  </si>
  <si>
    <t>83895-90735-XH</t>
  </si>
  <si>
    <t>RFH-64349-897</t>
  </si>
  <si>
    <t>61954-61462-RJ</t>
  </si>
  <si>
    <t>TKL-20738-660</t>
  </si>
  <si>
    <t>47939-53158-LS</t>
  </si>
  <si>
    <t>GOW-03198-575</t>
  </si>
  <si>
    <t>61513-27752-FA</t>
  </si>
  <si>
    <t>QJB-90477-635</t>
  </si>
  <si>
    <t>89714-19856-WX</t>
  </si>
  <si>
    <t>MWP-46239-785</t>
  </si>
  <si>
    <t>87979-56781-YV</t>
  </si>
  <si>
    <t>QDV-03406-248</t>
  </si>
  <si>
    <t>74126-88836-KA</t>
  </si>
  <si>
    <t>GPH-40635-105</t>
  </si>
  <si>
    <t>37397-05992-VO</t>
  </si>
  <si>
    <t>JOM-80930-071</t>
  </si>
  <si>
    <t>54904-18397-UD</t>
  </si>
  <si>
    <t>OIL-26493-755</t>
  </si>
  <si>
    <t>19017-95853-EK</t>
  </si>
  <si>
    <t>CYV-13426-645</t>
  </si>
  <si>
    <t>88593-59934-VU</t>
  </si>
  <si>
    <t>WRP-39846-614</t>
  </si>
  <si>
    <t>47493-68564-YM</t>
  </si>
  <si>
    <t>VDZ-76673-968</t>
  </si>
  <si>
    <t>82246-82543-DW</t>
  </si>
  <si>
    <t>VTV-03546-175</t>
  </si>
  <si>
    <t>03384-62101-IY</t>
  </si>
  <si>
    <t>GHR-72274-715</t>
  </si>
  <si>
    <t>86881-41559-OR</t>
  </si>
  <si>
    <t>ZGK-97262-313</t>
  </si>
  <si>
    <t>02536-18494-AQ</t>
  </si>
  <si>
    <t>ZFS-30776-804</t>
  </si>
  <si>
    <t>58638-01029-CB</t>
  </si>
  <si>
    <t>QUU-91729-492</t>
  </si>
  <si>
    <t>90312-11148-LA</t>
  </si>
  <si>
    <t>PVI-72795-960</t>
  </si>
  <si>
    <t>68239-74809-TF</t>
  </si>
  <si>
    <t>PPP-78935-365</t>
  </si>
  <si>
    <t>91074-60023-IP</t>
  </si>
  <si>
    <t>JUO-34131-517</t>
  </si>
  <si>
    <t>07972-83748-JI</t>
  </si>
  <si>
    <t>ZJE-89333-489</t>
  </si>
  <si>
    <t>08694-57330-XR</t>
  </si>
  <si>
    <t>LOO-35324-159</t>
  </si>
  <si>
    <t>68412-11126-YJ</t>
  </si>
  <si>
    <t>JBQ-93412-846</t>
  </si>
  <si>
    <t>69037-66822-DW</t>
  </si>
  <si>
    <t>EHX-66333-637</t>
  </si>
  <si>
    <t>01297-94364-XH</t>
  </si>
  <si>
    <t>WXG-25759-236</t>
  </si>
  <si>
    <t>39919-06540-ZI</t>
  </si>
  <si>
    <t>QNA-31113-984</t>
  </si>
  <si>
    <t>60512-78550-WS</t>
  </si>
  <si>
    <t>ZWI-52029-159</t>
  </si>
  <si>
    <t>40172-12000-AU</t>
  </si>
  <si>
    <t>DFS-49954-707</t>
  </si>
  <si>
    <t>39019-13649-CL</t>
  </si>
  <si>
    <t>VYP-89830-878</t>
  </si>
  <si>
    <t>12715-05198-QU</t>
  </si>
  <si>
    <t>AMT-40418-362</t>
  </si>
  <si>
    <t>04513-76520-QO</t>
  </si>
  <si>
    <t>NFQ-23241-793</t>
  </si>
  <si>
    <t>88446-59251-SQ</t>
  </si>
  <si>
    <t>JQK-64922-985</t>
  </si>
  <si>
    <t>23779-10274-KN</t>
  </si>
  <si>
    <t>YET-17732-678</t>
  </si>
  <si>
    <t>57235-92842-DK</t>
  </si>
  <si>
    <t>NKW-24945-846</t>
  </si>
  <si>
    <t>75977-30364-AY</t>
  </si>
  <si>
    <t>VKA-82720-513</t>
  </si>
  <si>
    <t>12299-30914-NG</t>
  </si>
  <si>
    <t>THA-60599-417</t>
  </si>
  <si>
    <t>59971-35626-YJ</t>
  </si>
  <si>
    <t>MEK-39769-035</t>
  </si>
  <si>
    <t>15380-76513-PS</t>
  </si>
  <si>
    <t>JAF-18294-750</t>
  </si>
  <si>
    <t>73564-98204-EY</t>
  </si>
  <si>
    <t>TME-59627-221</t>
  </si>
  <si>
    <t>72282-40594-RX</t>
  </si>
  <si>
    <t>UDG-65353-824</t>
  </si>
  <si>
    <t>17514-94165-RJ</t>
  </si>
  <si>
    <t>ENQ-42923-176</t>
  </si>
  <si>
    <t>56248-75861-JX</t>
  </si>
  <si>
    <t>CBT-55781-720</t>
  </si>
  <si>
    <t>97855-54761-IS</t>
  </si>
  <si>
    <t>NEU-86533-016</t>
  </si>
  <si>
    <t>96544-91644-IT</t>
  </si>
  <si>
    <t>BYU-58154-603</t>
  </si>
  <si>
    <t>51971-70393-QM</t>
  </si>
  <si>
    <t>EHJ-05910-257</t>
  </si>
  <si>
    <t>06812-11924-IK</t>
  </si>
  <si>
    <t>EIL-44855-309</t>
  </si>
  <si>
    <t>59741-90220-OW</t>
  </si>
  <si>
    <t>HCA-87224-420</t>
  </si>
  <si>
    <t>62682-27930-PD</t>
  </si>
  <si>
    <t>ABO-29054-365</t>
  </si>
  <si>
    <t>00256-19905-YG</t>
  </si>
  <si>
    <t>TKN-58485-031</t>
  </si>
  <si>
    <t>38890-22576-UI</t>
  </si>
  <si>
    <t>RCK-04069-371</t>
  </si>
  <si>
    <t>94573-61802-PH</t>
  </si>
  <si>
    <t>IRJ-67095-738</t>
  </si>
  <si>
    <t>86447-02699-UT</t>
  </si>
  <si>
    <t>VEA-31961-977</t>
  </si>
  <si>
    <t>51432-27169-KN</t>
  </si>
  <si>
    <t>BAF-42286-205</t>
  </si>
  <si>
    <t>43074-00987-PB</t>
  </si>
  <si>
    <t>WOR-52762-511</t>
  </si>
  <si>
    <t>04739-85772-QT</t>
  </si>
  <si>
    <t>ZWK-03995-815</t>
  </si>
  <si>
    <t>28279-78469-YW</t>
  </si>
  <si>
    <t>CKF-43291-846</t>
  </si>
  <si>
    <t>91829-99544-DS</t>
  </si>
  <si>
    <t>RMW-74160-339</t>
  </si>
  <si>
    <t>38978-59582-JP</t>
  </si>
  <si>
    <t>FMT-94584-786</t>
  </si>
  <si>
    <t>86504-96610-BH</t>
  </si>
  <si>
    <t>NWT-78222-575</t>
  </si>
  <si>
    <t>75986-98864-EZ</t>
  </si>
  <si>
    <t>EOI-02511-919</t>
  </si>
  <si>
    <t>66776-88682-RG</t>
  </si>
  <si>
    <t>UCT-03935-589</t>
  </si>
  <si>
    <t>85851-78384-DM</t>
  </si>
  <si>
    <t>SBI-60013-494</t>
  </si>
  <si>
    <t>55232-81621-BX</t>
  </si>
  <si>
    <t>QRA-73277-814</t>
  </si>
  <si>
    <t>80310-92912-JA</t>
  </si>
  <si>
    <t>EQE-31648-909</t>
  </si>
  <si>
    <t>19821-05175-WZ</t>
  </si>
  <si>
    <t>QOO-24615-950</t>
  </si>
  <si>
    <t>01338-83217-GV</t>
  </si>
  <si>
    <t>WDV-73864-037</t>
  </si>
  <si>
    <t>66044-25298-TA</t>
  </si>
  <si>
    <t>PKR-88575-066</t>
  </si>
  <si>
    <t>28728-47861-TZ</t>
  </si>
  <si>
    <t>BWR-85735-955</t>
  </si>
  <si>
    <t>32638-38620-AX</t>
  </si>
  <si>
    <t>YFX-64795-136</t>
  </si>
  <si>
    <t>83163-65741-IH</t>
  </si>
  <si>
    <t>DDO-71442-967</t>
  </si>
  <si>
    <t>89422-58281-FD</t>
  </si>
  <si>
    <t>ILQ-11027-588</t>
  </si>
  <si>
    <t>76293-30918-DQ</t>
  </si>
  <si>
    <t>KRZ-13868-122</t>
  </si>
  <si>
    <t>86779-84838-EJ</t>
  </si>
  <si>
    <t>VRM-93594-914</t>
  </si>
  <si>
    <t>66806-41795-MX</t>
  </si>
  <si>
    <t>HXL-22497-359</t>
  </si>
  <si>
    <t>64875-71224-UI</t>
  </si>
  <si>
    <t>NOP-21394-646</t>
  </si>
  <si>
    <t>16982-35708-BZ</t>
  </si>
  <si>
    <t>FTV-77095-168</t>
  </si>
  <si>
    <t>66708-26678-QK</t>
  </si>
  <si>
    <t>BOR-02906-411</t>
  </si>
  <si>
    <t>08743-09057-OO</t>
  </si>
  <si>
    <t>WMP-68847-770</t>
  </si>
  <si>
    <t>37490-01572-JW</t>
  </si>
  <si>
    <t>TMO-22785-872</t>
  </si>
  <si>
    <t>01811-60350-CU</t>
  </si>
  <si>
    <t>TJG-73587-353</t>
  </si>
  <si>
    <t>24766-58139-GT</t>
  </si>
  <si>
    <t>OOU-61343-455</t>
  </si>
  <si>
    <t>90123-70970-NY</t>
  </si>
  <si>
    <t>RMA-08327-369</t>
  </si>
  <si>
    <t>93809-05424-MG</t>
  </si>
  <si>
    <t>SFB-97929-779</t>
  </si>
  <si>
    <t>85425-33494-HQ</t>
  </si>
  <si>
    <t>AUP-10128-606</t>
  </si>
  <si>
    <t>54387-64897-XC</t>
  </si>
  <si>
    <t>YTW-40242-005</t>
  </si>
  <si>
    <t>01035-70465-UO</t>
  </si>
  <si>
    <t>PRP-53390-819</t>
  </si>
  <si>
    <t>84260-39432-ML</t>
  </si>
  <si>
    <t>GSJ-01065-125</t>
  </si>
  <si>
    <t>69779-40609-RS</t>
  </si>
  <si>
    <t>YQU-65147-580</t>
  </si>
  <si>
    <t>80247-70000-HT</t>
  </si>
  <si>
    <t>QPM-95832-683</t>
  </si>
  <si>
    <t>35058-04550-VC</t>
  </si>
  <si>
    <t>BNQ-88920-567</t>
  </si>
  <si>
    <t>27226-53717-SY</t>
  </si>
  <si>
    <t>PUX-47906-110</t>
  </si>
  <si>
    <t>02002-98725-CH</t>
  </si>
  <si>
    <t>COL-72079-610</t>
  </si>
  <si>
    <t>38487-01549-MV</t>
  </si>
  <si>
    <t>LBC-45686-819</t>
  </si>
  <si>
    <t>98573-41811-EQ</t>
  </si>
  <si>
    <t>BLQ-03709-265</t>
  </si>
  <si>
    <t>72463-75685-MV</t>
  </si>
  <si>
    <t>VFZ-91673-181</t>
  </si>
  <si>
    <t>10225-91535-AI</t>
  </si>
  <si>
    <t>WKD-81956-870</t>
  </si>
  <si>
    <t>48090-06534-HI</t>
  </si>
  <si>
    <t>TNI-91067-006</t>
  </si>
  <si>
    <t>80444-58185-FX</t>
  </si>
  <si>
    <t>IZA-61469-812</t>
  </si>
  <si>
    <t>13561-92774-WP</t>
  </si>
  <si>
    <t>PSS-22466-862</t>
  </si>
  <si>
    <t>11550-78378-GE</t>
  </si>
  <si>
    <t>REH-56504-397</t>
  </si>
  <si>
    <t>90961-35603-RP</t>
  </si>
  <si>
    <t>ALA-62598-016</t>
  </si>
  <si>
    <t>57145-03803-ZL</t>
  </si>
  <si>
    <t>EYE-70374-835</t>
  </si>
  <si>
    <t>89115-11966-VF</t>
  </si>
  <si>
    <t>CCZ-19589-212</t>
  </si>
  <si>
    <t>05754-41702-FG</t>
  </si>
  <si>
    <t>BPT-83989-157</t>
  </si>
  <si>
    <t>84269-49816-ML</t>
  </si>
  <si>
    <t>YFH-87456-208</t>
  </si>
  <si>
    <t>23600-98432-ME</t>
  </si>
  <si>
    <t>JLN-14700-924</t>
  </si>
  <si>
    <t>79058-02767-CP</t>
  </si>
  <si>
    <t>JVW-22582-137</t>
  </si>
  <si>
    <t>89208-74646-UK</t>
  </si>
  <si>
    <t>LAA-41879-001</t>
  </si>
  <si>
    <t>11408-81032-UR</t>
  </si>
  <si>
    <t>BRV-64870-915</t>
  </si>
  <si>
    <t>32070-55528-UG</t>
  </si>
  <si>
    <t>RGJ-12544-083</t>
  </si>
  <si>
    <t>48873-84433-PN</t>
  </si>
  <si>
    <t>JJX-83339-346</t>
  </si>
  <si>
    <t>32928-18158-OW</t>
  </si>
  <si>
    <t>BIU-21970-705</t>
  </si>
  <si>
    <t>89711-56688-GG</t>
  </si>
  <si>
    <t>ELJ-87741-745</t>
  </si>
  <si>
    <t>48389-71976-JB</t>
  </si>
  <si>
    <t>SGI-48226-857</t>
  </si>
  <si>
    <t>84033-80762-EQ</t>
  </si>
  <si>
    <t>AHV-66988-037</t>
  </si>
  <si>
    <t>12743-00952-KO</t>
  </si>
  <si>
    <t>ISK-42066-094</t>
  </si>
  <si>
    <t>41505-42181-EF</t>
  </si>
  <si>
    <t>FTC-35822-530</t>
  </si>
  <si>
    <t>14307-87663-KB</t>
  </si>
  <si>
    <t>VSS-56247-688</t>
  </si>
  <si>
    <t>08360-19442-GB</t>
  </si>
  <si>
    <t>HVW-25584-144</t>
  </si>
  <si>
    <t>93405-51204-UW</t>
  </si>
  <si>
    <t>MUY-15309-209</t>
  </si>
  <si>
    <t>97152-03355-IW</t>
  </si>
  <si>
    <t>VAJ-44572-469</t>
  </si>
  <si>
    <t>79216-73157-TE</t>
  </si>
  <si>
    <t>YJU-84377-606</t>
  </si>
  <si>
    <t>20259-47723-AC</t>
  </si>
  <si>
    <t>VNC-93921-469</t>
  </si>
  <si>
    <t>04666-71569-RI</t>
  </si>
  <si>
    <t>OGB-91614-810</t>
  </si>
  <si>
    <t>08909-77713-CG</t>
  </si>
  <si>
    <t>BQI-61647-496</t>
  </si>
  <si>
    <t>84340-73931-VV</t>
  </si>
  <si>
    <t>IOM-51636-823</t>
  </si>
  <si>
    <t>04609-95151-XH</t>
  </si>
  <si>
    <t>GGD-38107-641</t>
  </si>
  <si>
    <t>99562-88650-YF</t>
  </si>
  <si>
    <t>LTO-95975-728</t>
  </si>
  <si>
    <t>46560-73885-PJ</t>
  </si>
  <si>
    <t>IGM-84664-265</t>
  </si>
  <si>
    <t>80179-44620-WN</t>
  </si>
  <si>
    <t>SKO-45740-621</t>
  </si>
  <si>
    <t>FOJ-02234-063</t>
  </si>
  <si>
    <t>59081-87231-VP</t>
  </si>
  <si>
    <t>E-D-2.5</t>
  </si>
  <si>
    <t>MSJ-11909-468</t>
  </si>
  <si>
    <t>07878-45872-CC</t>
  </si>
  <si>
    <t>DKB-78053-329</t>
  </si>
  <si>
    <t>12444-05174-OO</t>
  </si>
  <si>
    <t>DFZ-45083-941</t>
  </si>
  <si>
    <t>34665-62561-AU</t>
  </si>
  <si>
    <t>OTA-40969-710</t>
  </si>
  <si>
    <t>77877-11993-QH</t>
  </si>
  <si>
    <t>GRH-45571-667</t>
  </si>
  <si>
    <t>32291-18308-YZ</t>
  </si>
  <si>
    <t>NXV-05302-067</t>
  </si>
  <si>
    <t>25754-33191-ZI</t>
  </si>
  <si>
    <t>VZH-86274-142</t>
  </si>
  <si>
    <t>53120-45532-KL</t>
  </si>
  <si>
    <t>KIX-93248-135</t>
  </si>
  <si>
    <t>36605-83052-WB</t>
  </si>
  <si>
    <t>AXR-10962-010</t>
  </si>
  <si>
    <t>53683-35977-KI</t>
  </si>
  <si>
    <t>IHS-71573-008</t>
  </si>
  <si>
    <t>07972-83134-NM</t>
  </si>
  <si>
    <t>QTR-19001-114</t>
  </si>
  <si>
    <t>WBK-62297-910</t>
  </si>
  <si>
    <t>25514-23938-IQ</t>
  </si>
  <si>
    <t>OGY-19377-175</t>
  </si>
  <si>
    <t>49084-44492-OJ</t>
  </si>
  <si>
    <t>ESR-66651-814</t>
  </si>
  <si>
    <t>76624-72205-CK</t>
  </si>
  <si>
    <t>CPX-46916-770</t>
  </si>
  <si>
    <t>12729-50170-JE</t>
  </si>
  <si>
    <t>MDC-03318-645</t>
  </si>
  <si>
    <t>43974-44760-QI</t>
  </si>
  <si>
    <t>SFF-86059-407</t>
  </si>
  <si>
    <t>30585-48726-BK</t>
  </si>
  <si>
    <t>SCL-94540-788</t>
  </si>
  <si>
    <t>16123-07017-TY</t>
  </si>
  <si>
    <t>HVU-21634-076</t>
  </si>
  <si>
    <t>27723-45097-MH</t>
  </si>
  <si>
    <t>XUS-73326-418</t>
  </si>
  <si>
    <t>37078-56703-AF</t>
  </si>
  <si>
    <t>XWD-18933-006</t>
  </si>
  <si>
    <t>79420-11075-MY</t>
  </si>
  <si>
    <t>HPD-65272-772</t>
  </si>
  <si>
    <t>57504-13456-UO</t>
  </si>
  <si>
    <t>JEG-93140-224</t>
  </si>
  <si>
    <t>53751-57560-CN</t>
  </si>
  <si>
    <t>NNH-62058-950</t>
  </si>
  <si>
    <t>96112-42558-EA</t>
  </si>
  <si>
    <t>LTD-71429-845</t>
  </si>
  <si>
    <t>03157-23165-UB</t>
  </si>
  <si>
    <t>MPV-26985-215</t>
  </si>
  <si>
    <t>51466-52850-AG</t>
  </si>
  <si>
    <t>IYO-10245-081</t>
  </si>
  <si>
    <t>57145-31023-FK</t>
  </si>
  <si>
    <t>BYZ-39669-954</t>
  </si>
  <si>
    <t>66408-53777-VE</t>
  </si>
  <si>
    <t>EFB-72860-209</t>
  </si>
  <si>
    <t>53035-99701-WG</t>
  </si>
  <si>
    <t>GMM-72397-378</t>
  </si>
  <si>
    <t>45899-92796-EI</t>
  </si>
  <si>
    <t>LYP-52345-883</t>
  </si>
  <si>
    <t>17649-28133-PY</t>
  </si>
  <si>
    <t>DFK-35846-692</t>
  </si>
  <si>
    <t>49612-33852-CN</t>
  </si>
  <si>
    <t>XAH-93337-609</t>
  </si>
  <si>
    <t>66976-43829-YG</t>
  </si>
  <si>
    <t>QKA-72582-644</t>
  </si>
  <si>
    <t>64852-04619-XZ</t>
  </si>
  <si>
    <t>ZDK-84567-102</t>
  </si>
  <si>
    <t>58690-31815-VY</t>
  </si>
  <si>
    <t>WAV-38301-984</t>
  </si>
  <si>
    <t>62863-81239-DT</t>
  </si>
  <si>
    <t>KZR-33023-209</t>
  </si>
  <si>
    <t>21177-40725-CF</t>
  </si>
  <si>
    <t>ULM-49433-003</t>
  </si>
  <si>
    <t>99421-80253-UI</t>
  </si>
  <si>
    <t>SIB-83254-136</t>
  </si>
  <si>
    <t>45315-50206-DK</t>
  </si>
  <si>
    <t>NOK-50349-551</t>
  </si>
  <si>
    <t>09595-95726-OV</t>
  </si>
  <si>
    <t>YIS-96268-844</t>
  </si>
  <si>
    <t>60221-67036-TD</t>
  </si>
  <si>
    <t>CXI-04933-855</t>
  </si>
  <si>
    <t>62923-29397-KX</t>
  </si>
  <si>
    <t>IZU-90429-382</t>
  </si>
  <si>
    <t>33011-52383-BA</t>
  </si>
  <si>
    <t>WIT-40912-783</t>
  </si>
  <si>
    <t>86768-91598-FA</t>
  </si>
  <si>
    <t>PSD-57291-590</t>
  </si>
  <si>
    <t>37191-12203-MX</t>
  </si>
  <si>
    <t>GOI-41472-677</t>
  </si>
  <si>
    <t>16545-76328-JY</t>
  </si>
  <si>
    <t>KTX-17944-494</t>
  </si>
  <si>
    <t>74330-29286-RO</t>
  </si>
  <si>
    <t>RDM-99811-230</t>
  </si>
  <si>
    <t>22349-47389-GY</t>
  </si>
  <si>
    <t>JTU-55897-581</t>
  </si>
  <si>
    <t>70290-38099-GB</t>
  </si>
  <si>
    <t>CRK-07584-240</t>
  </si>
  <si>
    <t>18741-72071-PP</t>
  </si>
  <si>
    <t>MKE-75518-399</t>
  </si>
  <si>
    <t>62588-82624-II</t>
  </si>
  <si>
    <t>AEL-51169-725</t>
  </si>
  <si>
    <t>37430-29579-HD</t>
  </si>
  <si>
    <t>ZGM-83108-823</t>
  </si>
  <si>
    <t>84132-22322-QT</t>
  </si>
  <si>
    <t>JBP-78754-392</t>
  </si>
  <si>
    <t>RNH-54912-747</t>
  </si>
  <si>
    <t>37445-17791-NQ</t>
  </si>
  <si>
    <t>JDS-33440-914</t>
  </si>
  <si>
    <t>58511-10548-ZU</t>
  </si>
  <si>
    <t>SYX-48878-182</t>
  </si>
  <si>
    <t>47725-34771-FJ</t>
  </si>
  <si>
    <t>ZGD-94763-868</t>
  </si>
  <si>
    <t>53086-67334-KT</t>
  </si>
  <si>
    <t>CZY-70361-485</t>
  </si>
  <si>
    <t>83308-82257-UN</t>
  </si>
  <si>
    <t>RJR-12175-899</t>
  </si>
  <si>
    <t>37274-08534-FM</t>
  </si>
  <si>
    <t>ELB-07929-407</t>
  </si>
  <si>
    <t>54004-04664-AA</t>
  </si>
  <si>
    <t>UJQ-54441-340</t>
  </si>
  <si>
    <t>26822-19510-SD</t>
  </si>
  <si>
    <t>OWY-43108-475</t>
  </si>
  <si>
    <t>06432-73165-ML</t>
  </si>
  <si>
    <t>GNO-91911-159</t>
  </si>
  <si>
    <t>96503-31833-CW</t>
  </si>
  <si>
    <t>CNY-06284-066</t>
  </si>
  <si>
    <t>63985-64148-MG</t>
  </si>
  <si>
    <t>OQS-46321-904</t>
  </si>
  <si>
    <t>19597-91185-CM</t>
  </si>
  <si>
    <t>IBW-87442-480</t>
  </si>
  <si>
    <t>79814-23626-JR</t>
  </si>
  <si>
    <t>DGZ-82537-477</t>
  </si>
  <si>
    <t>43439-94003-DW</t>
  </si>
  <si>
    <t>LPS-39089-432</t>
  </si>
  <si>
    <t>97655-45555-LI</t>
  </si>
  <si>
    <t>MQU-86100-929</t>
  </si>
  <si>
    <t>64418-01720-VW</t>
  </si>
  <si>
    <t>XUR-14132-391</t>
  </si>
  <si>
    <t>96836-09258-RI</t>
  </si>
  <si>
    <t>OVI-27064-381</t>
  </si>
  <si>
    <t>SHP-17012-870</t>
  </si>
  <si>
    <t>69529-07533-CV</t>
  </si>
  <si>
    <t>FDY-03414-903</t>
  </si>
  <si>
    <t>94840-49457-UD</t>
  </si>
  <si>
    <t>WXT-85291-143</t>
  </si>
  <si>
    <t>81414-81273-DK</t>
  </si>
  <si>
    <t>QNP-18893-547</t>
  </si>
  <si>
    <t>76930-61689-CH</t>
  </si>
  <si>
    <t>DOH-92927-530</t>
  </si>
  <si>
    <t>12839-56537-TQ</t>
  </si>
  <si>
    <t>HGJ-82768-173</t>
  </si>
  <si>
    <t>62741-01322-HU</t>
  </si>
  <si>
    <t>YPT-95383-088</t>
  </si>
  <si>
    <t>OYH-16533-767</t>
  </si>
  <si>
    <t>44932-34838-RM</t>
  </si>
  <si>
    <t>DWW-28642-549</t>
  </si>
  <si>
    <t>91181-19412-RQ</t>
  </si>
  <si>
    <t>CGO-79583-871</t>
  </si>
  <si>
    <t>37182-54930-XC</t>
  </si>
  <si>
    <t>TFY-52090-386</t>
  </si>
  <si>
    <t>08613-17327-XT</t>
  </si>
  <si>
    <t>NYY-73968-094</t>
  </si>
  <si>
    <t>70451-38048-AH</t>
  </si>
  <si>
    <t>QEY-71761-460</t>
  </si>
  <si>
    <t>35442-75769-PL</t>
  </si>
  <si>
    <t>GKQ-82603-910</t>
  </si>
  <si>
    <t>83737-56117-JE</t>
  </si>
  <si>
    <t>IOB-32673-745</t>
  </si>
  <si>
    <t>07095-81281-NJ</t>
  </si>
  <si>
    <t>YAU-98893-150</t>
  </si>
  <si>
    <t>77043-48851-HG</t>
  </si>
  <si>
    <t>XNM-14163-951</t>
  </si>
  <si>
    <t>78224-60622-KH</t>
  </si>
  <si>
    <t>JPB-45297-000</t>
  </si>
  <si>
    <t>83105-86631-IU</t>
  </si>
  <si>
    <t>MOU-74341-266</t>
  </si>
  <si>
    <t>99358-65399-TC</t>
  </si>
  <si>
    <t>DHJ-87461-571</t>
  </si>
  <si>
    <t>94525-76037-JP</t>
  </si>
  <si>
    <t>DKM-97676-850</t>
  </si>
  <si>
    <t>UEB-09112-118</t>
  </si>
  <si>
    <t>82718-93677-XO</t>
  </si>
  <si>
    <t>ORZ-67699-748</t>
  </si>
  <si>
    <t>44708-78241-DF</t>
  </si>
  <si>
    <t>JXP-28398-485</t>
  </si>
  <si>
    <t>23039-93032-FN</t>
  </si>
  <si>
    <t>WWH-92259-198</t>
  </si>
  <si>
    <t>35256-12529-FT</t>
  </si>
  <si>
    <t>FLR-82914-153</t>
  </si>
  <si>
    <t>86100-33488-WP</t>
  </si>
  <si>
    <t>AMB-93600-000</t>
  </si>
  <si>
    <t>64435-53100-WM</t>
  </si>
  <si>
    <t>FEP-36895-658</t>
  </si>
  <si>
    <t>44699-43836-UH</t>
  </si>
  <si>
    <t>RXW-91413-276</t>
  </si>
  <si>
    <t>29588-35679-RG</t>
  </si>
  <si>
    <t>SDB-77492-188</t>
  </si>
  <si>
    <t>64815-54078-HH</t>
  </si>
  <si>
    <t>RZN-65182-395</t>
  </si>
  <si>
    <t>59572-41990-XY</t>
  </si>
  <si>
    <t>HDQ-86094-507</t>
  </si>
  <si>
    <t>32481-61533-ZJ</t>
  </si>
  <si>
    <t>YXO-79631-417</t>
  </si>
  <si>
    <t>31587-92570-HL</t>
  </si>
  <si>
    <t>SNF-57032-096</t>
  </si>
  <si>
    <t>93832-04799-ID</t>
  </si>
  <si>
    <t>DGL-29648-995</t>
  </si>
  <si>
    <t>59367-30821-ZQ</t>
  </si>
  <si>
    <t>GPU-65651-504</t>
  </si>
  <si>
    <t>83947-45528-ET</t>
  </si>
  <si>
    <t>OJU-34452-896</t>
  </si>
  <si>
    <t>60799-92593-CX</t>
  </si>
  <si>
    <t>GZS-50547-887</t>
  </si>
  <si>
    <t>61600-55136-UM</t>
  </si>
  <si>
    <t>ESR-54041-053</t>
  </si>
  <si>
    <t>59771-90302-OF</t>
  </si>
  <si>
    <t>OGD-10781-526</t>
  </si>
  <si>
    <t>16880-78077-FB</t>
  </si>
  <si>
    <t>FVH-29271-315</t>
  </si>
  <si>
    <t>74415-50873-FC</t>
  </si>
  <si>
    <t>BNZ-20544-633</t>
  </si>
  <si>
    <t>31798-95707-NR</t>
  </si>
  <si>
    <t>FUX-85791-078</t>
  </si>
  <si>
    <t>59122-08794-WT</t>
  </si>
  <si>
    <t>YXP-20078-116</t>
  </si>
  <si>
    <t>37238-52421-JJ</t>
  </si>
  <si>
    <t>VQV-59984-866</t>
  </si>
  <si>
    <t>48854-01899-FN</t>
  </si>
  <si>
    <t>JEH-37276-048</t>
  </si>
  <si>
    <t>80896-38819-DW</t>
  </si>
  <si>
    <t>VYD-28555-589</t>
  </si>
  <si>
    <t>29814-01459-RC</t>
  </si>
  <si>
    <t>WUG-76466-650</t>
  </si>
  <si>
    <t>RJV-08261-583</t>
  </si>
  <si>
    <t>48497-29281-FE</t>
  </si>
  <si>
    <t>PMR-56062-609</t>
  </si>
  <si>
    <t>43605-12616-YH</t>
  </si>
  <si>
    <t>XLD-12920-505</t>
  </si>
  <si>
    <t>21907-75962-VB</t>
  </si>
  <si>
    <t>UBW-50312-037</t>
  </si>
  <si>
    <t>69503-12127-YD</t>
  </si>
  <si>
    <t>QAW-05889-019</t>
  </si>
  <si>
    <t>68810-07329-EU</t>
  </si>
  <si>
    <t>EPT-12715-397</t>
  </si>
  <si>
    <t>08478-75251-OG</t>
  </si>
  <si>
    <t>DHT-93810-053</t>
  </si>
  <si>
    <t>17005-82030-EA</t>
  </si>
  <si>
    <t>DMY-96037-963</t>
  </si>
  <si>
    <t>42179-95059-DO</t>
  </si>
  <si>
    <t>MBM-55936-917</t>
  </si>
  <si>
    <t>55989-39849-WO</t>
  </si>
  <si>
    <t>TPA-93614-840</t>
  </si>
  <si>
    <t>28932-49296-TM</t>
  </si>
  <si>
    <t>WDM-77521-710</t>
  </si>
  <si>
    <t>86144-10144-CB</t>
  </si>
  <si>
    <t>EIP-19142-462</t>
  </si>
  <si>
    <t>60973-72562-DQ</t>
  </si>
  <si>
    <t>ZZL-76364-387</t>
  </si>
  <si>
    <t>11263-86515-VU</t>
  </si>
  <si>
    <t>GMF-18638-786</t>
  </si>
  <si>
    <t>60004-62976-NI</t>
  </si>
  <si>
    <t>TDJ-20844-787</t>
  </si>
  <si>
    <t>77876-28498-HI</t>
  </si>
  <si>
    <t>BWK-39400-446</t>
  </si>
  <si>
    <t>61302-06948-EH</t>
  </si>
  <si>
    <t>LCB-02099-995</t>
  </si>
  <si>
    <t>06757-96251-UH</t>
  </si>
  <si>
    <t>UBA-43678-174</t>
  </si>
  <si>
    <t>44530-75983-OD</t>
  </si>
  <si>
    <t>UDH-24280-432</t>
  </si>
  <si>
    <t>44865-58249-RY</t>
  </si>
  <si>
    <t>IDQ-20193-502</t>
  </si>
  <si>
    <t>36021-61205-DF</t>
  </si>
  <si>
    <t>DJG-14442-608</t>
  </si>
  <si>
    <t>75716-12782-SS</t>
  </si>
  <si>
    <t>DWB-61381-370</t>
  </si>
  <si>
    <t>11812-00461-KH</t>
  </si>
  <si>
    <t>FRD-17347-990</t>
  </si>
  <si>
    <t>46681-78850-ZW</t>
  </si>
  <si>
    <t>YPP-27450-525</t>
  </si>
  <si>
    <t>01932-87052-KO</t>
  </si>
  <si>
    <t>EFC-39577-424</t>
  </si>
  <si>
    <t>16046-34805-ZF</t>
  </si>
  <si>
    <t>LAW-80062-016</t>
  </si>
  <si>
    <t>34546-70516-LR</t>
  </si>
  <si>
    <t>WKL-27981-758</t>
  </si>
  <si>
    <t>73699-93557-FZ</t>
  </si>
  <si>
    <t>VRT-39834-265</t>
  </si>
  <si>
    <t>86686-37462-CK</t>
  </si>
  <si>
    <t>QTC-71005-730</t>
  </si>
  <si>
    <t>14298-02150-KH</t>
  </si>
  <si>
    <t>TNX-09857-717</t>
  </si>
  <si>
    <t>48675-07824-HJ</t>
  </si>
  <si>
    <t>JZV-43874-185</t>
  </si>
  <si>
    <t>18551-80943-YQ</t>
  </si>
  <si>
    <t>ICF-17486-106</t>
  </si>
  <si>
    <t>19196-09748-DB</t>
  </si>
  <si>
    <t>BMK-49520-383</t>
  </si>
  <si>
    <t>72233-08665-IP</t>
  </si>
  <si>
    <t>HTS-15020-632</t>
  </si>
  <si>
    <t>53817-13148-RK</t>
  </si>
  <si>
    <t>YLE-18247-749</t>
  </si>
  <si>
    <t>92227-49331-QR</t>
  </si>
  <si>
    <t>KJJ-12573-591</t>
  </si>
  <si>
    <t>12997-41076-FQ</t>
  </si>
  <si>
    <t>RGU-43561-950</t>
  </si>
  <si>
    <t>44220-00348-MB</t>
  </si>
  <si>
    <t>JSN-73975-443</t>
  </si>
  <si>
    <t>93047-98331-DD</t>
  </si>
  <si>
    <t>WNR-71736-993</t>
  </si>
  <si>
    <t>HNI-91338-546</t>
  </si>
  <si>
    <t>67285-75317-XI</t>
  </si>
  <si>
    <t>CYH-53243-218</t>
  </si>
  <si>
    <t>88167-57964-PH</t>
  </si>
  <si>
    <t>SVD-75407-177</t>
  </si>
  <si>
    <t>16106-36039-QS</t>
  </si>
  <si>
    <t>NVN-66443-451</t>
  </si>
  <si>
    <t>98921-82417-GN</t>
  </si>
  <si>
    <t>JUA-13580-095</t>
  </si>
  <si>
    <t>55265-75151-AK</t>
  </si>
  <si>
    <t>ACY-56225-839</t>
  </si>
  <si>
    <t>47386-50743-FG</t>
  </si>
  <si>
    <t>QBB-07903-622</t>
  </si>
  <si>
    <t>32622-54551-UC</t>
  </si>
  <si>
    <t>JLJ-81802-619</t>
  </si>
  <si>
    <t>HFT-77191-168</t>
  </si>
  <si>
    <t>48419-02347-XP</t>
  </si>
  <si>
    <t>SZR-35951-530</t>
  </si>
  <si>
    <t>14121-20527-OJ</t>
  </si>
  <si>
    <t>IKL-95976-565</t>
  </si>
  <si>
    <t>53486-73919-BQ</t>
  </si>
  <si>
    <t>XEY-48929-474</t>
  </si>
  <si>
    <t>21889-94615-WT</t>
  </si>
  <si>
    <t>SQT-07286-736</t>
  </si>
  <si>
    <t>87726-16941-QW</t>
  </si>
  <si>
    <t>QDU-45390-361</t>
  </si>
  <si>
    <t>03677-09134-BC</t>
  </si>
  <si>
    <t>RUJ-30649-712</t>
  </si>
  <si>
    <t>93224-71517-WV</t>
  </si>
  <si>
    <t>WSV-49732-075</t>
  </si>
  <si>
    <t>76263-95145-GJ</t>
  </si>
  <si>
    <t>VJF-46305-323</t>
  </si>
  <si>
    <t>68555-89840-GZ</t>
  </si>
  <si>
    <t>CXD-74176-600</t>
  </si>
  <si>
    <t>70624-19112-AO</t>
  </si>
  <si>
    <t>ADX-50674-975</t>
  </si>
  <si>
    <t>58916-61837-QH</t>
  </si>
  <si>
    <t>RRP-51647-420</t>
  </si>
  <si>
    <t>89292-52335-YZ</t>
  </si>
  <si>
    <t>PKJ-99134-523</t>
  </si>
  <si>
    <t>77284-34297-YY</t>
  </si>
  <si>
    <t>FZQ-29439-457</t>
  </si>
  <si>
    <t>50449-80974-BZ</t>
  </si>
  <si>
    <t>USN-68115-161</t>
  </si>
  <si>
    <t>08120-16183-AW</t>
  </si>
  <si>
    <t>IXU-20263-532</t>
  </si>
  <si>
    <t>68044-89277-ML</t>
  </si>
  <si>
    <t>CBT-15092-420</t>
  </si>
  <si>
    <t>71364-35210-HS</t>
  </si>
  <si>
    <t>PKQ-46841-696</t>
  </si>
  <si>
    <t>37177-68797-ON</t>
  </si>
  <si>
    <t>XDU-05471-219</t>
  </si>
  <si>
    <t>60308-06944-GS</t>
  </si>
  <si>
    <t>NID-20149-329</t>
  </si>
  <si>
    <t>49888-39458-PF</t>
  </si>
  <si>
    <t>SVU-27222-213</t>
  </si>
  <si>
    <t>60748-46813-DZ</t>
  </si>
  <si>
    <t>RWI-84131-848</t>
  </si>
  <si>
    <t>16385-11286-NX</t>
  </si>
  <si>
    <t>GUU-40666-525</t>
  </si>
  <si>
    <t>SCN-51395-066</t>
  </si>
  <si>
    <t>72164-90254-EJ</t>
  </si>
  <si>
    <t>ULA-24644-321</t>
  </si>
  <si>
    <t>67010-92988-CT</t>
  </si>
  <si>
    <t>EOL-92666-762</t>
  </si>
  <si>
    <t>15776-91507-GT</t>
  </si>
  <si>
    <t>AJV-18231-334</t>
  </si>
  <si>
    <t>23473-41001-CD</t>
  </si>
  <si>
    <t>ZQI-47236-301</t>
  </si>
  <si>
    <t>23446-47798-ID</t>
  </si>
  <si>
    <t>ZCR-15721-658</t>
  </si>
  <si>
    <t>28327-84469-ND</t>
  </si>
  <si>
    <t>QEW-47945-682</t>
  </si>
  <si>
    <t>42466-87067-DT</t>
  </si>
  <si>
    <t>PSY-45485-542</t>
  </si>
  <si>
    <t>62246-99443-HF</t>
  </si>
  <si>
    <t>BAQ-74241-156</t>
  </si>
  <si>
    <t>99869-55718-UU</t>
  </si>
  <si>
    <t>BVU-77367-451</t>
  </si>
  <si>
    <t>77421-46059-RY</t>
  </si>
  <si>
    <t>TJE-91516-344</t>
  </si>
  <si>
    <t>49894-06550-OQ</t>
  </si>
  <si>
    <t>LIS-96202-702</t>
  </si>
  <si>
    <t>72028-63343-SU</t>
  </si>
  <si>
    <t>VIO-27668-766</t>
  </si>
  <si>
    <t>10074-20104-NN</t>
  </si>
  <si>
    <t>ZVG-20473-043</t>
  </si>
  <si>
    <t>71769-10219-IM</t>
  </si>
  <si>
    <t>KGZ-56395-231</t>
  </si>
  <si>
    <t>22221-71106-JD</t>
  </si>
  <si>
    <t>CUU-92244-729</t>
  </si>
  <si>
    <t>99735-44927-OL</t>
  </si>
  <si>
    <t>EHE-94714-312</t>
  </si>
  <si>
    <t>27132-68907-RC</t>
  </si>
  <si>
    <t>RTL-16205-161</t>
  </si>
  <si>
    <t>90440-62727-HI</t>
  </si>
  <si>
    <t>GTS-22482-014</t>
  </si>
  <si>
    <t>36769-16558-SX</t>
  </si>
  <si>
    <t>DYG-25473-881</t>
  </si>
  <si>
    <t>10138-31681-SD</t>
  </si>
  <si>
    <t>HTR-21838-286</t>
  </si>
  <si>
    <t>24669-76297-SF</t>
  </si>
  <si>
    <t>KYG-28296-920</t>
  </si>
  <si>
    <t>78050-20355-DI</t>
  </si>
  <si>
    <t>NNB-20459-430</t>
  </si>
  <si>
    <t>79825-17822-UH</t>
  </si>
  <si>
    <t>FEK-14025-351</t>
  </si>
  <si>
    <t>03990-21586-MQ</t>
  </si>
  <si>
    <t>AWH-16980-469</t>
  </si>
  <si>
    <t>27493-46921-TZ</t>
  </si>
  <si>
    <t>ZPW-31329-741</t>
  </si>
  <si>
    <t>UBI-83843-396</t>
  </si>
  <si>
    <t>58816-74064-TF</t>
  </si>
  <si>
    <t>VID-40587-569</t>
  </si>
  <si>
    <t>09818-59895-EH</t>
  </si>
  <si>
    <t>KBB-52530-416</t>
  </si>
  <si>
    <t>06488-46303-IZ</t>
  </si>
  <si>
    <t>ISJ-48676-420</t>
  </si>
  <si>
    <t>93046-67561-AY</t>
  </si>
  <si>
    <t>MIF-17920-768</t>
  </si>
  <si>
    <t>68946-40750-LK</t>
  </si>
  <si>
    <t>CPX-19312-088</t>
  </si>
  <si>
    <t>38387-64959-WW</t>
  </si>
  <si>
    <t>RXI-67978-260</t>
  </si>
  <si>
    <t>48418-60841-CC</t>
  </si>
  <si>
    <t>LKE-14821-285</t>
  </si>
  <si>
    <t>13736-92418-JS</t>
  </si>
  <si>
    <t>LRK-97117-150</t>
  </si>
  <si>
    <t>33000-22405-LO</t>
  </si>
  <si>
    <t>IGK-51227-573</t>
  </si>
  <si>
    <t>46959-60474-LT</t>
  </si>
  <si>
    <t>ZAY-43009-775</t>
  </si>
  <si>
    <t>73431-39823-UP</t>
  </si>
  <si>
    <t>EMA-63190-618</t>
  </si>
  <si>
    <t>90993-98984-JK</t>
  </si>
  <si>
    <t>FBI-35855-418</t>
  </si>
  <si>
    <t>06552-04430-AG</t>
  </si>
  <si>
    <t>TXB-80533-417</t>
  </si>
  <si>
    <t>54597-57004-QM</t>
  </si>
  <si>
    <t>MBM-00112-248</t>
  </si>
  <si>
    <t>50238-24377-ZS</t>
  </si>
  <si>
    <t>EUO-69145-988</t>
  </si>
  <si>
    <t>60370-41934-IF</t>
  </si>
  <si>
    <t>GYA-80327-368</t>
  </si>
  <si>
    <t>06899-54551-EH</t>
  </si>
  <si>
    <t>TNW-41601-420</t>
  </si>
  <si>
    <t>66458-91190-YC</t>
  </si>
  <si>
    <t>ALR-62963-723</t>
  </si>
  <si>
    <t>80463-43913-WZ</t>
  </si>
  <si>
    <t>JIG-27636-870</t>
  </si>
  <si>
    <t>67204-04870-LG</t>
  </si>
  <si>
    <t>CTE-31437-326</t>
  </si>
  <si>
    <t>22721-63196-UJ</t>
  </si>
  <si>
    <t>SLD-63003-334</t>
  </si>
  <si>
    <t>55515-37571-RS</t>
  </si>
  <si>
    <t>BXN-64230-789</t>
  </si>
  <si>
    <t>25598-77476-CB</t>
  </si>
  <si>
    <t>XEE-37895-169</t>
  </si>
  <si>
    <t>14888-85625-TM</t>
  </si>
  <si>
    <t>ZTX-80764-911</t>
  </si>
  <si>
    <t>92793-68332-NR</t>
  </si>
  <si>
    <t>WVT-88135-549</t>
  </si>
  <si>
    <t>IPA-94170-889</t>
  </si>
  <si>
    <t>64439-27325-LG</t>
  </si>
  <si>
    <t>YQL-63755-365</t>
  </si>
  <si>
    <t>78570-76770-LB</t>
  </si>
  <si>
    <t>RKW-81145-984</t>
  </si>
  <si>
    <t>98661-69719-VI</t>
  </si>
  <si>
    <t>MBT-23379-866</t>
  </si>
  <si>
    <t>82990-92703-IX</t>
  </si>
  <si>
    <t>GEJ-39834-935</t>
  </si>
  <si>
    <t>49412-86877-VY</t>
  </si>
  <si>
    <t>KRW-91640-596</t>
  </si>
  <si>
    <t>70879-00984-FJ</t>
  </si>
  <si>
    <t>AOT-70449-651</t>
  </si>
  <si>
    <t>53414-73391-CR</t>
  </si>
  <si>
    <t>DGC-21813-731</t>
  </si>
  <si>
    <t>43606-83072-OA</t>
  </si>
  <si>
    <t>JBE-92943-643</t>
  </si>
  <si>
    <t>84466-22864-CE</t>
  </si>
  <si>
    <t>ZIL-34948-499</t>
  </si>
  <si>
    <t>JSU-23781-256</t>
  </si>
  <si>
    <t>76499-89100-JQ</t>
  </si>
  <si>
    <t>VPX-44956-367</t>
  </si>
  <si>
    <t>39582-35773-ZJ</t>
  </si>
  <si>
    <t>VTB-46451-959</t>
  </si>
  <si>
    <t>66240-46962-IO</t>
  </si>
  <si>
    <t>DNZ-11665-950</t>
  </si>
  <si>
    <t>10637-45522-ID</t>
  </si>
  <si>
    <t>ITR-54735-364</t>
  </si>
  <si>
    <t>92599-58687-CS</t>
  </si>
  <si>
    <t>YDS-02797-307</t>
  </si>
  <si>
    <t>06058-48844-PI</t>
  </si>
  <si>
    <t>BPG-68988-842</t>
  </si>
  <si>
    <t>53631-24432-SY</t>
  </si>
  <si>
    <t>XZG-51938-658</t>
  </si>
  <si>
    <t>18275-73980-KL</t>
  </si>
  <si>
    <t>KAR-24978-271</t>
  </si>
  <si>
    <t>23187-65750-HZ</t>
  </si>
  <si>
    <t>FQK-28730-361</t>
  </si>
  <si>
    <t>22725-79522-GP</t>
  </si>
  <si>
    <t>BGB-67996-089</t>
  </si>
  <si>
    <t>06279-72603-JE</t>
  </si>
  <si>
    <t>XMC-20620-809</t>
  </si>
  <si>
    <t>83543-79246-ON</t>
  </si>
  <si>
    <t>ZSO-58292-191</t>
  </si>
  <si>
    <t>66794-66795-VW</t>
  </si>
  <si>
    <t>LWJ-06793-303</t>
  </si>
  <si>
    <t>95424-67020-AP</t>
  </si>
  <si>
    <t>FLM-82229-989</t>
  </si>
  <si>
    <t>73017-69644-MS</t>
  </si>
  <si>
    <t>CPV-90280-133</t>
  </si>
  <si>
    <t>OGW-60685-912</t>
  </si>
  <si>
    <t>67423-10113-LM</t>
  </si>
  <si>
    <t>DEC-11160-362</t>
  </si>
  <si>
    <t>48582-05061-RY</t>
  </si>
  <si>
    <t>WCT-07869-499</t>
  </si>
  <si>
    <t>32031-49093-KE</t>
  </si>
  <si>
    <t>FHD-89872-325</t>
  </si>
  <si>
    <t>31715-98714-OO</t>
  </si>
  <si>
    <t>AZF-45991-584</t>
  </si>
  <si>
    <t>73759-17258-KA</t>
  </si>
  <si>
    <t>MDG-14481-513</t>
  </si>
  <si>
    <t>64897-79178-MH</t>
  </si>
  <si>
    <t>OFN-49424-848</t>
  </si>
  <si>
    <t>73346-85564-JB</t>
  </si>
  <si>
    <t>NFA-03411-746</t>
  </si>
  <si>
    <t>07476-13102-NJ</t>
  </si>
  <si>
    <t>CYM-74988-450</t>
  </si>
  <si>
    <t>87223-37422-SK</t>
  </si>
  <si>
    <t>WTV-24996-658</t>
  </si>
  <si>
    <t>57837-15577-YK</t>
  </si>
  <si>
    <t>DSL-69915-544</t>
  </si>
  <si>
    <t>10142-55267-YO</t>
  </si>
  <si>
    <t>NBT-35757-542</t>
  </si>
  <si>
    <t>73647-66148-VM</t>
  </si>
  <si>
    <t>OYU-25085-528</t>
  </si>
  <si>
    <t>XCG-07109-195</t>
  </si>
  <si>
    <t>92976-19453-DT</t>
  </si>
  <si>
    <t>YZA-25234-630</t>
  </si>
  <si>
    <t>89757-51438-HX</t>
  </si>
  <si>
    <t>OKU-29966-417</t>
  </si>
  <si>
    <t>76192-13390-HZ</t>
  </si>
  <si>
    <t>MEX-29350-659</t>
  </si>
  <si>
    <t>02009-87294-SY</t>
  </si>
  <si>
    <t>NOY-99738-977</t>
  </si>
  <si>
    <t>82872-34456-LJ</t>
  </si>
  <si>
    <t>TCR-01064-030</t>
  </si>
  <si>
    <t>13181-04387-LI</t>
  </si>
  <si>
    <t>YUL-42750-776</t>
  </si>
  <si>
    <t>24845-36117-TI</t>
  </si>
  <si>
    <t>XQJ-86887-506</t>
  </si>
  <si>
    <t>CUN-90044-279</t>
  </si>
  <si>
    <t>86646-65810-TD</t>
  </si>
  <si>
    <t>ICC-73030-502</t>
  </si>
  <si>
    <t>59480-02795-IU</t>
  </si>
  <si>
    <t>ADP-04506-084</t>
  </si>
  <si>
    <t>61809-87758-LJ</t>
  </si>
  <si>
    <t>PNU-22150-408</t>
  </si>
  <si>
    <t>77408-43873-RS</t>
  </si>
  <si>
    <t>VSQ-07182-513</t>
  </si>
  <si>
    <t>18366-65239-WF</t>
  </si>
  <si>
    <t>SPF-31673-217</t>
  </si>
  <si>
    <t>19485-98072-PS</t>
  </si>
  <si>
    <t>NEX-63825-598</t>
  </si>
  <si>
    <t>72072-33025-SD</t>
  </si>
  <si>
    <t>XPG-66112-335</t>
  </si>
  <si>
    <t>58118-22461-GC</t>
  </si>
  <si>
    <t>NSQ-72210-345</t>
  </si>
  <si>
    <t>90940-63327-DJ</t>
  </si>
  <si>
    <t>XRR-28376-277</t>
  </si>
  <si>
    <t>64481-42546-II</t>
  </si>
  <si>
    <t>WHQ-25197-475</t>
  </si>
  <si>
    <t>27536-28463-NJ</t>
  </si>
  <si>
    <t>HMB-30634-745</t>
  </si>
  <si>
    <t>XTL-68000-371</t>
  </si>
  <si>
    <t>70140-82812-KD</t>
  </si>
  <si>
    <t>YES-51109-625</t>
  </si>
  <si>
    <t>91895-55605-LS</t>
  </si>
  <si>
    <t>EAY-89850-211</t>
  </si>
  <si>
    <t>43155-71724-XP</t>
  </si>
  <si>
    <t>IOQ-84840-827</t>
  </si>
  <si>
    <t>32038-81174-JF</t>
  </si>
  <si>
    <t>FBD-56220-430</t>
  </si>
  <si>
    <t>59205-20324-NB</t>
  </si>
  <si>
    <t>COV-52659-202</t>
  </si>
  <si>
    <t>99899-54612-NX</t>
  </si>
  <si>
    <t>YUO-76652-814</t>
  </si>
  <si>
    <t>26248-84194-FI</t>
  </si>
  <si>
    <t>PBT-36926-102</t>
  </si>
  <si>
    <t>BLV-60087-454</t>
  </si>
  <si>
    <t>84493-71314-WX</t>
  </si>
  <si>
    <t>QYC-63914-195</t>
  </si>
  <si>
    <t>39789-43945-IV</t>
  </si>
  <si>
    <t>OIB-77163-890</t>
  </si>
  <si>
    <t>38972-89678-ZM</t>
  </si>
  <si>
    <t>SGS-87525-238</t>
  </si>
  <si>
    <t>91465-84526-IJ</t>
  </si>
  <si>
    <t>GQR-12490-152</t>
  </si>
  <si>
    <t>22832-98538-RB</t>
  </si>
  <si>
    <t>UOJ-28238-299</t>
  </si>
  <si>
    <t>30844-91890-ZA</t>
  </si>
  <si>
    <t>ETD-58130-674</t>
  </si>
  <si>
    <t>05325-97750-WP</t>
  </si>
  <si>
    <t>UPF-60123-025</t>
  </si>
  <si>
    <t>88992-49081-AT</t>
  </si>
  <si>
    <t>NQS-01613-687</t>
  </si>
  <si>
    <t>10204-31464-SA</t>
  </si>
  <si>
    <t>MGH-36050-573</t>
  </si>
  <si>
    <t>75156-80911-YT</t>
  </si>
  <si>
    <t>UVF-59322-459</t>
  </si>
  <si>
    <t>53971-49906-PZ</t>
  </si>
  <si>
    <t>VET-41158-896</t>
  </si>
  <si>
    <t>10728-17633-ST</t>
  </si>
  <si>
    <t>XYL-52196-459</t>
  </si>
  <si>
    <t>13549-65017-VE</t>
  </si>
  <si>
    <t>BPZ-51283-916</t>
  </si>
  <si>
    <t>87688-42420-TO</t>
  </si>
  <si>
    <t>VQW-91903-926</t>
  </si>
  <si>
    <t>OLF-77983-457</t>
  </si>
  <si>
    <t>51901-35210-UI</t>
  </si>
  <si>
    <t>MVI-04946-827</t>
  </si>
  <si>
    <t>62483-50867-OM</t>
  </si>
  <si>
    <t>UOG-94188-104</t>
  </si>
  <si>
    <t>92753-50029-SD</t>
  </si>
  <si>
    <t>DSN-15872-519</t>
  </si>
  <si>
    <t>53809-98498-SN</t>
  </si>
  <si>
    <t>OUQ-73954-002</t>
  </si>
  <si>
    <t>66308-13503-KD</t>
  </si>
  <si>
    <t>LGL-16843-667</t>
  </si>
  <si>
    <t>82458-87830-JE</t>
  </si>
  <si>
    <t>TCC-89722-031</t>
  </si>
  <si>
    <t>41611-34336-WT</t>
  </si>
  <si>
    <t>TRA-79507-007</t>
  </si>
  <si>
    <t>70089-27418-UJ</t>
  </si>
  <si>
    <t>MZJ-77284-941</t>
  </si>
  <si>
    <t>99978-56910-BN</t>
  </si>
  <si>
    <t>AXN-57779-891</t>
  </si>
  <si>
    <t>09668-23340-IC</t>
  </si>
  <si>
    <t>PJB-15659-994</t>
  </si>
  <si>
    <t>39457-62611-YK</t>
  </si>
  <si>
    <t>LTS-03470-353</t>
  </si>
  <si>
    <t>90985-89807-RW</t>
  </si>
  <si>
    <t>UMM-28497-689</t>
  </si>
  <si>
    <t>MJZ-93232-402</t>
  </si>
  <si>
    <t>17816-67941-ZS</t>
  </si>
  <si>
    <t>UHW-74617-126</t>
  </si>
  <si>
    <t>90816-65619-LM</t>
  </si>
  <si>
    <t>RIK-61730-794</t>
  </si>
  <si>
    <t>69761-61146-KD</t>
  </si>
  <si>
    <t>IDJ-55379-750</t>
  </si>
  <si>
    <t>24040-20817-QB</t>
  </si>
  <si>
    <t>OHX-11953-965</t>
  </si>
  <si>
    <t>19524-21432-XP</t>
  </si>
  <si>
    <t>TVV-42245-088</t>
  </si>
  <si>
    <t>14398-43114-RV</t>
  </si>
  <si>
    <t>DYP-74337-787</t>
  </si>
  <si>
    <t>41486-52502-QQ</t>
  </si>
  <si>
    <t>OKA-93124-100</t>
  </si>
  <si>
    <t>IXW-20780-268</t>
  </si>
  <si>
    <t>20236-64364-QL</t>
  </si>
  <si>
    <t>NGG-24006-937</t>
  </si>
  <si>
    <t>29102-40100-TZ</t>
  </si>
  <si>
    <t>JZC-31180-557</t>
  </si>
  <si>
    <t>09171-42203-EB</t>
  </si>
  <si>
    <t>ZMU-63715-204</t>
  </si>
  <si>
    <t>29060-75856-UI</t>
  </si>
  <si>
    <t>GND-08192-056</t>
  </si>
  <si>
    <t>17088-16989-PL</t>
  </si>
  <si>
    <t>RYY-38961-093</t>
  </si>
  <si>
    <t>14756-18321-CL</t>
  </si>
  <si>
    <t>CVA-64996-969</t>
  </si>
  <si>
    <t>13324-78688-MI</t>
  </si>
  <si>
    <t>XTH-67276-442</t>
  </si>
  <si>
    <t>73799-04749-BM</t>
  </si>
  <si>
    <t>PVU-02950-470</t>
  </si>
  <si>
    <t>01927-46702-YT</t>
  </si>
  <si>
    <t>XSN-26809-910</t>
  </si>
  <si>
    <t>80467-17137-TO</t>
  </si>
  <si>
    <t>UDN-88321-005</t>
  </si>
  <si>
    <t>14640-87215-BK</t>
  </si>
  <si>
    <t>EXP-21628-670</t>
  </si>
  <si>
    <t>94447-35885-HK</t>
  </si>
  <si>
    <t>VGM-24161-361</t>
  </si>
  <si>
    <t>71034-49694-CS</t>
  </si>
  <si>
    <t>PKN-19556-918</t>
  </si>
  <si>
    <t>00445-42781-KX</t>
  </si>
  <si>
    <t>DXQ-44537-297</t>
  </si>
  <si>
    <t>96116-24737-LV</t>
  </si>
  <si>
    <t>BPC-54727-307</t>
  </si>
  <si>
    <t>18684-73088-YL</t>
  </si>
  <si>
    <t>KSH-47717-456</t>
  </si>
  <si>
    <t>74671-55639-TU</t>
  </si>
  <si>
    <t>ANK-59436-446</t>
  </si>
  <si>
    <t>17488-65879-XL</t>
  </si>
  <si>
    <t>AYY-83051-752</t>
  </si>
  <si>
    <t>46431-09298-OU</t>
  </si>
  <si>
    <t>CSW-59644-267</t>
  </si>
  <si>
    <t>60378-26473-FE</t>
  </si>
  <si>
    <t>ITY-92466-909</t>
  </si>
  <si>
    <t>34927-68586-ZV</t>
  </si>
  <si>
    <t>IGW-04801-466</t>
  </si>
  <si>
    <t>29051-27555-GD</t>
  </si>
  <si>
    <t>LJN-34281-921</t>
  </si>
  <si>
    <t>52143-35672-JF</t>
  </si>
  <si>
    <t>BWZ-46364-547</t>
  </si>
  <si>
    <t>64918-67725-MN</t>
  </si>
  <si>
    <t>SBC-95710-706</t>
  </si>
  <si>
    <t>85634-61759-ND</t>
  </si>
  <si>
    <t>WRN-55114-031</t>
  </si>
  <si>
    <t>40180-22940-QB</t>
  </si>
  <si>
    <t>TZU-64255-831</t>
  </si>
  <si>
    <t>34666-76738-SQ</t>
  </si>
  <si>
    <t>JVF-91003-729</t>
  </si>
  <si>
    <t>98536-88616-FF</t>
  </si>
  <si>
    <t>MVB-22135-665</t>
  </si>
  <si>
    <t>55621-06130-SA</t>
  </si>
  <si>
    <t>CKS-47815-571</t>
  </si>
  <si>
    <t>45666-86771-EH</t>
  </si>
  <si>
    <t>OAW-17338-101</t>
  </si>
  <si>
    <t>ALP-37623-536</t>
  </si>
  <si>
    <t>24689-69376-XX</t>
  </si>
  <si>
    <t>WMU-87639-108</t>
  </si>
  <si>
    <t>71891-51101-VQ</t>
  </si>
  <si>
    <t>USN-44968-231</t>
  </si>
  <si>
    <t>71749-05400-CN</t>
  </si>
  <si>
    <t>YZG-20575-451</t>
  </si>
  <si>
    <t>64845-00270-NO</t>
  </si>
  <si>
    <t>HTH-52867-812</t>
  </si>
  <si>
    <t>29851-36402-UX</t>
  </si>
  <si>
    <t>FWU-44971-444</t>
  </si>
  <si>
    <t>12190-25421-WM</t>
  </si>
  <si>
    <t>EQI-82205-066</t>
  </si>
  <si>
    <t>52316-30571-GD</t>
  </si>
  <si>
    <t>NAR-00747-074</t>
  </si>
  <si>
    <t>23243-92649-RY</t>
  </si>
  <si>
    <t>JYR-22052-185</t>
  </si>
  <si>
    <t>39528-19971-OR</t>
  </si>
  <si>
    <t>XKO-54097-932</t>
  </si>
  <si>
    <t>32743-78448-KT</t>
  </si>
  <si>
    <t>HXA-72415-025</t>
  </si>
  <si>
    <t>93417-12322-YB</t>
  </si>
  <si>
    <t>MJF-20065-335</t>
  </si>
  <si>
    <t>56891-86662-UY</t>
  </si>
  <si>
    <t>GFI-83300-059</t>
  </si>
  <si>
    <t>40414-26467-VE</t>
  </si>
  <si>
    <t>WJR-51493-682</t>
  </si>
  <si>
    <t>87858-83734-RK</t>
  </si>
  <si>
    <t>SHP-55648-472</t>
  </si>
  <si>
    <t>46818-20198-GB</t>
  </si>
  <si>
    <t>HYR-03455-684</t>
  </si>
  <si>
    <t>29808-89098-XD</t>
  </si>
  <si>
    <t>HUG-52766-375</t>
  </si>
  <si>
    <t>78786-77449-RQ</t>
  </si>
  <si>
    <t>DAH-46595-917</t>
  </si>
  <si>
    <t>27878-42224-QF</t>
  </si>
  <si>
    <t>VEM-79839-466</t>
  </si>
  <si>
    <t>OWH-11126-533</t>
  </si>
  <si>
    <t>25331-13794-SB</t>
  </si>
  <si>
    <t>UMT-26130-151</t>
  </si>
  <si>
    <t>55864-37682-GQ</t>
  </si>
  <si>
    <t>JKA-27899-806</t>
  </si>
  <si>
    <t>97005-25609-CQ</t>
  </si>
  <si>
    <t>ULU-07744-724</t>
  </si>
  <si>
    <t>94058-95794-IJ</t>
  </si>
  <si>
    <t>NOM-56457-507</t>
  </si>
  <si>
    <t>40214-03678-GU</t>
  </si>
  <si>
    <t>NZN-71683-705</t>
  </si>
  <si>
    <t>04921-85445-SL</t>
  </si>
  <si>
    <t>WMA-34232-850</t>
  </si>
  <si>
    <t>53386-94266-LJ</t>
  </si>
  <si>
    <t>EZL-27919-704</t>
  </si>
  <si>
    <t>49480-85909-DG</t>
  </si>
  <si>
    <t>ZYU-11345-774</t>
  </si>
  <si>
    <t>18293-78136-MN</t>
  </si>
  <si>
    <t>CPW-34587-459</t>
  </si>
  <si>
    <t>84641-67384-TD</t>
  </si>
  <si>
    <t>NQZ-82067-394</t>
  </si>
  <si>
    <t>72320-29738-EB</t>
  </si>
  <si>
    <t>JBW-95055-851</t>
  </si>
  <si>
    <t>47355-97488-XS</t>
  </si>
  <si>
    <t>AHY-20324-088</t>
  </si>
  <si>
    <t>63499-24884-PP</t>
  </si>
  <si>
    <t>ZSL-66684-103</t>
  </si>
  <si>
    <t>39193-51770-FM</t>
  </si>
  <si>
    <t>WNE-73911-475</t>
  </si>
  <si>
    <t>61323-91967-GG</t>
  </si>
  <si>
    <t>EZB-68383-559</t>
  </si>
  <si>
    <t>90123-01967-KS</t>
  </si>
  <si>
    <t>OVO-01283-090</t>
  </si>
  <si>
    <t>15958-25089-OS</t>
  </si>
  <si>
    <t>TXH-78646-919</t>
  </si>
  <si>
    <t>98430-37820-UV</t>
  </si>
  <si>
    <t>CYZ-37122-164</t>
  </si>
  <si>
    <t>21798-04171-XC</t>
  </si>
  <si>
    <t>AGQ-06534-750</t>
  </si>
  <si>
    <t>52798-46508-HP</t>
  </si>
  <si>
    <t>QVL-32245-818</t>
  </si>
  <si>
    <t>46478-42970-EM</t>
  </si>
  <si>
    <t>LTD-96842-834</t>
  </si>
  <si>
    <t>00246-15080-LE</t>
  </si>
  <si>
    <t>SEC-91807-425</t>
  </si>
  <si>
    <t>94091-86957-HX</t>
  </si>
  <si>
    <t>MHM-44857-599</t>
  </si>
  <si>
    <t>26295-44907-DK</t>
  </si>
  <si>
    <t>KGC-95046-911</t>
  </si>
  <si>
    <t>95351-96177-QV</t>
  </si>
  <si>
    <t>RZC-75150-413</t>
  </si>
  <si>
    <t>92204-96636-BS</t>
  </si>
  <si>
    <t>EYH-88288-452</t>
  </si>
  <si>
    <t>03010-30348-UA</t>
  </si>
  <si>
    <t>NYQ-24237-772</t>
  </si>
  <si>
    <t>13441-34686-SW</t>
  </si>
  <si>
    <t>WKB-21680-566</t>
  </si>
  <si>
    <t>96612-41722-VJ</t>
  </si>
  <si>
    <t>THE-61147-027</t>
  </si>
  <si>
    <t>PTY-86420-119</t>
  </si>
  <si>
    <t>25504-41681-WA</t>
  </si>
  <si>
    <t>QHL-27188-431</t>
  </si>
  <si>
    <t>75443-07820-DZ</t>
  </si>
  <si>
    <t>MIS-54381-047</t>
  </si>
  <si>
    <t>39276-95489-XV</t>
  </si>
  <si>
    <t>TBB-29780-459</t>
  </si>
  <si>
    <t>61437-83623-PZ</t>
  </si>
  <si>
    <t>QLC-52637-305</t>
  </si>
  <si>
    <t>34317-87258-HQ</t>
  </si>
  <si>
    <t>CWT-27056-328</t>
  </si>
  <si>
    <t>18570-80998-ZS</t>
  </si>
  <si>
    <t>ASS-05878-128</t>
  </si>
  <si>
    <t>66580-33745-OQ</t>
  </si>
  <si>
    <t>EGK-03027-418</t>
  </si>
  <si>
    <t>19820-29285-FD</t>
  </si>
  <si>
    <t>KCY-61732-849</t>
  </si>
  <si>
    <t>11349-55147-SN</t>
  </si>
  <si>
    <t>BLI-21697-702</t>
  </si>
  <si>
    <t>21141-12455-VB</t>
  </si>
  <si>
    <t>KFJ-46568-890</t>
  </si>
  <si>
    <t>71003-85639-HB</t>
  </si>
  <si>
    <t>SOK-43535-680</t>
  </si>
  <si>
    <t>58443-95866-YO</t>
  </si>
  <si>
    <t>XUE-87260-201</t>
  </si>
  <si>
    <t>89646-21249-OH</t>
  </si>
  <si>
    <t>CZF-40873-691</t>
  </si>
  <si>
    <t>64988-20636-XQ</t>
  </si>
  <si>
    <t>AIA-98989-755</t>
  </si>
  <si>
    <t>34704-83143-KS</t>
  </si>
  <si>
    <t>ITZ-21793-986</t>
  </si>
  <si>
    <t>67388-17544-XX</t>
  </si>
  <si>
    <t>YOK-93322-608</t>
  </si>
  <si>
    <t>69411-48470-ID</t>
  </si>
  <si>
    <t>LXK-00634-611</t>
  </si>
  <si>
    <t>CQW-37388-302</t>
  </si>
  <si>
    <t>97741-98924-KT</t>
  </si>
  <si>
    <t>SPA-79365-334</t>
  </si>
  <si>
    <t>79857-78167-KO</t>
  </si>
  <si>
    <t>VPX-08817-517</t>
  </si>
  <si>
    <t>46963-10322-ZA</t>
  </si>
  <si>
    <t>PBP-87115-410</t>
  </si>
  <si>
    <t>93812-74772-MV</t>
  </si>
  <si>
    <t>SFB-93752-440</t>
  </si>
  <si>
    <t>48203-23480-UB</t>
  </si>
  <si>
    <t>TBU-65158-068</t>
  </si>
  <si>
    <t>60357-65386-RD</t>
  </si>
  <si>
    <t>TEH-08414-216</t>
  </si>
  <si>
    <t>35099-13971-JI</t>
  </si>
  <si>
    <t>MAY-77231-536</t>
  </si>
  <si>
    <t>01304-59807-OB</t>
  </si>
  <si>
    <t>ATY-28980-884</t>
  </si>
  <si>
    <t>50705-17295-NK</t>
  </si>
  <si>
    <t>SWP-88281-918</t>
  </si>
  <si>
    <t>77657-61366-FY</t>
  </si>
  <si>
    <t>VCE-56531-986</t>
  </si>
  <si>
    <t>57192-13428-PL</t>
  </si>
  <si>
    <t>FVV-75700-005</t>
  </si>
  <si>
    <t>24891-77957-LU</t>
  </si>
  <si>
    <t>CFZ-53492-600</t>
  </si>
  <si>
    <t>64896-18468-BT</t>
  </si>
  <si>
    <t>LDK-71031-121</t>
  </si>
  <si>
    <t>84761-40784-SV</t>
  </si>
  <si>
    <t>EBA-82404-343</t>
  </si>
  <si>
    <t>20236-42322-CM</t>
  </si>
  <si>
    <t>USA-42811-560</t>
  </si>
  <si>
    <t>49671-11547-WG</t>
  </si>
  <si>
    <t>SNL-83703-516</t>
  </si>
  <si>
    <t>57976-33535-WK</t>
  </si>
  <si>
    <t>SUZ-83036-175</t>
  </si>
  <si>
    <t>55915-19477-MK</t>
  </si>
  <si>
    <t>RGM-01187-513</t>
  </si>
  <si>
    <t>28121-11641-UA</t>
  </si>
  <si>
    <t>CZG-01299-952</t>
  </si>
  <si>
    <t>09540-70637-EV</t>
  </si>
  <si>
    <t>KLD-88731-484</t>
  </si>
  <si>
    <t>17775-77072-PP</t>
  </si>
  <si>
    <t>BQK-38412-229</t>
  </si>
  <si>
    <t>90392-73338-BC</t>
  </si>
  <si>
    <t>TCX-76953-071</t>
  </si>
  <si>
    <t>LIN-88046-551</t>
  </si>
  <si>
    <t>10725-45724-CO</t>
  </si>
  <si>
    <t>PMV-54491-220</t>
  </si>
  <si>
    <t>87242-18006-IR</t>
  </si>
  <si>
    <t>SKA-73676-005</t>
  </si>
  <si>
    <t>36572-91896-PP</t>
  </si>
  <si>
    <t>TKH-62197-239</t>
  </si>
  <si>
    <t>25181-97933-UX</t>
  </si>
  <si>
    <t>YXF-57218-272</t>
  </si>
  <si>
    <t>55374-03175-IA</t>
  </si>
  <si>
    <t>PKJ-30083-501</t>
  </si>
  <si>
    <t>76948-43532-JS</t>
  </si>
  <si>
    <t>WTT-91832-645</t>
  </si>
  <si>
    <t>24344-88599-PP</t>
  </si>
  <si>
    <t>TRZ-94735-865</t>
  </si>
  <si>
    <t>54462-58311-YF</t>
  </si>
  <si>
    <t>UDB-09651-780</t>
  </si>
  <si>
    <t>90767-92589-LV</t>
  </si>
  <si>
    <t>EHJ-82097-549</t>
  </si>
  <si>
    <t>27517-43747-YD</t>
  </si>
  <si>
    <t>ZFR-79447-696</t>
  </si>
  <si>
    <t>77828-66867-KH</t>
  </si>
  <si>
    <t>NUU-03893-975</t>
  </si>
  <si>
    <t>41054-59693-XE</t>
  </si>
  <si>
    <t>GVG-59542-307</t>
  </si>
  <si>
    <t>26314-66792-VP</t>
  </si>
  <si>
    <t>YLY-35287-172</t>
  </si>
  <si>
    <t>69410-04668-MA</t>
  </si>
  <si>
    <t>DCI-96254-548</t>
  </si>
  <si>
    <t>KHZ-26264-253</t>
  </si>
  <si>
    <t>24972-55878-KX</t>
  </si>
  <si>
    <t>AAQ-13644-699</t>
  </si>
  <si>
    <t>46296-42617-OQ</t>
  </si>
  <si>
    <t>LWL-68108-794</t>
  </si>
  <si>
    <t>44494-89923-UW</t>
  </si>
  <si>
    <t>JQT-14347-517</t>
  </si>
  <si>
    <t>11621-09964-ID</t>
  </si>
  <si>
    <t>BMM-86471-923</t>
  </si>
  <si>
    <t>76319-80715-II</t>
  </si>
  <si>
    <t>IXU-67272-326</t>
  </si>
  <si>
    <t>91654-79216-IC</t>
  </si>
  <si>
    <t>ITE-28312-615</t>
  </si>
  <si>
    <t>56450-21890-HK</t>
  </si>
  <si>
    <t>ZHQ-30471-635</t>
  </si>
  <si>
    <t>40600-58915-WZ</t>
  </si>
  <si>
    <t>LTP-31133-134</t>
  </si>
  <si>
    <t>66527-94478-PB</t>
  </si>
  <si>
    <t>ZVQ-26122-859</t>
  </si>
  <si>
    <t>77154-45038-IH</t>
  </si>
  <si>
    <t>MIU-01481-194</t>
  </si>
  <si>
    <t>08439-55669-AI</t>
  </si>
  <si>
    <t>UEA-72681-629</t>
  </si>
  <si>
    <t>CVE-15042-481</t>
  </si>
  <si>
    <t>EJA-79176-833</t>
  </si>
  <si>
    <t>91509-62250-GN</t>
  </si>
  <si>
    <t>AHQ-40440-522</t>
  </si>
  <si>
    <t>83833-46106-ZC</t>
  </si>
  <si>
    <t>TID-21626-411</t>
  </si>
  <si>
    <t>19383-33606-PW</t>
  </si>
  <si>
    <t>RSR-96390-187</t>
  </si>
  <si>
    <t>67052-76184-CB</t>
  </si>
  <si>
    <t>BZE-96093-118</t>
  </si>
  <si>
    <t>43452-18035-DH</t>
  </si>
  <si>
    <t>LOU-41819-242</t>
  </si>
  <si>
    <t>88060-50676-MV</t>
  </si>
  <si>
    <t>FND-99527-640</t>
  </si>
  <si>
    <t>89574-96203-EP</t>
  </si>
  <si>
    <t>ASG-27179-958</t>
  </si>
  <si>
    <t>12607-75113-UV</t>
  </si>
  <si>
    <t>YKX-23510-272</t>
  </si>
  <si>
    <t>56991-05510-PR</t>
  </si>
  <si>
    <t>FSA-98650-921</t>
  </si>
  <si>
    <t>01841-48191-NL</t>
  </si>
  <si>
    <t>ZUR-55774-294</t>
  </si>
  <si>
    <t>33269-10023-CO</t>
  </si>
  <si>
    <t>FUO-99821-974</t>
  </si>
  <si>
    <t>31245-81098-PJ</t>
  </si>
  <si>
    <t>YVH-19865-819</t>
  </si>
  <si>
    <t>08946-56610-IH</t>
  </si>
  <si>
    <t>NNF-47422-501</t>
  </si>
  <si>
    <t>20260-32948-EB</t>
  </si>
  <si>
    <t>RJI-71409-490</t>
  </si>
  <si>
    <t>31613-41626-KX</t>
  </si>
  <si>
    <t>UZL-46108-213</t>
  </si>
  <si>
    <t>75961-20170-RD</t>
  </si>
  <si>
    <t>AOX-44467-109</t>
  </si>
  <si>
    <t>72524-06410-KD</t>
  </si>
  <si>
    <t>TZD-67261-174</t>
  </si>
  <si>
    <t>TBU-64277-625</t>
  </si>
  <si>
    <t>98918-34330-GY</t>
  </si>
  <si>
    <t>TYP-85767-944</t>
  </si>
  <si>
    <t>51497-50894-WU</t>
  </si>
  <si>
    <t>GTT-73214-334</t>
  </si>
  <si>
    <t>98636-90072-YE</t>
  </si>
  <si>
    <t>WAI-89905-069</t>
  </si>
  <si>
    <t>47011-57815-HJ</t>
  </si>
  <si>
    <t>OJL-96844-459</t>
  </si>
  <si>
    <t>61253-98356-VD</t>
  </si>
  <si>
    <t>VGI-33205-360</t>
  </si>
  <si>
    <t>96762-10814-DA</t>
  </si>
  <si>
    <t>PCA-14081-576</t>
  </si>
  <si>
    <t>63112-10870-LC</t>
  </si>
  <si>
    <t>SCS-67069-962</t>
  </si>
  <si>
    <t>21403-49423-PD</t>
  </si>
  <si>
    <t>BDM-03174-485</t>
  </si>
  <si>
    <t>29581-13303-VB</t>
  </si>
  <si>
    <t>UJV-32333-364</t>
  </si>
  <si>
    <t>86110-83695-YS</t>
  </si>
  <si>
    <t>FLI-11493-954</t>
  </si>
  <si>
    <t>80454-42225-FT</t>
  </si>
  <si>
    <t>IWL-13117-537</t>
  </si>
  <si>
    <t>29129-60664-KO</t>
  </si>
  <si>
    <t>OAM-76916-748</t>
  </si>
  <si>
    <t>63025-62939-AN</t>
  </si>
  <si>
    <t>UMB-11223-710</t>
  </si>
  <si>
    <t>49012-12987-QT</t>
  </si>
  <si>
    <t>LXR-09892-726</t>
  </si>
  <si>
    <t>50924-94200-SQ</t>
  </si>
  <si>
    <t>QXX-89943-393</t>
  </si>
  <si>
    <t>15673-18812-IU</t>
  </si>
  <si>
    <t>WVS-57822-366</t>
  </si>
  <si>
    <t>52151-75971-YY</t>
  </si>
  <si>
    <t>CLJ-23403-689</t>
  </si>
  <si>
    <t>19413-02045-CG</t>
  </si>
  <si>
    <t>XNU-83276-288</t>
  </si>
  <si>
    <t>98185-92775-KT</t>
  </si>
  <si>
    <t>YOG-94666-679</t>
  </si>
  <si>
    <t>86991-53901-AT</t>
  </si>
  <si>
    <t>KHG-33953-115</t>
  </si>
  <si>
    <t>78226-97287-JI</t>
  </si>
  <si>
    <t>MHD-95615-696</t>
  </si>
  <si>
    <t>27930-59250-JT</t>
  </si>
  <si>
    <t>HBH-64794-080</t>
  </si>
  <si>
    <t>40560-18556-YE</t>
  </si>
  <si>
    <t>CNJ-56058-223</t>
  </si>
  <si>
    <t>40780-22081-LX</t>
  </si>
  <si>
    <t>KHO-27106-786</t>
  </si>
  <si>
    <t>01603-43789-TN</t>
  </si>
  <si>
    <t>YAC-50329-982</t>
  </si>
  <si>
    <t>75419-92838-TI</t>
  </si>
  <si>
    <t>VVL-95291-039</t>
  </si>
  <si>
    <t>96516-97464-MF</t>
  </si>
  <si>
    <t>VUT-20974-364</t>
  </si>
  <si>
    <t>90285-56295-PO</t>
  </si>
  <si>
    <t>SFC-34054-213</t>
  </si>
  <si>
    <t>08100-71102-HQ</t>
  </si>
  <si>
    <t>UDS-04807-593</t>
  </si>
  <si>
    <t>84074-28110-OV</t>
  </si>
  <si>
    <t>FWE-98471-488</t>
  </si>
  <si>
    <t>RAU-17060-674</t>
  </si>
  <si>
    <t>12747-63766-EU</t>
  </si>
  <si>
    <t>AOL-13866-711</t>
  </si>
  <si>
    <t>83490-88357-LJ</t>
  </si>
  <si>
    <t>NOA-79645-377</t>
  </si>
  <si>
    <t>53729-30320-XZ</t>
  </si>
  <si>
    <t>KMS-49214-806</t>
  </si>
  <si>
    <t>50384-52703-LA</t>
  </si>
  <si>
    <t>ABK-08091-531</t>
  </si>
  <si>
    <t>53864-36201-FG</t>
  </si>
  <si>
    <t>GPT-67705-953</t>
  </si>
  <si>
    <t>70631-33225-MZ</t>
  </si>
  <si>
    <t>JNA-21450-177</t>
  </si>
  <si>
    <t>54798-14109-HC</t>
  </si>
  <si>
    <t>MPQ-23421-608</t>
  </si>
  <si>
    <t>08023-52962-ET</t>
  </si>
  <si>
    <t>NLI-63891-565</t>
  </si>
  <si>
    <t>41899-00283-VK</t>
  </si>
  <si>
    <t>HHF-36647-854</t>
  </si>
  <si>
    <t>39011-18412-GR</t>
  </si>
  <si>
    <t>SBN-16537-046</t>
  </si>
  <si>
    <t>60255-12579-PZ</t>
  </si>
  <si>
    <t>XZD-44484-632</t>
  </si>
  <si>
    <t>80541-38332-BP</t>
  </si>
  <si>
    <t>IKQ-39946-768</t>
  </si>
  <si>
    <t>72778-50968-UQ</t>
  </si>
  <si>
    <t>KMB-95211-174</t>
  </si>
  <si>
    <t>23941-30203-MO</t>
  </si>
  <si>
    <t>QWY-99467-368</t>
  </si>
  <si>
    <t>96434-50068-DZ</t>
  </si>
  <si>
    <t>SRG-76791-614</t>
  </si>
  <si>
    <t>11729-74102-XB</t>
  </si>
  <si>
    <t>VSN-94485-621</t>
  </si>
  <si>
    <t>88116-12604-TE</t>
  </si>
  <si>
    <t>UFZ-24348-219</t>
  </si>
  <si>
    <t>UKS-93055-397</t>
  </si>
  <si>
    <t>13082-41034-PD</t>
  </si>
  <si>
    <t>AVH-56062-335</t>
  </si>
  <si>
    <t>18082-74419-QH</t>
  </si>
  <si>
    <t>HGE-19842-613</t>
  </si>
  <si>
    <t>49401-45041-ZU</t>
  </si>
  <si>
    <t>WBA-85905-175</t>
  </si>
  <si>
    <t>41252-45992-VS</t>
  </si>
  <si>
    <t>DZI-35365-596</t>
  </si>
  <si>
    <t>XIR-88982-743</t>
  </si>
  <si>
    <t>00852-54571-WP</t>
  </si>
  <si>
    <t>VUC-72395-865</t>
  </si>
  <si>
    <t>13321-57602-GK</t>
  </si>
  <si>
    <t>BQJ-44755-910</t>
  </si>
  <si>
    <t>75006-89922-VW</t>
  </si>
  <si>
    <t>JKC-64636-831</t>
  </si>
  <si>
    <t>52098-80103-FD</t>
  </si>
  <si>
    <t>ZKI-78561-066</t>
  </si>
  <si>
    <t>60121-12432-VU</t>
  </si>
  <si>
    <t>IMP-12563-728</t>
  </si>
  <si>
    <t>68346-14810-UA</t>
  </si>
  <si>
    <t>MZL-81126-390</t>
  </si>
  <si>
    <t>48464-99723-HK</t>
  </si>
  <si>
    <t>TVF-57766-608</t>
  </si>
  <si>
    <t>88420-46464-XE</t>
  </si>
  <si>
    <t>RUX-37995-892</t>
  </si>
  <si>
    <t>37762-09530-MP</t>
  </si>
  <si>
    <t>AVK-76526-953</t>
  </si>
  <si>
    <t>47268-50127-XY</t>
  </si>
  <si>
    <t>RIU-02231-623</t>
  </si>
  <si>
    <t>25544-84179-QC</t>
  </si>
  <si>
    <t>WFK-99317-827</t>
  </si>
  <si>
    <t>32058-76765-ZL</t>
  </si>
  <si>
    <t>SFD-00372-284</t>
  </si>
  <si>
    <t>SXC-62166-515</t>
  </si>
  <si>
    <t>69171-65646-UC</t>
  </si>
  <si>
    <t>YIE-87008-621</t>
  </si>
  <si>
    <t>22503-52799-MI</t>
  </si>
  <si>
    <t>HRM-94548-288</t>
  </si>
  <si>
    <t>08934-65581-ZI</t>
  </si>
  <si>
    <t>UJG-34731-295</t>
  </si>
  <si>
    <t>15764-22559-ZT</t>
  </si>
  <si>
    <t>TWD-70988-853</t>
  </si>
  <si>
    <t>87519-68847-ZG</t>
  </si>
  <si>
    <t>CIX-22904-641</t>
  </si>
  <si>
    <t>78012-56878-UB</t>
  </si>
  <si>
    <t>DLV-65840-759</t>
  </si>
  <si>
    <t>77192-72145-RG</t>
  </si>
  <si>
    <t>RXN-55491-201</t>
  </si>
  <si>
    <t>86071-79238-CX</t>
  </si>
  <si>
    <t>UHK-63283-868</t>
  </si>
  <si>
    <t>16809-16936-WF</t>
  </si>
  <si>
    <t>PJC-31401-893</t>
  </si>
  <si>
    <t>11212-69985-ZJ</t>
  </si>
  <si>
    <t>HHO-79903-185</t>
  </si>
  <si>
    <t>53893-01719-CL</t>
  </si>
  <si>
    <t>YWM-07310-594</t>
  </si>
  <si>
    <t>66028-99867-WJ</t>
  </si>
  <si>
    <t>FHD-94983-982</t>
  </si>
  <si>
    <t>62839-56723-CH</t>
  </si>
  <si>
    <t>WQK-10857-119</t>
  </si>
  <si>
    <t>96849-52854-CR</t>
  </si>
  <si>
    <t>DXA-50313-073</t>
  </si>
  <si>
    <t>19755-55847-VW</t>
  </si>
  <si>
    <t>ONW-00560-570</t>
  </si>
  <si>
    <t>32900-82606-BO</t>
  </si>
  <si>
    <t>BRJ-19414-277</t>
  </si>
  <si>
    <t>MIQ-16322-908</t>
  </si>
  <si>
    <t>20118-28138-QD</t>
  </si>
  <si>
    <t>MVO-39328-830</t>
  </si>
  <si>
    <t>84057-45461-AH</t>
  </si>
  <si>
    <t>NTJ-88319-746</t>
  </si>
  <si>
    <t>90882-88130-KQ</t>
  </si>
  <si>
    <t>LCY-24377-948</t>
  </si>
  <si>
    <t>21617-79890-DD</t>
  </si>
  <si>
    <t>FWD-85967-769</t>
  </si>
  <si>
    <t>20256-54689-LO</t>
  </si>
  <si>
    <t>KTO-53793-109</t>
  </si>
  <si>
    <t>17572-27091-AA</t>
  </si>
  <si>
    <t>OCK-89033-348</t>
  </si>
  <si>
    <t>82300-88786-UE</t>
  </si>
  <si>
    <t>GPZ-36017-366</t>
  </si>
  <si>
    <t>65732-22589-OW</t>
  </si>
  <si>
    <t>BZP-33213-637</t>
  </si>
  <si>
    <t>77175-09826-SF</t>
  </si>
  <si>
    <t>WFH-21507-708</t>
  </si>
  <si>
    <t>07237-32539-NB</t>
  </si>
  <si>
    <t>HST-96923-073</t>
  </si>
  <si>
    <t>54722-76431-EX</t>
  </si>
  <si>
    <t>ENN-79947-323</t>
  </si>
  <si>
    <t>67847-82662-TE</t>
  </si>
  <si>
    <t>BHA-47429-889</t>
  </si>
  <si>
    <t>51114-51191-EW</t>
  </si>
  <si>
    <t>SZY-63017-318</t>
  </si>
  <si>
    <t>91809-58808-TV</t>
  </si>
  <si>
    <t>LCU-93317-340</t>
  </si>
  <si>
    <t>84996-26826-DK</t>
  </si>
  <si>
    <t>UOM-71431-481</t>
  </si>
  <si>
    <t>PJH-42618-877</t>
  </si>
  <si>
    <t>93676-95250-XJ</t>
  </si>
  <si>
    <t>XED-90333-402</t>
  </si>
  <si>
    <t>28300-14355-GF</t>
  </si>
  <si>
    <t>IKK-62234-199</t>
  </si>
  <si>
    <t>91190-84826-IQ</t>
  </si>
  <si>
    <t>KAW-95195-329</t>
  </si>
  <si>
    <t>34570-99384-AF</t>
  </si>
  <si>
    <t>QDO-57268-842</t>
  </si>
  <si>
    <t>57808-90533-UE</t>
  </si>
  <si>
    <t>IIZ-24416-212</t>
  </si>
  <si>
    <t>76060-30540-LB</t>
  </si>
  <si>
    <t>AWP-11469-510</t>
  </si>
  <si>
    <t>76730-63769-ND</t>
  </si>
  <si>
    <t>KXA-27983-918</t>
  </si>
  <si>
    <t>96042-27290-EQ</t>
  </si>
  <si>
    <t>VKQ-39009-292</t>
  </si>
  <si>
    <t>PDB-98743-282</t>
  </si>
  <si>
    <t>51940-02669-OR</t>
  </si>
  <si>
    <t>SXW-34014-556</t>
  </si>
  <si>
    <t>99144-98314-GN</t>
  </si>
  <si>
    <t>QOJ-38788-727</t>
  </si>
  <si>
    <t>16358-63919-CE</t>
  </si>
  <si>
    <t>TGF-38649-658</t>
  </si>
  <si>
    <t>67743-54817-UT</t>
  </si>
  <si>
    <t>EAI-25194-209</t>
  </si>
  <si>
    <t>44601-51441-BH</t>
  </si>
  <si>
    <t>IJK-34441-720</t>
  </si>
  <si>
    <t>97201-58870-WB</t>
  </si>
  <si>
    <t>ZMC-00336-619</t>
  </si>
  <si>
    <t>19849-12926-QF</t>
  </si>
  <si>
    <t>UPX-54529-618</t>
  </si>
  <si>
    <t>40535-56770-UM</t>
  </si>
  <si>
    <t>DLX-01059-899</t>
  </si>
  <si>
    <t>74940-09646-MU</t>
  </si>
  <si>
    <t>MEK-85120-243</t>
  </si>
  <si>
    <t>06623-54610-HC</t>
  </si>
  <si>
    <t>NFI-37188-246</t>
  </si>
  <si>
    <t>89490-75361-AF</t>
  </si>
  <si>
    <t>BXH-62195-013</t>
  </si>
  <si>
    <t>94526-79230-GZ</t>
  </si>
  <si>
    <t>YLK-78851-470</t>
  </si>
  <si>
    <t>58559-08254-UY</t>
  </si>
  <si>
    <t>DXY-76225-633</t>
  </si>
  <si>
    <t>88574-37083-WX</t>
  </si>
  <si>
    <t>UHP-24614-199</t>
  </si>
  <si>
    <t>67953-79896-AC</t>
  </si>
  <si>
    <t>HBY-35655-049</t>
  </si>
  <si>
    <t>69207-93422-CQ</t>
  </si>
  <si>
    <t>DCE-22886-861</t>
  </si>
  <si>
    <t>56060-17602-RG</t>
  </si>
  <si>
    <t>QTG-93823-843</t>
  </si>
  <si>
    <t>46859-14212-FI</t>
  </si>
  <si>
    <t>WFT-16178-396</t>
  </si>
  <si>
    <t>33555-01585-RP</t>
  </si>
  <si>
    <t>ERC-54560-934</t>
  </si>
  <si>
    <t>11932-85629-CU</t>
  </si>
  <si>
    <t>RUK-78200-416</t>
  </si>
  <si>
    <t>36192-07175-XC</t>
  </si>
  <si>
    <t>KHK-13105-388</t>
  </si>
  <si>
    <t>46242-54946-ZW</t>
  </si>
  <si>
    <t>NJR-03699-189</t>
  </si>
  <si>
    <t>95152-82155-VQ</t>
  </si>
  <si>
    <t>PJV-20427-019</t>
  </si>
  <si>
    <t>13404-39127-WQ</t>
  </si>
  <si>
    <t>UGK-07613-982</t>
  </si>
  <si>
    <t>OLA-68289-577</t>
  </si>
  <si>
    <t>40226-52317-IO</t>
  </si>
  <si>
    <t>TNR-84447-052</t>
  </si>
  <si>
    <t>34419-18068-AG</t>
  </si>
  <si>
    <t>FBZ-64200-586</t>
  </si>
  <si>
    <t>51738-61457-RS</t>
  </si>
  <si>
    <t>OBN-66334-505</t>
  </si>
  <si>
    <t>86757-52367-ON</t>
  </si>
  <si>
    <t>NXM-89323-646</t>
  </si>
  <si>
    <t>28158-93383-CK</t>
  </si>
  <si>
    <t>NHI-23264-055</t>
  </si>
  <si>
    <t>44799-09711-XW</t>
  </si>
  <si>
    <t>EQH-53569-934</t>
  </si>
  <si>
    <t>53667-91553-LT</t>
  </si>
  <si>
    <t>XKK-06692-189</t>
  </si>
  <si>
    <t>86579-92122-OC</t>
  </si>
  <si>
    <t>BYP-16005-016</t>
  </si>
  <si>
    <t>01474-63436-TP</t>
  </si>
  <si>
    <t>LWS-13938-905</t>
  </si>
  <si>
    <t>90533-82440-EE</t>
  </si>
  <si>
    <t>OLH-95722-362</t>
  </si>
  <si>
    <t>48553-69225-VX</t>
  </si>
  <si>
    <t>KCW-50949-318</t>
  </si>
  <si>
    <t>52374-27313-IV</t>
  </si>
  <si>
    <t>JGZ-16947-591</t>
  </si>
  <si>
    <t>14264-41252-SL</t>
  </si>
  <si>
    <t>LXS-63326-144</t>
  </si>
  <si>
    <t>35367-50483-AR</t>
  </si>
  <si>
    <t>CZG-86544-655</t>
  </si>
  <si>
    <t>69443-77665-QW</t>
  </si>
  <si>
    <t>WFV-88138-247</t>
  </si>
  <si>
    <t>63411-51758-QC</t>
  </si>
  <si>
    <t>RFG-28227-288</t>
  </si>
  <si>
    <t>68605-21835-UF</t>
  </si>
  <si>
    <t>QAK-77286-758</t>
  </si>
  <si>
    <t>34786-30419-XY</t>
  </si>
  <si>
    <t>CZD-56716-840</t>
  </si>
  <si>
    <t>15456-29250-RU</t>
  </si>
  <si>
    <t>UBI-59229-277</t>
  </si>
  <si>
    <t>00886-35803-FG</t>
  </si>
  <si>
    <t>WJJ-37489-898</t>
  </si>
  <si>
    <t>31599-82152-AD</t>
  </si>
  <si>
    <t>ORX-57454-917</t>
  </si>
  <si>
    <t>76209-39601-ZR</t>
  </si>
  <si>
    <t>GRB-68838-629</t>
  </si>
  <si>
    <t>15064-65241-HB</t>
  </si>
  <si>
    <t>SHT-04865-419</t>
  </si>
  <si>
    <t>69215-90789-DL</t>
  </si>
  <si>
    <t>UQI-28177-865</t>
  </si>
  <si>
    <t>04317-46176-TB</t>
  </si>
  <si>
    <t>OIB-13664-879</t>
  </si>
  <si>
    <t>04713-57765-KR</t>
  </si>
  <si>
    <t>PJS-30996-485</t>
  </si>
  <si>
    <t>HEL-86709-449</t>
  </si>
  <si>
    <t>NCH-55389-562</t>
  </si>
  <si>
    <t>GUG-45603-775</t>
  </si>
  <si>
    <t>40959-32642-DN</t>
  </si>
  <si>
    <t>KJB-98240-098</t>
  </si>
  <si>
    <t>77746-08153-PM</t>
  </si>
  <si>
    <t>JMS-48374-462</t>
  </si>
  <si>
    <t>49667-96708-JL</t>
  </si>
  <si>
    <t>YIT-15877-117</t>
  </si>
  <si>
    <t>24155-79322-EQ</t>
  </si>
  <si>
    <t>YVK-82679-655</t>
  </si>
  <si>
    <t>95342-88311-SF</t>
  </si>
  <si>
    <t>TYH-81940-054</t>
  </si>
  <si>
    <t>69374-08133-RI</t>
  </si>
  <si>
    <t>HTY-30660-254</t>
  </si>
  <si>
    <t>83844-95908-RX</t>
  </si>
  <si>
    <t>GPW-43956-761</t>
  </si>
  <si>
    <t>09667-09231-YM</t>
  </si>
  <si>
    <t>DWY-56352-412</t>
  </si>
  <si>
    <t>55427-08059-DF</t>
  </si>
  <si>
    <t>PUH-55647-976</t>
  </si>
  <si>
    <t>06624-54037-BQ</t>
  </si>
  <si>
    <t>DTB-71371-705</t>
  </si>
  <si>
    <t>48544-90737-AZ</t>
  </si>
  <si>
    <t>ZDC-64769-740</t>
  </si>
  <si>
    <t>79463-01597-FQ</t>
  </si>
  <si>
    <t>TED-81959-419</t>
  </si>
  <si>
    <t>27702-50024-XC</t>
  </si>
  <si>
    <t>FDO-25756-141</t>
  </si>
  <si>
    <t>57360-46846-NS</t>
  </si>
  <si>
    <t>HKN-31467-517</t>
  </si>
  <si>
    <t>84045-66771-SL</t>
  </si>
  <si>
    <t>POF-29666-012</t>
  </si>
  <si>
    <t>46885-00260-TL</t>
  </si>
  <si>
    <t>IRX-59256-644</t>
  </si>
  <si>
    <t>96446-62142-EN</t>
  </si>
  <si>
    <t>LTN-89139-350</t>
  </si>
  <si>
    <t>07756-71018-GU</t>
  </si>
  <si>
    <t>TXF-79780-017</t>
  </si>
  <si>
    <t>92048-47813-QB</t>
  </si>
  <si>
    <t>ALM-80762-974</t>
  </si>
  <si>
    <t>NXF-15738-707</t>
  </si>
  <si>
    <t>28699-16256-XV</t>
  </si>
  <si>
    <t>MVV-19034-198</t>
  </si>
  <si>
    <t>98476-63654-CG</t>
  </si>
  <si>
    <t>KUX-19632-830</t>
  </si>
  <si>
    <t>55409-07759-YG</t>
  </si>
  <si>
    <t>SNZ-44595-152</t>
  </si>
  <si>
    <t>06136-65250-PG</t>
  </si>
  <si>
    <t>GQA-37241-629</t>
  </si>
  <si>
    <t>08405-33165-BS</t>
  </si>
  <si>
    <t>WVV-79948-067</t>
  </si>
  <si>
    <t>66070-30559-WI</t>
  </si>
  <si>
    <t>LHX-81117-166</t>
  </si>
  <si>
    <t>01282-28364-RZ</t>
  </si>
  <si>
    <t>GCD-75444-320</t>
  </si>
  <si>
    <t>51277-93873-RP</t>
  </si>
  <si>
    <t>SGA-30059-217</t>
  </si>
  <si>
    <t>84405-83364-DG</t>
  </si>
  <si>
    <t>GNL-98714-885</t>
  </si>
  <si>
    <t>83731-53280-YC</t>
  </si>
  <si>
    <t>OQA-93249-841</t>
  </si>
  <si>
    <t>03917-13632-KC</t>
  </si>
  <si>
    <t>DUV-12075-132</t>
  </si>
  <si>
    <t>62494-09113-RP</t>
  </si>
  <si>
    <t>KPO-24942-184</t>
  </si>
  <si>
    <t>70567-65133-CN</t>
  </si>
  <si>
    <t>SRJ-79353-838</t>
  </si>
  <si>
    <t>77869-81373-AY</t>
  </si>
  <si>
    <t>XBV-40336-071</t>
  </si>
  <si>
    <t>38536-98293-JZ</t>
  </si>
  <si>
    <t>RLM-96511-467</t>
  </si>
  <si>
    <t>43014-53743-XK</t>
  </si>
  <si>
    <t>AEZ-13242-456</t>
  </si>
  <si>
    <t>UME-75640-698</t>
  </si>
  <si>
    <t>GJC-66474-557</t>
  </si>
  <si>
    <t>64965-78386-MY</t>
  </si>
  <si>
    <t>IRV-20769-219</t>
  </si>
  <si>
    <t>77131-58092-GE</t>
  </si>
  <si>
    <t>Phone Number</t>
  </si>
  <si>
    <t>Address Line 1</t>
  </si>
  <si>
    <t>City</t>
  </si>
  <si>
    <t>Postcode</t>
  </si>
  <si>
    <t>Aloisia Allner</t>
  </si>
  <si>
    <t>aallner0@lulu.com</t>
  </si>
  <si>
    <t>+1 (862) 817-0124</t>
  </si>
  <si>
    <t>57999 Pepper Wood Alley</t>
  </si>
  <si>
    <t>Paterson</t>
  </si>
  <si>
    <t>United States</t>
  </si>
  <si>
    <t>Yes</t>
  </si>
  <si>
    <t>73342-18763-UW</t>
  </si>
  <si>
    <t>Piotr Bote</t>
  </si>
  <si>
    <t>pbote1@yelp.com</t>
  </si>
  <si>
    <t>+353 (913) 396-4653</t>
  </si>
  <si>
    <t>2112 Ridgeway Hill</t>
  </si>
  <si>
    <t>Crumlin</t>
  </si>
  <si>
    <t>Ireland</t>
  </si>
  <si>
    <t>D6W</t>
  </si>
  <si>
    <t>No</t>
  </si>
  <si>
    <t>Jami Redholes</t>
  </si>
  <si>
    <t>jredholes2@tmall.com</t>
  </si>
  <si>
    <t>+1 (210) 986-6806</t>
  </si>
  <si>
    <t>5214 Bartillon Park</t>
  </si>
  <si>
    <t>San Antonio</t>
  </si>
  <si>
    <t>71253-00052-RN</t>
  </si>
  <si>
    <t>Dene Azema</t>
  </si>
  <si>
    <t>dazema3@facebook.com</t>
  </si>
  <si>
    <t>+1 (217) 418-0714</t>
  </si>
  <si>
    <t>27 Maywood Place</t>
  </si>
  <si>
    <t>Springfield</t>
  </si>
  <si>
    <t>Christoffer O' Shea</t>
  </si>
  <si>
    <t>+353 (698) 362-9201</t>
  </si>
  <si>
    <t>38980 Manitowish Junction</t>
  </si>
  <si>
    <t>Cill Airne</t>
  </si>
  <si>
    <t>N41</t>
  </si>
  <si>
    <t>Beryle Cottier</t>
  </si>
  <si>
    <t>+1 (570) 289-7473</t>
  </si>
  <si>
    <t>2651 Stoughton Place</t>
  </si>
  <si>
    <t>Scranton</t>
  </si>
  <si>
    <t>Shaylynn Lobe</t>
  </si>
  <si>
    <t>slobe6@nifty.com</t>
  </si>
  <si>
    <t>+1 (937) 954-4541</t>
  </si>
  <si>
    <t>7005 Mariners Cove Place</t>
  </si>
  <si>
    <t>Dayton</t>
  </si>
  <si>
    <t>Melvin Wharfe</t>
  </si>
  <si>
    <t>+353 (507) 574-3034</t>
  </si>
  <si>
    <t>7 Straubel Road</t>
  </si>
  <si>
    <t>Kill</t>
  </si>
  <si>
    <t>P24</t>
  </si>
  <si>
    <t>Guthrey Petracci</t>
  </si>
  <si>
    <t>gpetracci8@livejournal.com</t>
  </si>
  <si>
    <t>+1 (310) 868-1842</t>
  </si>
  <si>
    <t>949 Paget Parkway</t>
  </si>
  <si>
    <t>Los Angeles</t>
  </si>
  <si>
    <t>Rodger Raven</t>
  </si>
  <si>
    <t>rraven9@ed.gov</t>
  </si>
  <si>
    <t>+1 (213) 263-0288</t>
  </si>
  <si>
    <t>1 Reinke Avenue</t>
  </si>
  <si>
    <t>Ferrell Ferber</t>
  </si>
  <si>
    <t>fferbera@businesswire.com</t>
  </si>
  <si>
    <t>+1 (408) 383-5302</t>
  </si>
  <si>
    <t>68 High Crossing Court</t>
  </si>
  <si>
    <t>San Jose</t>
  </si>
  <si>
    <t>Duky Phizackerly</t>
  </si>
  <si>
    <t>dphizackerlyb@utexas.edu</t>
  </si>
  <si>
    <t>+1 (408) 533-6012</t>
  </si>
  <si>
    <t>28643 Bluejay Crossing</t>
  </si>
  <si>
    <t>Rosaleen Scholar</t>
  </si>
  <si>
    <t>rscholarc@nyu.edu</t>
  </si>
  <si>
    <t>+1 (804) 420-0420</t>
  </si>
  <si>
    <t>80915 Montana Park</t>
  </si>
  <si>
    <t>Richmond</t>
  </si>
  <si>
    <t>Terence Vanyutin</t>
  </si>
  <si>
    <t>tvanyutind@wix.com</t>
  </si>
  <si>
    <t>331 Bunting Hill</t>
  </si>
  <si>
    <t>Migrate</t>
  </si>
  <si>
    <t>Patrice Trobe</t>
  </si>
  <si>
    <t>ptrobee@wunderground.com</t>
  </si>
  <si>
    <t>+1 (314) 240-7896</t>
  </si>
  <si>
    <t>827 Declaration Plaza</t>
  </si>
  <si>
    <t>Saint Louis</t>
  </si>
  <si>
    <t>Llywellyn Oscroft</t>
  </si>
  <si>
    <t>loscroftf@ebay.co.uk</t>
  </si>
  <si>
    <t>022 Roth Place</t>
  </si>
  <si>
    <t>Philadelphia</t>
  </si>
  <si>
    <t>Minni Alabaster</t>
  </si>
  <si>
    <t>malabasterg@hexun.com</t>
  </si>
  <si>
    <t>+1 (971) 483-6255</t>
  </si>
  <si>
    <t>3 Charing Cross Trail</t>
  </si>
  <si>
    <t>Portland</t>
  </si>
  <si>
    <t>Rhianon Broxup</t>
  </si>
  <si>
    <t>rbroxuph@jimdo.com</t>
  </si>
  <si>
    <t>+1 (713) 663-1338</t>
  </si>
  <si>
    <t>83517 Thierer Court</t>
  </si>
  <si>
    <t>Houston</t>
  </si>
  <si>
    <t>Pall Redford</t>
  </si>
  <si>
    <t>predfordi@ow.ly</t>
  </si>
  <si>
    <t>7337 Hayes Junction</t>
  </si>
  <si>
    <t>Caherconlish</t>
  </si>
  <si>
    <t>F45</t>
  </si>
  <si>
    <t>Aurea Corradino</t>
  </si>
  <si>
    <t>acorradinoj@harvard.edu</t>
  </si>
  <si>
    <t>+1 (646) 202-5965</t>
  </si>
  <si>
    <t>698 Canary Terrace</t>
  </si>
  <si>
    <t>New York City</t>
  </si>
  <si>
    <t>84565-53984-SX</t>
  </si>
  <si>
    <t>Kendal Scardefield</t>
  </si>
  <si>
    <t>+353 (733) 405-3302</t>
  </si>
  <si>
    <t>3 Northridge Crossing</t>
  </si>
  <si>
    <t>Clondalkin</t>
  </si>
  <si>
    <t>D24</t>
  </si>
  <si>
    <t>Avrit Davidowsky</t>
  </si>
  <si>
    <t>adavidowskyl@netvibes.com</t>
  </si>
  <si>
    <t>+1 (616) 481-9962</t>
  </si>
  <si>
    <t>9 Warrior Junction</t>
  </si>
  <si>
    <t>Grand Rapids</t>
  </si>
  <si>
    <t>Annabel Antuk</t>
  </si>
  <si>
    <t>aantukm@kickstarter.com</t>
  </si>
  <si>
    <t>+1 (941) 740-6268</t>
  </si>
  <si>
    <t>77965 Lawn Park</t>
  </si>
  <si>
    <t>Punta Gorda</t>
  </si>
  <si>
    <t>Iorgo Kleinert</t>
  </si>
  <si>
    <t>ikleinertn@timesonline.co.uk</t>
  </si>
  <si>
    <t>+1 (360) 352-6598</t>
  </si>
  <si>
    <t>1 Morningstar Lane</t>
  </si>
  <si>
    <t>Vancouver</t>
  </si>
  <si>
    <t>Chrisy Blofeld</t>
  </si>
  <si>
    <t>cblofeldo@amazon.co.uk</t>
  </si>
  <si>
    <t>+1 (303) 936-3357</t>
  </si>
  <si>
    <t>013 Talisman Terrace</t>
  </si>
  <si>
    <t>Englewood</t>
  </si>
  <si>
    <t>Culley Farris</t>
  </si>
  <si>
    <t>+1 (941) 267-4822</t>
  </si>
  <si>
    <t>4 Mitchell Drive</t>
  </si>
  <si>
    <t>Selene Shales</t>
  </si>
  <si>
    <t>sshalesq@umich.edu</t>
  </si>
  <si>
    <t>+1 (707) 881-5004</t>
  </si>
  <si>
    <t>74 Bultman Plaza</t>
  </si>
  <si>
    <t>Petaluma</t>
  </si>
  <si>
    <t>Vivie Danneil</t>
  </si>
  <si>
    <t>vdanneilr@mtv.com</t>
  </si>
  <si>
    <t>+353 (751) 346-0399</t>
  </si>
  <si>
    <t>5626 Darwin Avenue</t>
  </si>
  <si>
    <t>Tralee</t>
  </si>
  <si>
    <t>V92</t>
  </si>
  <si>
    <t>Theresita Newbury</t>
  </si>
  <si>
    <t>tnewburys@usda.gov</t>
  </si>
  <si>
    <t>+353 (803) 587-0026</t>
  </si>
  <si>
    <t>79526 Bultman Lane</t>
  </si>
  <si>
    <t>Clonskeagh</t>
  </si>
  <si>
    <t>D04</t>
  </si>
  <si>
    <t>Mozelle Calcutt</t>
  </si>
  <si>
    <t>mcalcuttt@baidu.com</t>
  </si>
  <si>
    <t>+353 (928) 869-1762</t>
  </si>
  <si>
    <t>4389 Russell Way</t>
  </si>
  <si>
    <t>Rathwire</t>
  </si>
  <si>
    <t>Y25</t>
  </si>
  <si>
    <t>Adrian Swaine</t>
  </si>
  <si>
    <t>+1 (303) 486-9517</t>
  </si>
  <si>
    <t>95 Straubel Hill</t>
  </si>
  <si>
    <t>Aurora</t>
  </si>
  <si>
    <t>52082-49024-ON</t>
  </si>
  <si>
    <t>Ray Leivesley</t>
  </si>
  <si>
    <t>rleivesleyv@canalblog.com</t>
  </si>
  <si>
    <t>+1 (212) 535-7791</t>
  </si>
  <si>
    <t>91 Stephen Drive</t>
  </si>
  <si>
    <t>Jamaica</t>
  </si>
  <si>
    <t>04540-43685-DV</t>
  </si>
  <si>
    <t>Nelly Basezzi</t>
  </si>
  <si>
    <t>nbasezziw@webeden.co.uk</t>
  </si>
  <si>
    <t>+353 (125) 815-7345</t>
  </si>
  <si>
    <t>923 Mallard Junction</t>
  </si>
  <si>
    <t>Bailieborough</t>
  </si>
  <si>
    <t>C15</t>
  </si>
  <si>
    <t>Gallard Gatheral</t>
  </si>
  <si>
    <t>ggatheralx@123-reg.co.uk</t>
  </si>
  <si>
    <t>40 Clemons Place</t>
  </si>
  <si>
    <t>Grand Forks</t>
  </si>
  <si>
    <t>Una Welberry</t>
  </si>
  <si>
    <t>uwelberryy@ebay.co.uk</t>
  </si>
  <si>
    <t>+44 (392) 503-8132</t>
  </si>
  <si>
    <t>40915 Schlimgen Park</t>
  </si>
  <si>
    <t>Upton</t>
  </si>
  <si>
    <t>United Kingdom</t>
  </si>
  <si>
    <t>DN21</t>
  </si>
  <si>
    <t>Faber Eilhart</t>
  </si>
  <si>
    <t>feilhartz@who.int</t>
  </si>
  <si>
    <t>+1 (304) 510-6095</t>
  </si>
  <si>
    <t>6966 Victoria Street</t>
  </si>
  <si>
    <t>Charleston</t>
  </si>
  <si>
    <t>Zorina Ponting</t>
  </si>
  <si>
    <t>zponting10@altervista.org</t>
  </si>
  <si>
    <t>+1 (501) 172-1476</t>
  </si>
  <si>
    <t>7118 Holmberg Court</t>
  </si>
  <si>
    <t>Little Rock</t>
  </si>
  <si>
    <t>Silvio Strase</t>
  </si>
  <si>
    <t>sstrase11@booking.com</t>
  </si>
  <si>
    <t>+1 (303) 579-8015</t>
  </si>
  <si>
    <t>5 Forest Lane</t>
  </si>
  <si>
    <t>Denver</t>
  </si>
  <si>
    <t>Dorie de la Tremoille</t>
  </si>
  <si>
    <t>dde12@unesco.org</t>
  </si>
  <si>
    <t>+1 (612) 492-5160</t>
  </si>
  <si>
    <t>0817 Dennis Street</t>
  </si>
  <si>
    <t>Minneapolis</t>
  </si>
  <si>
    <t>Hy Zanetto</t>
  </si>
  <si>
    <t>469 Paget Place</t>
  </si>
  <si>
    <t>Tucson</t>
  </si>
  <si>
    <t>Jessica McNess</t>
  </si>
  <si>
    <t>+1 (504) 545-1478</t>
  </si>
  <si>
    <t>664 Erie Place</t>
  </si>
  <si>
    <t>New Orleans</t>
  </si>
  <si>
    <t>Lorenzo Yeoland</t>
  </si>
  <si>
    <t>lyeoland15@pbs.org</t>
  </si>
  <si>
    <t>+1 (860) 576-2887</t>
  </si>
  <si>
    <t>8510 Merrick Road</t>
  </si>
  <si>
    <t>Hartford</t>
  </si>
  <si>
    <t>Abigail Tolworthy</t>
  </si>
  <si>
    <t>atolworthy16@toplist.cz</t>
  </si>
  <si>
    <t>+1 (801) 722-4425</t>
  </si>
  <si>
    <t>74 Shopko Way</t>
  </si>
  <si>
    <t>Ogden</t>
  </si>
  <si>
    <t>Maurie Bartol</t>
  </si>
  <si>
    <t>+1 (617) 493-7594</t>
  </si>
  <si>
    <t>7625 Starling Court</t>
  </si>
  <si>
    <t>Boston</t>
  </si>
  <si>
    <t>Olag Baudassi</t>
  </si>
  <si>
    <t>obaudassi18@seesaa.net</t>
  </si>
  <si>
    <t>+1 (585) 356-6251</t>
  </si>
  <si>
    <t>55 Dottie Court</t>
  </si>
  <si>
    <t>Rochester</t>
  </si>
  <si>
    <t>Petey Kingsbury</t>
  </si>
  <si>
    <t>pkingsbury19@comcast.net</t>
  </si>
  <si>
    <t>+1 (917) 705-8224</t>
  </si>
  <si>
    <t>28 Loftsgordon Place</t>
  </si>
  <si>
    <t>Bronx</t>
  </si>
  <si>
    <t>Donna Baskeyfied</t>
  </si>
  <si>
    <t>+1 (205) 923-1460</t>
  </si>
  <si>
    <t>7586 Logan Avenue</t>
  </si>
  <si>
    <t>Birmingham</t>
  </si>
  <si>
    <t>Arda Curley</t>
  </si>
  <si>
    <t>acurley1b@hao123.com</t>
  </si>
  <si>
    <t>+1 (760) 840-3808</t>
  </si>
  <si>
    <t>45098 Scott Drive</t>
  </si>
  <si>
    <t>San Bernardino</t>
  </si>
  <si>
    <t>Raynor McGilvary</t>
  </si>
  <si>
    <t>rmcgilvary1c@tamu.edu</t>
  </si>
  <si>
    <t>496 Rockefeller Court</t>
  </si>
  <si>
    <t>Norfolk</t>
  </si>
  <si>
    <t>Isis Pikett</t>
  </si>
  <si>
    <t>ipikett1d@xinhuanet.com</t>
  </si>
  <si>
    <t>+1 (202) 871-9039</t>
  </si>
  <si>
    <t>5892 Hauk Drive</t>
  </si>
  <si>
    <t>Washington</t>
  </si>
  <si>
    <t>Inger Bouldon</t>
  </si>
  <si>
    <t>ibouldon1e@gizmodo.com</t>
  </si>
  <si>
    <t>+1 (754) 391-4736</t>
  </si>
  <si>
    <t>925 Barby Circle</t>
  </si>
  <si>
    <t>Fort Lauderdale</t>
  </si>
  <si>
    <t>Karry Flanders</t>
  </si>
  <si>
    <t>kflanders1f@over-blog.com</t>
  </si>
  <si>
    <t>+353 (467) 720-7274</t>
  </si>
  <si>
    <t>88 Blue Bill Park Avenue</t>
  </si>
  <si>
    <t>Hartley Mattioli</t>
  </si>
  <si>
    <t>hmattioli1g@webmd.com</t>
  </si>
  <si>
    <t>126 Valley Edge Street</t>
  </si>
  <si>
    <t>Kinloch</t>
  </si>
  <si>
    <t>PH43</t>
  </si>
  <si>
    <t>40768-49176-BL</t>
  </si>
  <si>
    <t>Horatio Rubberts</t>
  </si>
  <si>
    <t>hrubberts1h@google.com.hk</t>
  </si>
  <si>
    <t>+1 (801) 635-8791</t>
  </si>
  <si>
    <t>459 Russell Center</t>
  </si>
  <si>
    <t>Provo</t>
  </si>
  <si>
    <t>Archambault Gillard</t>
  </si>
  <si>
    <t>agillard1i@issuu.com</t>
  </si>
  <si>
    <t>+1 (419) 663-2236</t>
  </si>
  <si>
    <t>97490 Susan Avenue</t>
  </si>
  <si>
    <t>Toledo</t>
  </si>
  <si>
    <t>Salomo Cushworth</t>
  </si>
  <si>
    <t>+1 (609) 409-7044</t>
  </si>
  <si>
    <t>44 Oneill Parkway</t>
  </si>
  <si>
    <t>Trenton</t>
  </si>
  <si>
    <t>Theda Grizard</t>
  </si>
  <si>
    <t>tgrizard1k@odnoklassniki.ru</t>
  </si>
  <si>
    <t>+1 (813) 243-2150</t>
  </si>
  <si>
    <t>6 Knutson Pass</t>
  </si>
  <si>
    <t>Tampa</t>
  </si>
  <si>
    <t>Rozele Relton</t>
  </si>
  <si>
    <t>rrelton1l@stanford.edu</t>
  </si>
  <si>
    <t>+1 (850) 626-1181</t>
  </si>
  <si>
    <t>2484 Reindahl Court</t>
  </si>
  <si>
    <t>Pensacola</t>
  </si>
  <si>
    <t>Willa Rolling</t>
  </si>
  <si>
    <t>+1 (813) 759-3534</t>
  </si>
  <si>
    <t>3 Mockingbird Plaza</t>
  </si>
  <si>
    <t>Zephyrhills</t>
  </si>
  <si>
    <t>Stanislaus Gilroy</t>
  </si>
  <si>
    <t>sgilroy1n@eepurl.com</t>
  </si>
  <si>
    <t>9120 Harbort Terrace</t>
  </si>
  <si>
    <t>Saint Paul</t>
  </si>
  <si>
    <t>Correy Cottingham</t>
  </si>
  <si>
    <t>ccottingham1o@wikipedia.org</t>
  </si>
  <si>
    <t>+1 (260) 764-1820</t>
  </si>
  <si>
    <t>394 Logan Road</t>
  </si>
  <si>
    <t>Fort Wayne</t>
  </si>
  <si>
    <t>Pammi Endacott</t>
  </si>
  <si>
    <t>+44 (177) 260-5076</t>
  </si>
  <si>
    <t>5841 Atwood Lane</t>
  </si>
  <si>
    <t>Wootton</t>
  </si>
  <si>
    <t>NN4</t>
  </si>
  <si>
    <t>Nona Linklater</t>
  </si>
  <si>
    <t>+1 (239) 347-9766</t>
  </si>
  <si>
    <t>856 Bonner Parkway</t>
  </si>
  <si>
    <t>Naples</t>
  </si>
  <si>
    <t>Annadiane Dykes</t>
  </si>
  <si>
    <t>adykes1r@eventbrite.com</t>
  </si>
  <si>
    <t>+1 (312) 111-6203</t>
  </si>
  <si>
    <t>31 Northport Terrace</t>
  </si>
  <si>
    <t>Chicago</t>
  </si>
  <si>
    <t>Felecia Dodgson</t>
  </si>
  <si>
    <t>+1 (973) 434-8662</t>
  </si>
  <si>
    <t>48053 8th Crossing</t>
  </si>
  <si>
    <t>Newark</t>
  </si>
  <si>
    <t>Angelia Cockrem</t>
  </si>
  <si>
    <t>acockrem1t@engadget.com</t>
  </si>
  <si>
    <t>+1 (571) 316-8217</t>
  </si>
  <si>
    <t>1 Sherman Alley</t>
  </si>
  <si>
    <t>Vienna</t>
  </si>
  <si>
    <t>Belvia Umpleby</t>
  </si>
  <si>
    <t>bumpleby1u@soundcloud.com</t>
  </si>
  <si>
    <t>+1 (682) 627-0888</t>
  </si>
  <si>
    <t>710 Prairie Rose Terrace</t>
  </si>
  <si>
    <t>Fort Worth</t>
  </si>
  <si>
    <t>Nat Saleway</t>
  </si>
  <si>
    <t>nsaleway1v@dedecms.com</t>
  </si>
  <si>
    <t>+1 (323) 473-0294</t>
  </si>
  <si>
    <t>0780 Anthes Plaza</t>
  </si>
  <si>
    <t>Burbank</t>
  </si>
  <si>
    <t>Hayward Goulter</t>
  </si>
  <si>
    <t>hgoulter1w@abc.net.au</t>
  </si>
  <si>
    <t>+1 (423) 764-7751</t>
  </si>
  <si>
    <t>2081 Mariners Cove Drive</t>
  </si>
  <si>
    <t>Kingsport</t>
  </si>
  <si>
    <t>Gay Rizzello</t>
  </si>
  <si>
    <t>grizzello1x@symantec.com</t>
  </si>
  <si>
    <t>+44 (247) 225-8003</t>
  </si>
  <si>
    <t>21 Schmedeman Crossing</t>
  </si>
  <si>
    <t>Liverpool</t>
  </si>
  <si>
    <t>L33</t>
  </si>
  <si>
    <t>Shannon List</t>
  </si>
  <si>
    <t>slist1y@mapquest.com</t>
  </si>
  <si>
    <t>+1 (614) 279-9816</t>
  </si>
  <si>
    <t>7123 Algoma Center</t>
  </si>
  <si>
    <t>Columbus</t>
  </si>
  <si>
    <t>Shirlene Edmondson</t>
  </si>
  <si>
    <t>sedmondson1z@theguardian.com</t>
  </si>
  <si>
    <t>+353 (248) 428-7978</t>
  </si>
  <si>
    <t>4752 International Point</t>
  </si>
  <si>
    <t>Newmarket on Fergus</t>
  </si>
  <si>
    <t>P17</t>
  </si>
  <si>
    <t>Aurlie McCarl</t>
  </si>
  <si>
    <t>+1 (504) 209-2724</t>
  </si>
  <si>
    <t>731 David Park</t>
  </si>
  <si>
    <t>Alikee Carryer</t>
  </si>
  <si>
    <t>+1 (704) 799-5219</t>
  </si>
  <si>
    <t>247 Helena Drive</t>
  </si>
  <si>
    <t>Charlotte</t>
  </si>
  <si>
    <t>Jennifer Rangall</t>
  </si>
  <si>
    <t>jrangall22@newsvine.com</t>
  </si>
  <si>
    <t>+1 (781) 512-6637</t>
  </si>
  <si>
    <t>0 Grasskamp Lane</t>
  </si>
  <si>
    <t>Kipper Boorn</t>
  </si>
  <si>
    <t>kboorn23@ezinearticles.com</t>
  </si>
  <si>
    <t>+353 (359) 134-1550</t>
  </si>
  <si>
    <t>9513 Meadow Ridge Parkway</t>
  </si>
  <si>
    <t>Listowel</t>
  </si>
  <si>
    <t>V31</t>
  </si>
  <si>
    <t>Melania Beadle</t>
  </si>
  <si>
    <t>+353 (569) 458-9673</t>
  </si>
  <si>
    <t>4418 Quincy Terrace</t>
  </si>
  <si>
    <t>Moycullen</t>
  </si>
  <si>
    <t>A41</t>
  </si>
  <si>
    <t>Colene Elgey</t>
  </si>
  <si>
    <t>celgey25@webs.com</t>
  </si>
  <si>
    <t>+1 (432) 261-0702</t>
  </si>
  <si>
    <t>45 Marcy Crossing</t>
  </si>
  <si>
    <t>Midland</t>
  </si>
  <si>
    <t>Lothaire Mizzi</t>
  </si>
  <si>
    <t>lmizzi26@rakuten.co.jp</t>
  </si>
  <si>
    <t>+1 (214) 719-8530</t>
  </si>
  <si>
    <t>74 Atwood Lane</t>
  </si>
  <si>
    <t>Dallas</t>
  </si>
  <si>
    <t>Cletis Giacomazzo</t>
  </si>
  <si>
    <t>cgiacomazzo27@jigsy.com</t>
  </si>
  <si>
    <t>+1 (571) 703-2064</t>
  </si>
  <si>
    <t>817 Ridgeway Hill</t>
  </si>
  <si>
    <t>Dulles</t>
  </si>
  <si>
    <t>Ami Arnow</t>
  </si>
  <si>
    <t>aarnow28@arizona.edu</t>
  </si>
  <si>
    <t>+1 (650) 238-1964</t>
  </si>
  <si>
    <t>12 Oakridge Court</t>
  </si>
  <si>
    <t>Oakland</t>
  </si>
  <si>
    <t>Sheppard Yann</t>
  </si>
  <si>
    <t>syann29@senate.gov</t>
  </si>
  <si>
    <t>+1 (719) 803-5276</t>
  </si>
  <si>
    <t>4 Farmco Place</t>
  </si>
  <si>
    <t>Colorado Springs</t>
  </si>
  <si>
    <t>Bunny Naulls</t>
  </si>
  <si>
    <t>bnaulls2a@tiny.cc</t>
  </si>
  <si>
    <t>+353 (809) 128-0755</t>
  </si>
  <si>
    <t>595 Melby Avenue</t>
  </si>
  <si>
    <t>Adare</t>
  </si>
  <si>
    <t>H54</t>
  </si>
  <si>
    <t>Hally Lorait</t>
  </si>
  <si>
    <t>+1 (716) 869-3749</t>
  </si>
  <si>
    <t>80 Jana Avenue</t>
  </si>
  <si>
    <t>Buffalo</t>
  </si>
  <si>
    <t>Zaccaria Sherewood</t>
  </si>
  <si>
    <t>zsherewood2c@apache.org</t>
  </si>
  <si>
    <t>+1 (209) 433-7924</t>
  </si>
  <si>
    <t>1325 Jay Terrace</t>
  </si>
  <si>
    <t>Fresno</t>
  </si>
  <si>
    <t>Jeffrey Dufaire</t>
  </si>
  <si>
    <t>jdufaire2d@fc2.com</t>
  </si>
  <si>
    <t>8 Buell Junction</t>
  </si>
  <si>
    <t>Blancha McAmish</t>
  </si>
  <si>
    <t>bmcamish2e@tripadvisor.com</t>
  </si>
  <si>
    <t>5484 Stephen Court</t>
  </si>
  <si>
    <t>Oklahoma City</t>
  </si>
  <si>
    <t>Beitris Keaveney</t>
  </si>
  <si>
    <t>bkeaveney2f@netlog.com</t>
  </si>
  <si>
    <t>67319 Redwing Parkway</t>
  </si>
  <si>
    <t>Beaumont</t>
  </si>
  <si>
    <t>Elna Grise</t>
  </si>
  <si>
    <t>egrise2g@cargocollective.com</t>
  </si>
  <si>
    <t>92 Becker Circle</t>
  </si>
  <si>
    <t>Reno</t>
  </si>
  <si>
    <t>Torie Gottelier</t>
  </si>
  <si>
    <t>tgottelier2h@vistaprint.com</t>
  </si>
  <si>
    <t>+1 (816) 743-8492</t>
  </si>
  <si>
    <t>426 Division Avenue</t>
  </si>
  <si>
    <t>Kansas City</t>
  </si>
  <si>
    <t>Loydie Langlais</t>
  </si>
  <si>
    <t>+353 (576) 222-5069</t>
  </si>
  <si>
    <t>290 Ilene Street</t>
  </si>
  <si>
    <t>Adham Greenhead</t>
  </si>
  <si>
    <t>agreenhead2j@dailymail.co.uk</t>
  </si>
  <si>
    <t>+1 (951) 797-0738</t>
  </si>
  <si>
    <t>0062 Spenser Place</t>
  </si>
  <si>
    <t>Corona</t>
  </si>
  <si>
    <t>Hamish MacSherry</t>
  </si>
  <si>
    <t>+1 (512) 430-4374</t>
  </si>
  <si>
    <t>7 Brentwood Plaza</t>
  </si>
  <si>
    <t>Austin</t>
  </si>
  <si>
    <t>Else Langcaster</t>
  </si>
  <si>
    <t>elangcaster2l@spotify.com</t>
  </si>
  <si>
    <t>+44 (547) 590-3103</t>
  </si>
  <si>
    <t>3658 Jenna Street</t>
  </si>
  <si>
    <t>Normanton</t>
  </si>
  <si>
    <t>LE15</t>
  </si>
  <si>
    <t>Rudy Farquharson</t>
  </si>
  <si>
    <t>30178 Claremont Road</t>
  </si>
  <si>
    <t>Charlesland</t>
  </si>
  <si>
    <t>A63</t>
  </si>
  <si>
    <t>Norene Magauran</t>
  </si>
  <si>
    <t>nmagauran2n@51.la</t>
  </si>
  <si>
    <t>567 Artisan Place</t>
  </si>
  <si>
    <t>Vicki Kirdsch</t>
  </si>
  <si>
    <t>vkirdsch2o@google.fr</t>
  </si>
  <si>
    <t>0263 Golf Street</t>
  </si>
  <si>
    <t>Ilysa Whapple</t>
  </si>
  <si>
    <t>iwhapple2p@com.com</t>
  </si>
  <si>
    <t>+1 (559) 522-1152</t>
  </si>
  <si>
    <t>41598 Everett Drive</t>
  </si>
  <si>
    <t>Ruy Cancellieri</t>
  </si>
  <si>
    <t>+353 (338) 743-8327</t>
  </si>
  <si>
    <t>251 Welch Parkway</t>
  </si>
  <si>
    <t>Confey</t>
  </si>
  <si>
    <t>A86</t>
  </si>
  <si>
    <t>Aube Follett</t>
  </si>
  <si>
    <t>+1 (614) 370-6392</t>
  </si>
  <si>
    <t>8671 David Park</t>
  </si>
  <si>
    <t>Rudiger Di Bartolomeo</t>
  </si>
  <si>
    <t>+1 (209) 148-6668</t>
  </si>
  <si>
    <t>7700 Melby Park</t>
  </si>
  <si>
    <t>Stockton</t>
  </si>
  <si>
    <t>Nickey Youles</t>
  </si>
  <si>
    <t>nyoules2t@reference.com</t>
  </si>
  <si>
    <t>+353 (641) 846-7654</t>
  </si>
  <si>
    <t>12461 Dryden Pass</t>
  </si>
  <si>
    <t>Edgeworthstown</t>
  </si>
  <si>
    <t>E25</t>
  </si>
  <si>
    <t>Dyanna Aizikovitz</t>
  </si>
  <si>
    <t>daizikovitz2u@answers.com</t>
  </si>
  <si>
    <t>+353 (766) 141-6317</t>
  </si>
  <si>
    <t>7 Northland Court</t>
  </si>
  <si>
    <t>Leixlip</t>
  </si>
  <si>
    <t>Bram Revel</t>
  </si>
  <si>
    <t>brevel2v@fastcompany.com</t>
  </si>
  <si>
    <t>+1 (585) 775-6952</t>
  </si>
  <si>
    <t>6168 Westend Plaza</t>
  </si>
  <si>
    <t>Emiline Priddis</t>
  </si>
  <si>
    <t>epriddis2w@nationalgeographic.com</t>
  </si>
  <si>
    <t>+1 (205) 133-0205</t>
  </si>
  <si>
    <t>62 Amoth Terrace</t>
  </si>
  <si>
    <t>Tuscaloosa</t>
  </si>
  <si>
    <t>Queenie Veel</t>
  </si>
  <si>
    <t>qveel2x@jugem.jp</t>
  </si>
  <si>
    <t>+1 (713) 750-9202</t>
  </si>
  <si>
    <t>378 Shopko Center</t>
  </si>
  <si>
    <t>Lind Conyers</t>
  </si>
  <si>
    <t>lconyers2y@twitter.com</t>
  </si>
  <si>
    <t>+1 (915) 476-5712</t>
  </si>
  <si>
    <t>778 Summer Ridge Junction</t>
  </si>
  <si>
    <t>El Paso</t>
  </si>
  <si>
    <t>Pen Wye</t>
  </si>
  <si>
    <t>pwye2z@dagondesign.com</t>
  </si>
  <si>
    <t>+1 (719) 620-1128</t>
  </si>
  <si>
    <t>7 Dorton Terrace</t>
  </si>
  <si>
    <t>Isahella Hagland</t>
  </si>
  <si>
    <t>+1 (260) 613-2279</t>
  </si>
  <si>
    <t>07 Roxbury Street</t>
  </si>
  <si>
    <t>Terry Sheryn</t>
  </si>
  <si>
    <t>tsheryn31@mtv.com</t>
  </si>
  <si>
    <t>+1 (516) 826-3780</t>
  </si>
  <si>
    <t>58147 Eagle Crest Court</t>
  </si>
  <si>
    <t>Port Washington</t>
  </si>
  <si>
    <t>Marie-jeanne Redgrave</t>
  </si>
  <si>
    <t>mredgrave32@cargocollective.com</t>
  </si>
  <si>
    <t>+1 (413) 691-2892</t>
  </si>
  <si>
    <t>61022 Helena Street</t>
  </si>
  <si>
    <t>Betty Fominov</t>
  </si>
  <si>
    <t>bfominov33@yale.edu</t>
  </si>
  <si>
    <t>305 Tennyson Court</t>
  </si>
  <si>
    <t>Shawnee Critchlow</t>
  </si>
  <si>
    <t>scritchlow34@un.org</t>
  </si>
  <si>
    <t>+1 (804) 428-7292</t>
  </si>
  <si>
    <t>6886 Oxford Hill</t>
  </si>
  <si>
    <t>Merrel Steptow</t>
  </si>
  <si>
    <t>msteptow35@earthlink.net</t>
  </si>
  <si>
    <t>+353 (266) 235-5189</t>
  </si>
  <si>
    <t>368 Ridgeview Trail</t>
  </si>
  <si>
    <t>Cherryville</t>
  </si>
  <si>
    <t>P31</t>
  </si>
  <si>
    <t>Carmina Hubbuck</t>
  </si>
  <si>
    <t>+1 (304) 532-7229</t>
  </si>
  <si>
    <t>39749 Bobwhite Plaza</t>
  </si>
  <si>
    <t>Huntington</t>
  </si>
  <si>
    <t>Ingeberg Mulliner</t>
  </si>
  <si>
    <t>imulliner37@pinterest.com</t>
  </si>
  <si>
    <t>+44 (331) 777-9556</t>
  </si>
  <si>
    <t>61 Oak Valley Trail</t>
  </si>
  <si>
    <t>B40</t>
  </si>
  <si>
    <t>Geneva Standley</t>
  </si>
  <si>
    <t>gstandley38@dion.ne.jp</t>
  </si>
  <si>
    <t>+353 (521) 138-4331</t>
  </si>
  <si>
    <t>4 Thompson Drive</t>
  </si>
  <si>
    <t>Killorglin</t>
  </si>
  <si>
    <t>H14</t>
  </si>
  <si>
    <t>Brook Drage</t>
  </si>
  <si>
    <t>bdrage39@youku.com</t>
  </si>
  <si>
    <t>+1 (937) 566-3449</t>
  </si>
  <si>
    <t>3584 7th Parkway</t>
  </si>
  <si>
    <t>Muffin Yallop</t>
  </si>
  <si>
    <t>myallop3a@fema.gov</t>
  </si>
  <si>
    <t>+1 (907) 267-1236</t>
  </si>
  <si>
    <t>1 Beilfuss Junction</t>
  </si>
  <si>
    <t>Anchorage</t>
  </si>
  <si>
    <t>Cordi Switsur</t>
  </si>
  <si>
    <t>cswitsur3b@chronoengine.com</t>
  </si>
  <si>
    <t>+1 (615) 791-3142</t>
  </si>
  <si>
    <t>57942 North Point</t>
  </si>
  <si>
    <t>Nashville</t>
  </si>
  <si>
    <t>38903-46478-ZE</t>
  </si>
  <si>
    <t>Ezri Hows</t>
  </si>
  <si>
    <t>ehows3c@devhub.com</t>
  </si>
  <si>
    <t>+1 (760) 706-9092</t>
  </si>
  <si>
    <t>343 Burning Wood Court</t>
  </si>
  <si>
    <t>76841-77583-BJ</t>
  </si>
  <si>
    <t>Sylas Becaris</t>
  </si>
  <si>
    <t>sbecaris3d@google.ru</t>
  </si>
  <si>
    <t>+1 (704) 594-9047</t>
  </si>
  <si>
    <t>35407 Tomscot Junction</t>
  </si>
  <si>
    <t>Mahala Ludwell</t>
  </si>
  <si>
    <t>mludwell3e@blogger.com</t>
  </si>
  <si>
    <t>+1 (303) 242-3542</t>
  </si>
  <si>
    <t>6 Bay Center</t>
  </si>
  <si>
    <t>Doll Beauchamp</t>
  </si>
  <si>
    <t>dbeauchamp3f@usda.gov</t>
  </si>
  <si>
    <t>+1 (203) 189-4256</t>
  </si>
  <si>
    <t>0967 Clemons Alley</t>
  </si>
  <si>
    <t>Stamford</t>
  </si>
  <si>
    <t>Stanford Rodliff</t>
  </si>
  <si>
    <t>srodliff3g@ted.com</t>
  </si>
  <si>
    <t>+1 (757) 537-3012</t>
  </si>
  <si>
    <t>3 Lerdahl Parkway</t>
  </si>
  <si>
    <t>Newport News</t>
  </si>
  <si>
    <t>Stevana Woodham</t>
  </si>
  <si>
    <t>swoodham3h@businesswire.com</t>
  </si>
  <si>
    <t>+353 (190) 188-4918</t>
  </si>
  <si>
    <t>7 Rowland Plaza</t>
  </si>
  <si>
    <t>Drumcondra</t>
  </si>
  <si>
    <t>D11</t>
  </si>
  <si>
    <t>Hewet Synnot</t>
  </si>
  <si>
    <t>hsynnot3i@about.com</t>
  </si>
  <si>
    <t>+1 (907) 245-0601</t>
  </si>
  <si>
    <t>9667 Lunder Court</t>
  </si>
  <si>
    <t>Raleigh Lepere</t>
  </si>
  <si>
    <t>rlepere3j@shop-pro.jp</t>
  </si>
  <si>
    <t>+353 (792) 857-4513</t>
  </si>
  <si>
    <t>27 Mosinee Court</t>
  </si>
  <si>
    <t>D17</t>
  </si>
  <si>
    <t>Timofei Woofinden</t>
  </si>
  <si>
    <t>twoofinden3k@businesswire.com</t>
  </si>
  <si>
    <t>+1 (701) 503-1067</t>
  </si>
  <si>
    <t>1 Pennsylvania Center</t>
  </si>
  <si>
    <t>Fargo</t>
  </si>
  <si>
    <t>Evelina Dacca</t>
  </si>
  <si>
    <t>edacca3l@google.pl</t>
  </si>
  <si>
    <t>+1 (812) 921-5458</t>
  </si>
  <si>
    <t>83150 Dixon Park</t>
  </si>
  <si>
    <t>Evansville</t>
  </si>
  <si>
    <t>Bidget Tremellier</t>
  </si>
  <si>
    <t>+353 (900) 633-2359</t>
  </si>
  <si>
    <t>5 Sunfield Parkway</t>
  </si>
  <si>
    <t>Bobinette Hindsberg</t>
  </si>
  <si>
    <t>bhindsberg3n@blogs.com</t>
  </si>
  <si>
    <t>+1 (704) 888-5303</t>
  </si>
  <si>
    <t>7 Brickson Park Road</t>
  </si>
  <si>
    <t>Osbert Robins</t>
  </si>
  <si>
    <t>orobins3o@salon.com</t>
  </si>
  <si>
    <t>+1 (256) 196-8054</t>
  </si>
  <si>
    <t>42557 Fallview Plaza</t>
  </si>
  <si>
    <t>Huntsville</t>
  </si>
  <si>
    <t>Othello Syseland</t>
  </si>
  <si>
    <t>osyseland3p@independent.co.uk</t>
  </si>
  <si>
    <t>+1 (714) 895-0210</t>
  </si>
  <si>
    <t>957 Sachtjen Road</t>
  </si>
  <si>
    <t>Santa Ana</t>
  </si>
  <si>
    <t>Ewell Hanby</t>
  </si>
  <si>
    <t>903 Oak Center</t>
  </si>
  <si>
    <t>29732-74147-HX</t>
  </si>
  <si>
    <t>Chalmers Havenhand</t>
  </si>
  <si>
    <t>chavenhand3r@1688.com</t>
  </si>
  <si>
    <t>+353 (850) 901-7902</t>
  </si>
  <si>
    <t>8 Morningstar Plaza</t>
  </si>
  <si>
    <t>Macroom</t>
  </si>
  <si>
    <t>P12</t>
  </si>
  <si>
    <t>Lowell Keenleyside</t>
  </si>
  <si>
    <t>lkeenleyside3s@topsy.com</t>
  </si>
  <si>
    <t>+1 (636) 713-5124</t>
  </si>
  <si>
    <t>6 Hauk Junction</t>
  </si>
  <si>
    <t>Elonore Joliffe</t>
  </si>
  <si>
    <t>+353 (994) 611-5746</t>
  </si>
  <si>
    <t>7077 School Crossing</t>
  </si>
  <si>
    <t>Abraham Coleman</t>
  </si>
  <si>
    <t>+1 (808) 815-5051</t>
  </si>
  <si>
    <t>40 Packers Alley</t>
  </si>
  <si>
    <t>Honolulu</t>
  </si>
  <si>
    <t>Rivy Farington</t>
  </si>
  <si>
    <t>+1 (951) 638-0879</t>
  </si>
  <si>
    <t>54400 Brickson Park Center</t>
  </si>
  <si>
    <t>Vallie Kundt</t>
  </si>
  <si>
    <t>vkundt3w@bigcartel.com</t>
  </si>
  <si>
    <t>+353 (472) 791-2507</t>
  </si>
  <si>
    <t>3 Porter Hill</t>
  </si>
  <si>
    <t>Ballivor</t>
  </si>
  <si>
    <t>Boyd Bett</t>
  </si>
  <si>
    <t>bbett3x@google.de</t>
  </si>
  <si>
    <t>+1 (202) 632-9905</t>
  </si>
  <si>
    <t>353 Maple Wood Avenue</t>
  </si>
  <si>
    <t>Julio Armytage</t>
  </si>
  <si>
    <t>782 Spaight Center</t>
  </si>
  <si>
    <t>Portumna</t>
  </si>
  <si>
    <t>Deana Staite</t>
  </si>
  <si>
    <t>dstaite3z@scientificamerican.com</t>
  </si>
  <si>
    <t>+1 (713) 478-3937</t>
  </si>
  <si>
    <t>39 Dunning Hill</t>
  </si>
  <si>
    <t>Winn Keyse</t>
  </si>
  <si>
    <t>wkeyse40@apple.com</t>
  </si>
  <si>
    <t>+1 (650) 947-8867</t>
  </si>
  <si>
    <t>02688 Duke Park</t>
  </si>
  <si>
    <t>Orange</t>
  </si>
  <si>
    <t>Osmund Clausen-Thue</t>
  </si>
  <si>
    <t>oclausenthue41@marriott.com</t>
  </si>
  <si>
    <t>+1 (915) 558-6109</t>
  </si>
  <si>
    <t>2163 Dexter Hill</t>
  </si>
  <si>
    <t>Leonore Francisco</t>
  </si>
  <si>
    <t>lfrancisco42@fema.gov</t>
  </si>
  <si>
    <t>+1 (775) 346-9758</t>
  </si>
  <si>
    <t>48757 Bay Parkway</t>
  </si>
  <si>
    <t>Carson City</t>
  </si>
  <si>
    <t>42394-07234-AM</t>
  </si>
  <si>
    <t>Adey Lowseley</t>
  </si>
  <si>
    <t>alowseley43@timesonline.co.uk</t>
  </si>
  <si>
    <t>+1 (682) 536-4473</t>
  </si>
  <si>
    <t>01 Alpine Center</t>
  </si>
  <si>
    <t>Giacobo Skingle</t>
  </si>
  <si>
    <t>gskingle44@clickbank.net</t>
  </si>
  <si>
    <t>+1 (801) 886-5886</t>
  </si>
  <si>
    <t>61617 Roth Street</t>
  </si>
  <si>
    <t>Gerard Pirdy</t>
  </si>
  <si>
    <t>+1 (305) 345-2788</t>
  </si>
  <si>
    <t>74 Becker Lane</t>
  </si>
  <si>
    <t>Boca Raton</t>
  </si>
  <si>
    <t>Jacinthe Balsillie</t>
  </si>
  <si>
    <t>jbalsillie46@princeton.edu</t>
  </si>
  <si>
    <t>+1 (540) 905-2213</t>
  </si>
  <si>
    <t>2 Heffernan Center</t>
  </si>
  <si>
    <t>Roanoke</t>
  </si>
  <si>
    <t>Quinton Fouracres</t>
  </si>
  <si>
    <t>+1 (515) 508-1573</t>
  </si>
  <si>
    <t>53 New Castle Point</t>
  </si>
  <si>
    <t>Des Moines</t>
  </si>
  <si>
    <t>Bettina Leffek</t>
  </si>
  <si>
    <t>bleffek48@ning.com</t>
  </si>
  <si>
    <t>+1 (808) 815-3474</t>
  </si>
  <si>
    <t>0688 Burning Wood Point</t>
  </si>
  <si>
    <t>Hetti Penson</t>
  </si>
  <si>
    <t>+1 (754) 664-6126</t>
  </si>
  <si>
    <t>16 Dottie Point</t>
  </si>
  <si>
    <t>Jocko Pray</t>
  </si>
  <si>
    <t>jpray4a@youtube.com</t>
  </si>
  <si>
    <t>+1 (215) 771-6504</t>
  </si>
  <si>
    <t>7764 Thackeray Hill</t>
  </si>
  <si>
    <t>Grete Holborn</t>
  </si>
  <si>
    <t>gholborn4b@ow.ly</t>
  </si>
  <si>
    <t>+1 (203) 577-5788</t>
  </si>
  <si>
    <t>124 Sycamore Point</t>
  </si>
  <si>
    <t>Norwalk</t>
  </si>
  <si>
    <t>Fielding Keinrat</t>
  </si>
  <si>
    <t>fkeinrat4c@dailymail.co.uk</t>
  </si>
  <si>
    <t>+1 (817) 785-7050</t>
  </si>
  <si>
    <t>99382 Hagan Hill</t>
  </si>
  <si>
    <t>Arlington</t>
  </si>
  <si>
    <t>Paulo Yea</t>
  </si>
  <si>
    <t>pyea4d@aol.com</t>
  </si>
  <si>
    <t>+353 (885) 555-9183</t>
  </si>
  <si>
    <t>9760 Nelson Lane</t>
  </si>
  <si>
    <t>Ashford</t>
  </si>
  <si>
    <t>H12</t>
  </si>
  <si>
    <t>Say Risborough</t>
  </si>
  <si>
    <t>+1 (423) 485-6650</t>
  </si>
  <si>
    <t>57914 Brentwood Junction</t>
  </si>
  <si>
    <t>Chattanooga</t>
  </si>
  <si>
    <t>Alexa Sizey</t>
  </si>
  <si>
    <t>+1 (503) 774-7836</t>
  </si>
  <si>
    <t>198 Lighthouse Bay Avenue</t>
  </si>
  <si>
    <t>Kari Swede</t>
  </si>
  <si>
    <t>kswede4g@addthis.com</t>
  </si>
  <si>
    <t>+1 (405) 535-0273</t>
  </si>
  <si>
    <t>94 Pleasure Circle</t>
  </si>
  <si>
    <t>Leontine Rubrow</t>
  </si>
  <si>
    <t>lrubrow4h@microsoft.com</t>
  </si>
  <si>
    <t>+1 (202) 503-9022</t>
  </si>
  <si>
    <t>352 Jana Center</t>
  </si>
  <si>
    <t>Dottie Tift</t>
  </si>
  <si>
    <t>dtift4i@netvibes.com</t>
  </si>
  <si>
    <t>+1 (336) 766-8518</t>
  </si>
  <si>
    <t>581 Forest Run Avenue</t>
  </si>
  <si>
    <t>Greensboro</t>
  </si>
  <si>
    <t>Gerardo Schonfeld</t>
  </si>
  <si>
    <t>gschonfeld4j@oracle.com</t>
  </si>
  <si>
    <t>+1 (571) 238-0580</t>
  </si>
  <si>
    <t>60 Spohn Plaza</t>
  </si>
  <si>
    <t>Alexandria</t>
  </si>
  <si>
    <t>Claiborne Feye</t>
  </si>
  <si>
    <t>cfeye4k@google.co.jp</t>
  </si>
  <si>
    <t>+353 (471) 184-7815</t>
  </si>
  <si>
    <t>601 Northridge Circle</t>
  </si>
  <si>
    <t>Castlebridge</t>
  </si>
  <si>
    <t>R14</t>
  </si>
  <si>
    <t>Mina Elstone</t>
  </si>
  <si>
    <t>+1 (262) 320-1474</t>
  </si>
  <si>
    <t>6 Manley Plaza</t>
  </si>
  <si>
    <t>Racine</t>
  </si>
  <si>
    <t>Sherman Mewrcik</t>
  </si>
  <si>
    <t>+1 (305) 419-8626</t>
  </si>
  <si>
    <t>44305 Scofield Park</t>
  </si>
  <si>
    <t>Clearwater</t>
  </si>
  <si>
    <t>Tamarah Fero</t>
  </si>
  <si>
    <t>tfero4n@comsenz.com</t>
  </si>
  <si>
    <t>+1 (262) 954-6859</t>
  </si>
  <si>
    <t>6 Fisk Street</t>
  </si>
  <si>
    <t>Stanislaus Valsler</t>
  </si>
  <si>
    <t>+353 (479) 865-9222</t>
  </si>
  <si>
    <t>95 Southridge Alley</t>
  </si>
  <si>
    <t>Felita Dauney</t>
  </si>
  <si>
    <t>fdauney4p@sphinn.com</t>
  </si>
  <si>
    <t>+353 (669) 355-6726</t>
  </si>
  <si>
    <t>22484 Tomscot Lane</t>
  </si>
  <si>
    <t>Castlebellingham</t>
  </si>
  <si>
    <t>Y34</t>
  </si>
  <si>
    <t>Serena Earley</t>
  </si>
  <si>
    <t>searley4q@youku.com</t>
  </si>
  <si>
    <t>66197 Onsgard Place</t>
  </si>
  <si>
    <t>Craigavon</t>
  </si>
  <si>
    <t>BT66</t>
  </si>
  <si>
    <t>Minny Chamberlayne</t>
  </si>
  <si>
    <t>mchamberlayne4r@bigcartel.com</t>
  </si>
  <si>
    <t>+1 (813) 801-0026</t>
  </si>
  <si>
    <t>1 Ridgeview Place</t>
  </si>
  <si>
    <t>Bartholemy Flaherty</t>
  </si>
  <si>
    <t>bflaherty4s@moonfruit.com</t>
  </si>
  <si>
    <t>045 Jana Place</t>
  </si>
  <si>
    <t>Eadestown</t>
  </si>
  <si>
    <t>Oran Colbeck</t>
  </si>
  <si>
    <t>ocolbeck4t@sina.com.cn</t>
  </si>
  <si>
    <t>+1 (334) 441-4420</t>
  </si>
  <si>
    <t>8984 Moulton Hill</t>
  </si>
  <si>
    <t>Montgomery</t>
  </si>
  <si>
    <t>Elysee Sketch</t>
  </si>
  <si>
    <t>+1 (775) 947-1470</t>
  </si>
  <si>
    <t>2 Gina Drive</t>
  </si>
  <si>
    <t>Sparks</t>
  </si>
  <si>
    <t>Ethelda Hobbing</t>
  </si>
  <si>
    <t>ehobbing4v@nsw.gov.au</t>
  </si>
  <si>
    <t>+1 (478) 206-7670</t>
  </si>
  <si>
    <t>1 Debs Place</t>
  </si>
  <si>
    <t>Macon</t>
  </si>
  <si>
    <t>Odille Thynne</t>
  </si>
  <si>
    <t>othynne4w@auda.org.au</t>
  </si>
  <si>
    <t>+1 (562) 132-7323</t>
  </si>
  <si>
    <t>26 Oakridge Way</t>
  </si>
  <si>
    <t>Whittier</t>
  </si>
  <si>
    <t>Emlynne Heining</t>
  </si>
  <si>
    <t>eheining4x@flickr.com</t>
  </si>
  <si>
    <t>439 West Point</t>
  </si>
  <si>
    <t>Johnson City</t>
  </si>
  <si>
    <t>Katerina Melloi</t>
  </si>
  <si>
    <t>kmelloi4y@imdb.com</t>
  </si>
  <si>
    <t>+1 (315) 525-0805</t>
  </si>
  <si>
    <t>1930 Haas Way</t>
  </si>
  <si>
    <t>Tiffany Scardafield</t>
  </si>
  <si>
    <t>+353 (232) 652-5145</t>
  </si>
  <si>
    <t>69737 Hanover Center</t>
  </si>
  <si>
    <t>Portarlington</t>
  </si>
  <si>
    <t>R21</t>
  </si>
  <si>
    <t>Abrahan Mussen</t>
  </si>
  <si>
    <t>amussen50@51.la</t>
  </si>
  <si>
    <t>+1 (212) 630-8669</t>
  </si>
  <si>
    <t>22974 Beilfuss Plaza</t>
  </si>
  <si>
    <t>Brooklyn</t>
  </si>
  <si>
    <t>33284-98063-SE</t>
  </si>
  <si>
    <t>Essie Nellies</t>
  </si>
  <si>
    <t>enellies51@goodreads.com</t>
  </si>
  <si>
    <t>+1 (617) 519-0419</t>
  </si>
  <si>
    <t>9 Hallows Trail</t>
  </si>
  <si>
    <t>Anny Mundford</t>
  </si>
  <si>
    <t>amundford52@nbcnews.com</t>
  </si>
  <si>
    <t>+1 (434) 738-7279</t>
  </si>
  <si>
    <t>5097 Mitchell Plaza</t>
  </si>
  <si>
    <t>Charlottesville</t>
  </si>
  <si>
    <t>Tory Walas</t>
  </si>
  <si>
    <t>twalas53@google.ca</t>
  </si>
  <si>
    <t>+1 (214) 205-7809</t>
  </si>
  <si>
    <t>2673 Everett Place</t>
  </si>
  <si>
    <t>Garland</t>
  </si>
  <si>
    <t>Isa Blazewicz</t>
  </si>
  <si>
    <t>iblazewicz54@thetimes.co.uk</t>
  </si>
  <si>
    <t>+1 (612) 683-3450</t>
  </si>
  <si>
    <t>4646 Graceland Circle</t>
  </si>
  <si>
    <t>Angie Rizzetti</t>
  </si>
  <si>
    <t>arizzetti55@naver.com</t>
  </si>
  <si>
    <t>+1 (517) 237-7606</t>
  </si>
  <si>
    <t>24 Mendota Junction</t>
  </si>
  <si>
    <t>Lansing</t>
  </si>
  <si>
    <t>Mord Meriet</t>
  </si>
  <si>
    <t>mmeriet56@noaa.gov</t>
  </si>
  <si>
    <t>+1 (701) 560-2604</t>
  </si>
  <si>
    <t>56000 Kedzie Alley</t>
  </si>
  <si>
    <t>Lawrence Pratt</t>
  </si>
  <si>
    <t>lpratt57@netvibes.com</t>
  </si>
  <si>
    <t>57 Monterey Avenue</t>
  </si>
  <si>
    <t>Astrix Kitchingham</t>
  </si>
  <si>
    <t>akitchingham58@com.com</t>
  </si>
  <si>
    <t>+1 (405) 645-2204</t>
  </si>
  <si>
    <t>716 Shoshone Point</t>
  </si>
  <si>
    <t>Burnard Bartholin</t>
  </si>
  <si>
    <t>bbartholin59@xinhuanet.com</t>
  </si>
  <si>
    <t>+1 (918) 720-2715</t>
  </si>
  <si>
    <t>19600 Scofield Trail</t>
  </si>
  <si>
    <t>Tulsa</t>
  </si>
  <si>
    <t>Madelene Prinn</t>
  </si>
  <si>
    <t>mprinn5a@usa.gov</t>
  </si>
  <si>
    <t>+1 (734) 909-6836</t>
  </si>
  <si>
    <t>39 Dahle Road</t>
  </si>
  <si>
    <t>Detroit</t>
  </si>
  <si>
    <t>Alisun Baudino</t>
  </si>
  <si>
    <t>abaudino5b@netvibes.com</t>
  </si>
  <si>
    <t>+1 (202) 328-7869</t>
  </si>
  <si>
    <t>07 Charing Cross Circle</t>
  </si>
  <si>
    <t>Philipa Petrushanko</t>
  </si>
  <si>
    <t>ppetrushanko5c@blinklist.com</t>
  </si>
  <si>
    <t>+353 (540) 480-2145</t>
  </si>
  <si>
    <t>08 Laurel Trail</t>
  </si>
  <si>
    <t>Nenagh</t>
  </si>
  <si>
    <t>E45</t>
  </si>
  <si>
    <t>Kimberli Mustchin</t>
  </si>
  <si>
    <t>+1 (602) 411-5038</t>
  </si>
  <si>
    <t>0043 Arkansas Court</t>
  </si>
  <si>
    <t>Mesa</t>
  </si>
  <si>
    <t>Emlynne Laird</t>
  </si>
  <si>
    <t>elaird5e@bing.com</t>
  </si>
  <si>
    <t>+1 (330) 112-0053</t>
  </si>
  <si>
    <t>43451 Doe Crossing Trail</t>
  </si>
  <si>
    <t>Warren</t>
  </si>
  <si>
    <t>Marlena Howsden</t>
  </si>
  <si>
    <t>mhowsden5f@infoseek.co.jp</t>
  </si>
  <si>
    <t>+1 (901) 806-9640</t>
  </si>
  <si>
    <t>0410 Autumn Leaf Drive</t>
  </si>
  <si>
    <t>Memphis</t>
  </si>
  <si>
    <t>Nealson Cuttler</t>
  </si>
  <si>
    <t>ncuttler5g@parallels.com</t>
  </si>
  <si>
    <t>1 Melvin Circle</t>
  </si>
  <si>
    <t>62425-26461-RK</t>
  </si>
  <si>
    <t>Crin Vernham</t>
  </si>
  <si>
    <t>cvernham5h@e-recht24.de</t>
  </si>
  <si>
    <t>+353 (807) 911-7640</t>
  </si>
  <si>
    <t>96312 Michigan Parkway</t>
  </si>
  <si>
    <t>Muff</t>
  </si>
  <si>
    <t>R32</t>
  </si>
  <si>
    <t>71468-76923-BU</t>
  </si>
  <si>
    <t>Jenn Munnings</t>
  </si>
  <si>
    <t>jmunnings5i@springer.com</t>
  </si>
  <si>
    <t>+1 (305) 802-3100</t>
  </si>
  <si>
    <t>7 Merchant Point</t>
  </si>
  <si>
    <t>Pompano Beach</t>
  </si>
  <si>
    <t>23014-48364-QB</t>
  </si>
  <si>
    <t>Olympie Dautry</t>
  </si>
  <si>
    <t>odautry5j@etsy.com</t>
  </si>
  <si>
    <t>+1 (773) 841-1261</t>
  </si>
  <si>
    <t>9015 Anzinger Point</t>
  </si>
  <si>
    <t>92588-14671-JM</t>
  </si>
  <si>
    <t>Ingaborg Dunwoody</t>
  </si>
  <si>
    <t>idunwoody5k@sourceforge.net</t>
  </si>
  <si>
    <t>+44 (389) 895-0886</t>
  </si>
  <si>
    <t>687 Ruskin Center</t>
  </si>
  <si>
    <t>East End</t>
  </si>
  <si>
    <t>BH21</t>
  </si>
  <si>
    <t>Adriana Lazarus</t>
  </si>
  <si>
    <t>+1 (801) 581-0444</t>
  </si>
  <si>
    <t>9429 Porter Circle</t>
  </si>
  <si>
    <t>Tallie felip</t>
  </si>
  <si>
    <t>tfelip5m@typepad.com</t>
  </si>
  <si>
    <t>+1 (518) 651-0940</t>
  </si>
  <si>
    <t>9 Roth Point</t>
  </si>
  <si>
    <t>Albany</t>
  </si>
  <si>
    <t>Vanna Le - Count</t>
  </si>
  <si>
    <t>vle5n@disqus.com</t>
  </si>
  <si>
    <t>+1 (864) 694-6658</t>
  </si>
  <si>
    <t>69128 Ronald Regan Road</t>
  </si>
  <si>
    <t>Spartanburg</t>
  </si>
  <si>
    <t>Sarette Ducarel</t>
  </si>
  <si>
    <t>+1 (914) 915-4328</t>
  </si>
  <si>
    <t>04922 Colorado Street</t>
  </si>
  <si>
    <t>Staten Island</t>
  </si>
  <si>
    <t>Kendra Glison</t>
  </si>
  <si>
    <t>+1 (202) 137-6867</t>
  </si>
  <si>
    <t>1 Kipling Lane</t>
  </si>
  <si>
    <t>Nertie Poolman</t>
  </si>
  <si>
    <t>npoolman5q@howstuffworks.com</t>
  </si>
  <si>
    <t>356 Service Way</t>
  </si>
  <si>
    <t>Orbadiah Duny</t>
  </si>
  <si>
    <t>oduny5r@constantcontact.com</t>
  </si>
  <si>
    <t>+1 (806) 181-9003</t>
  </si>
  <si>
    <t>62772 Arkansas Pass</t>
  </si>
  <si>
    <t>Lubbock</t>
  </si>
  <si>
    <t>Constance Halfhide</t>
  </si>
  <si>
    <t>chalfhide5s@google.ru</t>
  </si>
  <si>
    <t>+353 (885) 827-8865</t>
  </si>
  <si>
    <t>75275 Sunnyside Center</t>
  </si>
  <si>
    <t>Fermoy</t>
  </si>
  <si>
    <t>P61</t>
  </si>
  <si>
    <t>Fransisco Malecky</t>
  </si>
  <si>
    <t>fmalecky5t@list-manage.com</t>
  </si>
  <si>
    <t>+44 (738) 660-4264</t>
  </si>
  <si>
    <t>11 Dakota Lane</t>
  </si>
  <si>
    <t>Whitwell</t>
  </si>
  <si>
    <t>DL10</t>
  </si>
  <si>
    <t>Anselma Attwater</t>
  </si>
  <si>
    <t>aattwater5u@wikia.com</t>
  </si>
  <si>
    <t>+1 (434) 821-8618</t>
  </si>
  <si>
    <t>72 Maryland Terrace</t>
  </si>
  <si>
    <t>Minette Whellans</t>
  </si>
  <si>
    <t>mwhellans5v@mapquest.com</t>
  </si>
  <si>
    <t>3 High Crossing Way</t>
  </si>
  <si>
    <t>Dael Camilletti</t>
  </si>
  <si>
    <t>dcamilletti5w@businesswire.com</t>
  </si>
  <si>
    <t>+1 (540) 722-6065</t>
  </si>
  <si>
    <t>782 American Terrace</t>
  </si>
  <si>
    <t>Emiline Galgey</t>
  </si>
  <si>
    <t>egalgey5x@wufoo.com</t>
  </si>
  <si>
    <t>+1 (718) 311-6732</t>
  </si>
  <si>
    <t>6 Park Meadow Plaza</t>
  </si>
  <si>
    <t>Murdock Hame</t>
  </si>
  <si>
    <t>mhame5y@newsvine.com</t>
  </si>
  <si>
    <t>+353 (649) 297-0884</t>
  </si>
  <si>
    <t>0 Burning Wood Drive</t>
  </si>
  <si>
    <t>Balally</t>
  </si>
  <si>
    <t>Ilka Gurnee</t>
  </si>
  <si>
    <t>igurnee5z@usnews.com</t>
  </si>
  <si>
    <t>+1 (801) 642-0352</t>
  </si>
  <si>
    <t>1 Troy Circle</t>
  </si>
  <si>
    <t>Salt Lake City</t>
  </si>
  <si>
    <t>Alfy Snowding</t>
  </si>
  <si>
    <t>asnowding60@comsenz.com</t>
  </si>
  <si>
    <t>+1 (419) 996-2492</t>
  </si>
  <si>
    <t>1691 Comanche Lane</t>
  </si>
  <si>
    <t>Godfry Poinsett</t>
  </si>
  <si>
    <t>gpoinsett61@berkeley.edu</t>
  </si>
  <si>
    <t>+1 (626) 451-7397</t>
  </si>
  <si>
    <t>75026 Monica Parkway</t>
  </si>
  <si>
    <t>Pasadena</t>
  </si>
  <si>
    <t>Rem Furman</t>
  </si>
  <si>
    <t>rfurman62@t.co</t>
  </si>
  <si>
    <t>+353 (829) 808-4788</t>
  </si>
  <si>
    <t>91239 Ilene Hill</t>
  </si>
  <si>
    <t>Kinsale</t>
  </si>
  <si>
    <t>Charis Crosier</t>
  </si>
  <si>
    <t>ccrosier63@xrea.com</t>
  </si>
  <si>
    <t>+1 (816) 578-2743</t>
  </si>
  <si>
    <t>54506 Arapahoe Center</t>
  </si>
  <si>
    <t>Lees Summit</t>
  </si>
  <si>
    <t>14797-35530-HY</t>
  </si>
  <si>
    <t>Monte Percifull</t>
  </si>
  <si>
    <t>mpercifull64@netlog.com</t>
  </si>
  <si>
    <t>+1 (817) 441-3285</t>
  </si>
  <si>
    <t>7 Stoughton Hill</t>
  </si>
  <si>
    <t>Lenka Rushmer</t>
  </si>
  <si>
    <t>lrushmer65@europa.eu</t>
  </si>
  <si>
    <t>+1 (949) 869-7598</t>
  </si>
  <si>
    <t>70379 Canary Plaza</t>
  </si>
  <si>
    <t>Irvine</t>
  </si>
  <si>
    <t>Waneta Edinborough</t>
  </si>
  <si>
    <t>wedinborough66@github.io</t>
  </si>
  <si>
    <t>+1 (516) 445-4950</t>
  </si>
  <si>
    <t>1 Golden Leaf Hill</t>
  </si>
  <si>
    <t>Hicksville</t>
  </si>
  <si>
    <t>Bobbe Piggott</t>
  </si>
  <si>
    <t>+1 (202) 650-1803</t>
  </si>
  <si>
    <t>812 Erie Court</t>
  </si>
  <si>
    <t>Ketty Bromehead</t>
  </si>
  <si>
    <t>kbromehead68@un.org</t>
  </si>
  <si>
    <t>+1 (646) 586-9964</t>
  </si>
  <si>
    <t>69 Birchwood Place</t>
  </si>
  <si>
    <t>Elsbeth Westerman</t>
  </si>
  <si>
    <t>ewesterman69@si.edu</t>
  </si>
  <si>
    <t>+353 (343) 455-4020</t>
  </si>
  <si>
    <t>7 Packers Court</t>
  </si>
  <si>
    <t>Anabelle Hutchens</t>
  </si>
  <si>
    <t>ahutchens6a@amazonaws.com</t>
  </si>
  <si>
    <t>+1 (913) 108-5997</t>
  </si>
  <si>
    <t>8 Russell Plaza</t>
  </si>
  <si>
    <t>Shawnee Mission</t>
  </si>
  <si>
    <t>Noak Wyvill</t>
  </si>
  <si>
    <t>nwyvill6b@naver.com</t>
  </si>
  <si>
    <t>+44 (872) 383-2829</t>
  </si>
  <si>
    <t>47 Declaration Alley</t>
  </si>
  <si>
    <t>Edinburgh</t>
  </si>
  <si>
    <t>EH9</t>
  </si>
  <si>
    <t>Beltran Mathon</t>
  </si>
  <si>
    <t>bmathon6c@barnesandnoble.com</t>
  </si>
  <si>
    <t>+1 (916) 915-5069</t>
  </si>
  <si>
    <t>6131 Huxley Pass</t>
  </si>
  <si>
    <t>Sacramento</t>
  </si>
  <si>
    <t>Kristos Streight</t>
  </si>
  <si>
    <t>kstreight6d@about.com</t>
  </si>
  <si>
    <t>+1 (570) 873-3891</t>
  </si>
  <si>
    <t>5 Anderson Court</t>
  </si>
  <si>
    <t>Wilkes Barre</t>
  </si>
  <si>
    <t>Portie Cutchie</t>
  </si>
  <si>
    <t>pcutchie6e@globo.com</t>
  </si>
  <si>
    <t>+1 (336) 679-7755</t>
  </si>
  <si>
    <t>5 Esch Parkway</t>
  </si>
  <si>
    <t>Sinclare Edsell</t>
  </si>
  <si>
    <t>+1 (302) 746-8950</t>
  </si>
  <si>
    <t>226 Harper Place</t>
  </si>
  <si>
    <t>Conny Gheraldi</t>
  </si>
  <si>
    <t>cgheraldi6g@opera.com</t>
  </si>
  <si>
    <t>+44 (494) 875-2364</t>
  </si>
  <si>
    <t>28998 Cottonwood Point</t>
  </si>
  <si>
    <t>Beryle Kenwell</t>
  </si>
  <si>
    <t>bkenwell6h@over-blog.com</t>
  </si>
  <si>
    <t>+1 (808) 836-6023</t>
  </si>
  <si>
    <t>62 Dayton Drive</t>
  </si>
  <si>
    <t>Tomas Sutty</t>
  </si>
  <si>
    <t>tsutty6i@google.es</t>
  </si>
  <si>
    <t>+1 (212) 586-1957</t>
  </si>
  <si>
    <t>736 Mosinee Court</t>
  </si>
  <si>
    <t>Samuele Ales0</t>
  </si>
  <si>
    <t>0023 Westport Terrace</t>
  </si>
  <si>
    <t>Ballinroad</t>
  </si>
  <si>
    <t>D07</t>
  </si>
  <si>
    <t>Carlie Harce</t>
  </si>
  <si>
    <t>charce6k@cafepress.com</t>
  </si>
  <si>
    <t>+353 (444) 423-0673</t>
  </si>
  <si>
    <t>8 Melrose Center</t>
  </si>
  <si>
    <t>D煤n Laoghaire</t>
  </si>
  <si>
    <t>A96</t>
  </si>
  <si>
    <t>Craggy Bril</t>
  </si>
  <si>
    <t>+1 (513) 461-0440</t>
  </si>
  <si>
    <t>955 Ridge Oak Street</t>
  </si>
  <si>
    <t>Cincinnati</t>
  </si>
  <si>
    <t>Friederike Drysdale</t>
  </si>
  <si>
    <t>fdrysdale6m@symantec.com</t>
  </si>
  <si>
    <t>+1 (989) 215-5282</t>
  </si>
  <si>
    <t>0229 Hovde Hill</t>
  </si>
  <si>
    <t>Devon Magowan</t>
  </si>
  <si>
    <t>dmagowan6n@fc2.com</t>
  </si>
  <si>
    <t>+1 (307) 159-5237</t>
  </si>
  <si>
    <t>42 Sloan Way</t>
  </si>
  <si>
    <t>Cheyenne</t>
  </si>
  <si>
    <t>Codi Littrell</t>
  </si>
  <si>
    <t>3 Colorado Lane</t>
  </si>
  <si>
    <t>Atlanta</t>
  </si>
  <si>
    <t>Christel Speak</t>
  </si>
  <si>
    <t>+1 (678) 222-0967</t>
  </si>
  <si>
    <t>8 Crowley Place</t>
  </si>
  <si>
    <t>Duluth</t>
  </si>
  <si>
    <t>Sibella Rushbrooke</t>
  </si>
  <si>
    <t>srushbrooke6q@youku.com</t>
  </si>
  <si>
    <t>+1 (916) 214-5665</t>
  </si>
  <si>
    <t>00901 Marquette Plaza</t>
  </si>
  <si>
    <t>Tammie Drynan</t>
  </si>
  <si>
    <t>tdrynan6r@deviantart.com</t>
  </si>
  <si>
    <t>+1 (813) 619-0579</t>
  </si>
  <si>
    <t>5776 Coleman Circle</t>
  </si>
  <si>
    <t>Effie Yurkov</t>
  </si>
  <si>
    <t>eyurkov6s@hud.gov</t>
  </si>
  <si>
    <t>+1 (808) 320-5976</t>
  </si>
  <si>
    <t>970 Northport Pass</t>
  </si>
  <si>
    <t>Lexie Mallan</t>
  </si>
  <si>
    <t>lmallan6t@state.gov</t>
  </si>
  <si>
    <t>+1 (225) 484-4771</t>
  </si>
  <si>
    <t>43 Longview Center</t>
  </si>
  <si>
    <t>Baton Rouge</t>
  </si>
  <si>
    <t>Georgena Bentjens</t>
  </si>
  <si>
    <t>gbentjens6u@netlog.com</t>
  </si>
  <si>
    <t>+44 (610) 153-1208</t>
  </si>
  <si>
    <t>4738 Bashford Crossing</t>
  </si>
  <si>
    <t>Newbiggin</t>
  </si>
  <si>
    <t>NE46</t>
  </si>
  <si>
    <t>Delmar Beasant</t>
  </si>
  <si>
    <t>+353 (382) 208-0531</t>
  </si>
  <si>
    <t>856 Colorado Way</t>
  </si>
  <si>
    <t>Kilkenny</t>
  </si>
  <si>
    <t>R95</t>
  </si>
  <si>
    <t>Lyn Entwistle</t>
  </si>
  <si>
    <t>lentwistle6w@omniture.com</t>
  </si>
  <si>
    <t>+1 (612) 972-1256</t>
  </si>
  <si>
    <t>54 Canary Terrace</t>
  </si>
  <si>
    <t>04947-41413-JP</t>
  </si>
  <si>
    <t>Stuart Lafee</t>
  </si>
  <si>
    <t>+1 (415) 923-7750</t>
  </si>
  <si>
    <t>259 Lake View Parkway</t>
  </si>
  <si>
    <t>San Francisco</t>
  </si>
  <si>
    <t>Mercedes Acott</t>
  </si>
  <si>
    <t>macott6y@pagesperso-orange.fr</t>
  </si>
  <si>
    <t>+1 (704) 892-0605</t>
  </si>
  <si>
    <t>37340 Lerdahl Avenue</t>
  </si>
  <si>
    <t>Connor Heaviside</t>
  </si>
  <si>
    <t>cheaviside6z@rediff.com</t>
  </si>
  <si>
    <t>+1 (602) 260-2399</t>
  </si>
  <si>
    <t>941 Graceland Terrace</t>
  </si>
  <si>
    <t>Phoenix</t>
  </si>
  <si>
    <t>Devy Bulbrook</t>
  </si>
  <si>
    <t>+1 (212) 360-7479</t>
  </si>
  <si>
    <t>567 Farmco Hill</t>
  </si>
  <si>
    <t>Leia Kernan</t>
  </si>
  <si>
    <t>lkernan71@wsj.com</t>
  </si>
  <si>
    <t>+1 (217) 146-0949</t>
  </si>
  <si>
    <t>76 Briar Crest Avenue</t>
  </si>
  <si>
    <t>Champaign</t>
  </si>
  <si>
    <t>Rosaline McLae</t>
  </si>
  <si>
    <t>rmclae72@dailymotion.com</t>
  </si>
  <si>
    <t>1065 Myrtle Center</t>
  </si>
  <si>
    <t>Swindon</t>
  </si>
  <si>
    <t>SN1</t>
  </si>
  <si>
    <t>Cleve Blowfelde</t>
  </si>
  <si>
    <t>cblowfelde73@ustream.tv</t>
  </si>
  <si>
    <t>+1 (520) 951-0585</t>
  </si>
  <si>
    <t>72657 Shelley Alley</t>
  </si>
  <si>
    <t>Zacharias Kiffe</t>
  </si>
  <si>
    <t>zkiffe74@cyberchimps.com</t>
  </si>
  <si>
    <t>+1 (414) 703-7269</t>
  </si>
  <si>
    <t>32764 Buell Pass</t>
  </si>
  <si>
    <t>Milwaukee</t>
  </si>
  <si>
    <t>Denyse O'Calleran</t>
  </si>
  <si>
    <t>docalleran75@ucla.edu</t>
  </si>
  <si>
    <t>+1 (954) 368-3867</t>
  </si>
  <si>
    <t>6384 Darwin Avenue</t>
  </si>
  <si>
    <t>Cobby Cromwell</t>
  </si>
  <si>
    <t>ccromwell76@desdev.cn</t>
  </si>
  <si>
    <t>+1 (562) 516-6052</t>
  </si>
  <si>
    <t>45604 Bunker Hill Court</t>
  </si>
  <si>
    <t>Irv Hay</t>
  </si>
  <si>
    <t>ihay77@lulu.com</t>
  </si>
  <si>
    <t>+44 (878) 199-6257</t>
  </si>
  <si>
    <t>667 Florence Drive</t>
  </si>
  <si>
    <t>Sheffield</t>
  </si>
  <si>
    <t>S33</t>
  </si>
  <si>
    <t>Tani Taffarello</t>
  </si>
  <si>
    <t>ttaffarello78@sciencedaily.com</t>
  </si>
  <si>
    <t>26 Linden Center</t>
  </si>
  <si>
    <t>Monique Canty</t>
  </si>
  <si>
    <t>mcanty79@jigsy.com</t>
  </si>
  <si>
    <t>+1 (814) 215-3753</t>
  </si>
  <si>
    <t>21342 Schiller Parkway</t>
  </si>
  <si>
    <t>Erie</t>
  </si>
  <si>
    <t>Javier Kopke</t>
  </si>
  <si>
    <t>jkopke7a@auda.org.au</t>
  </si>
  <si>
    <t>+1 (253) 638-4435</t>
  </si>
  <si>
    <t>04 Hanson Junction</t>
  </si>
  <si>
    <t>Tacoma</t>
  </si>
  <si>
    <t>Mar McIver</t>
  </si>
  <si>
    <t>+1 (571) 479-3812</t>
  </si>
  <si>
    <t>6 Carberry Pass</t>
  </si>
  <si>
    <t>Arabella Fransewich</t>
  </si>
  <si>
    <t>+353 (336) 656-6944</t>
  </si>
  <si>
    <t>675 Ruskin Road</t>
  </si>
  <si>
    <t>Kinsealy-Drinan</t>
  </si>
  <si>
    <t>Violette Hellmore</t>
  </si>
  <si>
    <t>vhellmore7d@bbc.co.uk</t>
  </si>
  <si>
    <t>+1 (501) 899-4038</t>
  </si>
  <si>
    <t>87597 Butternut Alley</t>
  </si>
  <si>
    <t>Myles Seawright</t>
  </si>
  <si>
    <t>mseawright7e@nbcnews.com</t>
  </si>
  <si>
    <t>+44 (638) 528-2467</t>
  </si>
  <si>
    <t>5021 Summit Drive</t>
  </si>
  <si>
    <t>Newton</t>
  </si>
  <si>
    <t>NG34</t>
  </si>
  <si>
    <t>Silvana Northeast</t>
  </si>
  <si>
    <t>snortheast7f@mashable.com</t>
  </si>
  <si>
    <t>+1 (775) 344-1930</t>
  </si>
  <si>
    <t>4306 Northfield Place</t>
  </si>
  <si>
    <t>23229-79220-TE</t>
  </si>
  <si>
    <t>Annecorinne Leehane</t>
  </si>
  <si>
    <t>+1 (979) 206-8419</t>
  </si>
  <si>
    <t>722 Marcy Plaza</t>
  </si>
  <si>
    <t>Bryan</t>
  </si>
  <si>
    <t>Monica Fearon</t>
  </si>
  <si>
    <t>mfearon7h@reverbnation.com</t>
  </si>
  <si>
    <t>+1 (972) 686-6332</t>
  </si>
  <si>
    <t>41524 Mandrake Center</t>
  </si>
  <si>
    <t>Denton</t>
  </si>
  <si>
    <t>Barney Chisnell</t>
  </si>
  <si>
    <t>5915 Hallows Court</t>
  </si>
  <si>
    <t>Tullamore</t>
  </si>
  <si>
    <t>R35</t>
  </si>
  <si>
    <t>Jasper Sisneros</t>
  </si>
  <si>
    <t>jsisneros7j@a8.net</t>
  </si>
  <si>
    <t>+1 (919) 448-8909</t>
  </si>
  <si>
    <t>38 Dryden Plaza</t>
  </si>
  <si>
    <t>Raleigh</t>
  </si>
  <si>
    <t>Zachariah Carlson</t>
  </si>
  <si>
    <t>zcarlson7k@bigcartel.com</t>
  </si>
  <si>
    <t>+353 (259) 651-4128</t>
  </si>
  <si>
    <t>4825 Bowman Crossing</t>
  </si>
  <si>
    <t>Shankill</t>
  </si>
  <si>
    <t>A98</t>
  </si>
  <si>
    <t>Warner Maddox</t>
  </si>
  <si>
    <t>wmaddox7l@timesonline.co.uk</t>
  </si>
  <si>
    <t>+1 (917) 310-4684</t>
  </si>
  <si>
    <t>6223 North Hill</t>
  </si>
  <si>
    <t>Donnie Hedlestone</t>
  </si>
  <si>
    <t>dhedlestone7m@craigslist.org</t>
  </si>
  <si>
    <t>+1 (203) 768-3169</t>
  </si>
  <si>
    <t>02670 Superior Way</t>
  </si>
  <si>
    <t>Teddi Crowthe</t>
  </si>
  <si>
    <t>tcrowthe7n@europa.eu</t>
  </si>
  <si>
    <t>+1 (419) 561-6809</t>
  </si>
  <si>
    <t>7 Eastlawn Alley</t>
  </si>
  <si>
    <t>Dorelia Bury</t>
  </si>
  <si>
    <t>dbury7o@tinyurl.com</t>
  </si>
  <si>
    <t>+353 (262) 842-7103</t>
  </si>
  <si>
    <t>305 Holy Cross Way</t>
  </si>
  <si>
    <t>Castleblayney</t>
  </si>
  <si>
    <t>A75</t>
  </si>
  <si>
    <t>Gussy Broadbear</t>
  </si>
  <si>
    <t>gbroadbear7p@omniture.com</t>
  </si>
  <si>
    <t>+1 (573) 758-1104</t>
  </si>
  <si>
    <t>0 Manitowish Hill</t>
  </si>
  <si>
    <t>Columbia</t>
  </si>
  <si>
    <t>Emlynne Palfrey</t>
  </si>
  <si>
    <t>epalfrey7q@devhub.com</t>
  </si>
  <si>
    <t>+1 (260) 500-7893</t>
  </si>
  <si>
    <t>2793 Vera Point</t>
  </si>
  <si>
    <t>Parsifal Metrick</t>
  </si>
  <si>
    <t>pmetrick7r@rakuten.co.jp</t>
  </si>
  <si>
    <t>+1 (314) 572-2164</t>
  </si>
  <si>
    <t>091 Old Gate Road</t>
  </si>
  <si>
    <t>Christopher Grieveson</t>
  </si>
  <si>
    <t>+1 (208) 826-3825</t>
  </si>
  <si>
    <t>91 Old Gate Road</t>
  </si>
  <si>
    <t>Karlan Karby</t>
  </si>
  <si>
    <t>kkarby7t@sbwire.com</t>
  </si>
  <si>
    <t>+1 (303) 516-4935</t>
  </si>
  <si>
    <t>4 Linden Park</t>
  </si>
  <si>
    <t>Boulder</t>
  </si>
  <si>
    <t>Flory Crumpe</t>
  </si>
  <si>
    <t>fcrumpe7u@ftc.gov</t>
  </si>
  <si>
    <t>+44 (564) 507-1056</t>
  </si>
  <si>
    <t>1 Hanover Terrace</t>
  </si>
  <si>
    <t>Norton</t>
  </si>
  <si>
    <t>NN11</t>
  </si>
  <si>
    <t>Amity Chatto</t>
  </si>
  <si>
    <t>achatto7v@sakura.ne.jp</t>
  </si>
  <si>
    <t>+44 (522) 740-3583</t>
  </si>
  <si>
    <t>2 Morrow Hill</t>
  </si>
  <si>
    <t>Nanine McCarthy</t>
  </si>
  <si>
    <t>+1 (502) 913-2943</t>
  </si>
  <si>
    <t>27 Pine View Crossing</t>
  </si>
  <si>
    <t>Louisville</t>
  </si>
  <si>
    <t>Lyndsey Megany</t>
  </si>
  <si>
    <t>+1 (716) 790-4379</t>
  </si>
  <si>
    <t>7536 Homewood Place</t>
  </si>
  <si>
    <t>Byram Mergue</t>
  </si>
  <si>
    <t>bmergue7y@umn.edu</t>
  </si>
  <si>
    <t>801 Sloan Plaza</t>
  </si>
  <si>
    <t>Canton</t>
  </si>
  <si>
    <t>Kerr Patise</t>
  </si>
  <si>
    <t>kpatise7z@jigsy.com</t>
  </si>
  <si>
    <t>+1 (617) 552-8968</t>
  </si>
  <si>
    <t>2469 Hayes Lane</t>
  </si>
  <si>
    <t>Mathew Goulter</t>
  </si>
  <si>
    <t>+353 (968) 887-1849</t>
  </si>
  <si>
    <t>3 Sunfield Terrace</t>
  </si>
  <si>
    <t>Kinlough</t>
  </si>
  <si>
    <t>F94</t>
  </si>
  <si>
    <t>Marris Grcic</t>
  </si>
  <si>
    <t>758 Acker Point</t>
  </si>
  <si>
    <t>Lynchburg</t>
  </si>
  <si>
    <t>Domeniga Duke</t>
  </si>
  <si>
    <t>dduke82@vkontakte.ru</t>
  </si>
  <si>
    <t>+1 (626) 268-7265</t>
  </si>
  <si>
    <t>472 Mosinee Crossing</t>
  </si>
  <si>
    <t>Violante Skouling</t>
  </si>
  <si>
    <t>9366 Bunting Center</t>
  </si>
  <si>
    <t>Isidore Hussey</t>
  </si>
  <si>
    <t>ihussey84@mapy.cz</t>
  </si>
  <si>
    <t>641 Birchwood Place</t>
  </si>
  <si>
    <t>Cassie Pinkerton</t>
  </si>
  <si>
    <t>cpinkerton85@upenn.edu</t>
  </si>
  <si>
    <t>+1 (202) 727-7464</t>
  </si>
  <si>
    <t>5205 Graceland Point</t>
  </si>
  <si>
    <t>Micki Fero</t>
  </si>
  <si>
    <t>+1 (203) 722-1559</t>
  </si>
  <si>
    <t>9 Burrows Way</t>
  </si>
  <si>
    <t>Danbury</t>
  </si>
  <si>
    <t>Cybill Graddell</t>
  </si>
  <si>
    <t>8 Reindahl Alley</t>
  </si>
  <si>
    <t>Dorian Vizor</t>
  </si>
  <si>
    <t>dvizor88@furl.net</t>
  </si>
  <si>
    <t>+1 (941) 130-0581</t>
  </si>
  <si>
    <t>6023 Novick Parkway</t>
  </si>
  <si>
    <t>Eddi Sedgebeer</t>
  </si>
  <si>
    <t>esedgebeer89@oaic.gov.au</t>
  </si>
  <si>
    <t>+1 (305) 898-4252</t>
  </si>
  <si>
    <t>9715 Shopko Hill</t>
  </si>
  <si>
    <t>Miami Beach</t>
  </si>
  <si>
    <t>Ken Lestrange</t>
  </si>
  <si>
    <t>klestrange8a@lulu.com</t>
  </si>
  <si>
    <t>+1 (404) 479-6402</t>
  </si>
  <si>
    <t>1961 Sage Way</t>
  </si>
  <si>
    <t>Lacee Tanti</t>
  </si>
  <si>
    <t>ltanti8b@techcrunch.com</t>
  </si>
  <si>
    <t>+1 (361) 383-8015</t>
  </si>
  <si>
    <t>29668 Bashford Trail</t>
  </si>
  <si>
    <t>Corpus Christi</t>
  </si>
  <si>
    <t>Arel De Lasci</t>
  </si>
  <si>
    <t>ade8c@1und1.de</t>
  </si>
  <si>
    <t>+1 (808) 868-6669</t>
  </si>
  <si>
    <t>80254 Cherokee Alley</t>
  </si>
  <si>
    <t>Trescha Jedrachowicz</t>
  </si>
  <si>
    <t>tjedrachowicz8d@acquirethisname.com</t>
  </si>
  <si>
    <t>+1 (512) 635-4547</t>
  </si>
  <si>
    <t>4019 Hagan Plaza</t>
  </si>
  <si>
    <t>Perkin Stonner</t>
  </si>
  <si>
    <t>pstonner8e@moonfruit.com</t>
  </si>
  <si>
    <t>+1 (410) 158-5285</t>
  </si>
  <si>
    <t>09771 Rigney Center</t>
  </si>
  <si>
    <t>Baltimore</t>
  </si>
  <si>
    <t>Darrin Tingly</t>
  </si>
  <si>
    <t>dtingly8f@goo.ne.jp</t>
  </si>
  <si>
    <t>6094 Dawn Junction</t>
  </si>
  <si>
    <t>Lexington</t>
  </si>
  <si>
    <t>32177-42200-TP</t>
  </si>
  <si>
    <t>Rhodie Whife</t>
  </si>
  <si>
    <t>rwhife8g@360.cn</t>
  </si>
  <si>
    <t>2241 Kim Trail</t>
  </si>
  <si>
    <t>Joliet</t>
  </si>
  <si>
    <t>Benn Checci</t>
  </si>
  <si>
    <t>bchecci8h@usa.gov</t>
  </si>
  <si>
    <t>+44 (237) 377-1917</t>
  </si>
  <si>
    <t>88 West Avenue</t>
  </si>
  <si>
    <t>Eaton</t>
  </si>
  <si>
    <t>DN22</t>
  </si>
  <si>
    <t>Janifer Bagot</t>
  </si>
  <si>
    <t>jbagot8i@mac.com</t>
  </si>
  <si>
    <t>+1 (402) 659-3815</t>
  </si>
  <si>
    <t>8580 Autumn Leaf Trail</t>
  </si>
  <si>
    <t>Lincoln</t>
  </si>
  <si>
    <t>Ermin Beeble</t>
  </si>
  <si>
    <t>ebeeble8j@soundcloud.com</t>
  </si>
  <si>
    <t>+1 (513) 141-9892</t>
  </si>
  <si>
    <t>14777 Leroy Avenue</t>
  </si>
  <si>
    <t>Cos Fluin</t>
  </si>
  <si>
    <t>cfluin8k@flickr.com</t>
  </si>
  <si>
    <t>88 Jenna Point</t>
  </si>
  <si>
    <t>Eveleen Bletsor</t>
  </si>
  <si>
    <t>ebletsor8l@vinaora.com</t>
  </si>
  <si>
    <t>+1 (860) 182-4246</t>
  </si>
  <si>
    <t>9076 Manley Center</t>
  </si>
  <si>
    <t>West Hartford</t>
  </si>
  <si>
    <t>Paola Brydell</t>
  </si>
  <si>
    <t>pbrydell8m@bloglovin.com</t>
  </si>
  <si>
    <t>+353 (522) 527-0155</t>
  </si>
  <si>
    <t>826 Judy Alley</t>
  </si>
  <si>
    <t>Claudetta Rushe</t>
  </si>
  <si>
    <t>crushe8n@about.me</t>
  </si>
  <si>
    <t>+1 (704) 883-8274</t>
  </si>
  <si>
    <t>7 Corben Plaza</t>
  </si>
  <si>
    <t>Natka Leethem</t>
  </si>
  <si>
    <t>nleethem8o@mac.com</t>
  </si>
  <si>
    <t>+1 (318) 839-1492</t>
  </si>
  <si>
    <t>12 Stone Corner Avenue</t>
  </si>
  <si>
    <t>Ailene Nesfield</t>
  </si>
  <si>
    <t>anesfield8p@people.com.cn</t>
  </si>
  <si>
    <t>+44 (418) 372-8139</t>
  </si>
  <si>
    <t>59 Rieder Lane</t>
  </si>
  <si>
    <t>Belfast</t>
  </si>
  <si>
    <t>BT2</t>
  </si>
  <si>
    <t>Stacy Pickworth</t>
  </si>
  <si>
    <t>+1 (702) 723-3139</t>
  </si>
  <si>
    <t>81014 Delladonna Terrace</t>
  </si>
  <si>
    <t>Las Vegas</t>
  </si>
  <si>
    <t>Melli Brockway</t>
  </si>
  <si>
    <t>mbrockway8r@ibm.com</t>
  </si>
  <si>
    <t>+1 (515) 216-0617</t>
  </si>
  <si>
    <t>0528 Thackeray Pass</t>
  </si>
  <si>
    <t>Nanny Lush</t>
  </si>
  <si>
    <t>nlush8s@dedecms.com</t>
  </si>
  <si>
    <t>+353 (360) 805-4030</t>
  </si>
  <si>
    <t>1 Annamark Drive</t>
  </si>
  <si>
    <t>Selma McMillian</t>
  </si>
  <si>
    <t>smcmillian8t@csmonitor.com</t>
  </si>
  <si>
    <t>+1 (330) 407-0631</t>
  </si>
  <si>
    <t>6404 Heffernan Junction</t>
  </si>
  <si>
    <t>Akron</t>
  </si>
  <si>
    <t>Tess Bennison</t>
  </si>
  <si>
    <t>tbennison8u@google.cn</t>
  </si>
  <si>
    <t>+1 (561) 413-7904</t>
  </si>
  <si>
    <t>00225 Fieldstone Center</t>
  </si>
  <si>
    <t>West Palm Beach</t>
  </si>
  <si>
    <t>Gabie Tweed</t>
  </si>
  <si>
    <t>gtweed8v@yolasite.com</t>
  </si>
  <si>
    <t>0 Fairview Lane</t>
  </si>
  <si>
    <t>37916-57149-GE</t>
  </si>
  <si>
    <t>Freddie Cusick</t>
  </si>
  <si>
    <t>fcusick8w@hatena.ne.jp</t>
  </si>
  <si>
    <t>+1 (319) 601-1652</t>
  </si>
  <si>
    <t>1 Steensland Drive</t>
  </si>
  <si>
    <t>Iowa City</t>
  </si>
  <si>
    <t>Gaile Goggin</t>
  </si>
  <si>
    <t>ggoggin8x@wix.com</t>
  </si>
  <si>
    <t>+353 (484) 159-9549</t>
  </si>
  <si>
    <t>654 Mandrake Plaza</t>
  </si>
  <si>
    <t>Sandyford</t>
  </si>
  <si>
    <t>Skylar Jeyness</t>
  </si>
  <si>
    <t>sjeyness8y@biglobe.ne.jp</t>
  </si>
  <si>
    <t>+353 (460) 272-4069</t>
  </si>
  <si>
    <t>43 Fremont Point</t>
  </si>
  <si>
    <t>Dublin</t>
  </si>
  <si>
    <t>Donica Bonhome</t>
  </si>
  <si>
    <t>dbonhome8z@shinystat.com</t>
  </si>
  <si>
    <t>+1 (865) 238-4985</t>
  </si>
  <si>
    <t>73509 Victoria Junction</t>
  </si>
  <si>
    <t>Knoxville</t>
  </si>
  <si>
    <t>Diena Peetermann</t>
  </si>
  <si>
    <t>+1 (913) 671-7118</t>
  </si>
  <si>
    <t>05926 Northfield Parkway</t>
  </si>
  <si>
    <t>Trina Le Sarr</t>
  </si>
  <si>
    <t>tle91@epa.gov</t>
  </si>
  <si>
    <t>+1 (415) 176-8216</t>
  </si>
  <si>
    <t>96 Rigney Trail</t>
  </si>
  <si>
    <t>Flynn Antony</t>
  </si>
  <si>
    <t>+1 (205) 680-5859</t>
  </si>
  <si>
    <t>5678 Doe Crossing Junction</t>
  </si>
  <si>
    <t>Baudoin Alldridge</t>
  </si>
  <si>
    <t>balldridge93@yandex.ru</t>
  </si>
  <si>
    <t>+1 (646) 561-0082</t>
  </si>
  <si>
    <t>14 Oriole Hill</t>
  </si>
  <si>
    <t>Homer Dulany</t>
  </si>
  <si>
    <t>+1 (915) 761-6081</t>
  </si>
  <si>
    <t>1988 Autumn Leaf Crossing</t>
  </si>
  <si>
    <t>Lisa Goodger</t>
  </si>
  <si>
    <t>lgoodger95@guardian.co.uk</t>
  </si>
  <si>
    <t>86634 Nova Plaza</t>
  </si>
  <si>
    <t>33622-01348-PF</t>
  </si>
  <si>
    <t>Fiorenze Drogan</t>
  </si>
  <si>
    <t>fdrogan96@gnu.org</t>
  </si>
  <si>
    <t>+1 (202) 698-9605</t>
  </si>
  <si>
    <t>70193 Sunfield Circle</t>
  </si>
  <si>
    <t>Corine Drewett</t>
  </si>
  <si>
    <t>cdrewett97@wikipedia.org</t>
  </si>
  <si>
    <t>+1 (561) 651-3098</t>
  </si>
  <si>
    <t>1881 Elgar Parkway</t>
  </si>
  <si>
    <t>Boynton Beach</t>
  </si>
  <si>
    <t>Quinn Parsons</t>
  </si>
  <si>
    <t>qparsons98@blogtalkradio.com</t>
  </si>
  <si>
    <t>+1 (323) 848-5169</t>
  </si>
  <si>
    <t>47 Farwell Park</t>
  </si>
  <si>
    <t>Vivyan Ceely</t>
  </si>
  <si>
    <t>vceely99@auda.org.au</t>
  </si>
  <si>
    <t>+1 (410) 876-8486</t>
  </si>
  <si>
    <t>080 Stoughton Hill</t>
  </si>
  <si>
    <t>Elonore Goodings</t>
  </si>
  <si>
    <t>7 Grim Point</t>
  </si>
  <si>
    <t>Clement Vasiliev</t>
  </si>
  <si>
    <t>cvasiliev9b@discuz.net</t>
  </si>
  <si>
    <t>+1 (214) 507-8264</t>
  </si>
  <si>
    <t>49 Eliot Alley</t>
  </si>
  <si>
    <t>Terencio O'Moylan</t>
  </si>
  <si>
    <t>tomoylan9c@liveinternet.ru</t>
  </si>
  <si>
    <t>+44 (911) 807-7254</t>
  </si>
  <si>
    <t>19 Kings Pass</t>
  </si>
  <si>
    <t>Church End</t>
  </si>
  <si>
    <t>CB4</t>
  </si>
  <si>
    <t>34104-15243-UX</t>
  </si>
  <si>
    <t>Jeddy Vanyarkin</t>
  </si>
  <si>
    <t>+1 (614) 733-3977</t>
  </si>
  <si>
    <t>90 Fieldstone Way</t>
  </si>
  <si>
    <t>Wyatan Fetherston</t>
  </si>
  <si>
    <t>wfetherston9e@constantcontact.com</t>
  </si>
  <si>
    <t>+1 (212) 724-3420</t>
  </si>
  <si>
    <t>74 Morning Avenue</t>
  </si>
  <si>
    <t>Emmaline Rasmus</t>
  </si>
  <si>
    <t>erasmus9f@techcrunch.com</t>
  </si>
  <si>
    <t>+1 (617) 830-9474</t>
  </si>
  <si>
    <t>045 Jackson Junction</t>
  </si>
  <si>
    <t>Wesley Giorgioni</t>
  </si>
  <si>
    <t>wgiorgioni9g@wikipedia.org</t>
  </si>
  <si>
    <t>+1 (415) 960-7198</t>
  </si>
  <si>
    <t>45 Trailsway Avenue</t>
  </si>
  <si>
    <t>Lucienne Scargle</t>
  </si>
  <si>
    <t>lscargle9h@myspace.com</t>
  </si>
  <si>
    <t>+1 (317) 136-7045</t>
  </si>
  <si>
    <t>62 Pepper Wood Plaza</t>
  </si>
  <si>
    <t>Indianapolis</t>
  </si>
  <si>
    <t>40507-83899-MR</t>
  </si>
  <si>
    <t>Christy Franseco</t>
  </si>
  <si>
    <t>cfranseco9i@phoca.cz</t>
  </si>
  <si>
    <t>59947 Nobel Park</t>
  </si>
  <si>
    <t>Jacksonville</t>
  </si>
  <si>
    <t>Noam Climance</t>
  </si>
  <si>
    <t>nclimance9j@europa.eu</t>
  </si>
  <si>
    <t>34 Orin Crossing</t>
  </si>
  <si>
    <t>Seattle</t>
  </si>
  <si>
    <t>Catarina Donn</t>
  </si>
  <si>
    <t>+353 (950) 306-4776</t>
  </si>
  <si>
    <t>74 Logan Avenue</t>
  </si>
  <si>
    <t>Dunmanway</t>
  </si>
  <si>
    <t>P47</t>
  </si>
  <si>
    <t>Ameline Snazle</t>
  </si>
  <si>
    <t>asnazle9l@oracle.com</t>
  </si>
  <si>
    <t>+1 (334) 193-6359</t>
  </si>
  <si>
    <t>246 Katie Terrace</t>
  </si>
  <si>
    <t>Rebeka Worg</t>
  </si>
  <si>
    <t>rworg9m@arstechnica.com</t>
  </si>
  <si>
    <t>+1 (214) 985-2470</t>
  </si>
  <si>
    <t>8753 Texas Court</t>
  </si>
  <si>
    <t>Lewes Danes</t>
  </si>
  <si>
    <t>ldanes9n@umn.edu</t>
  </si>
  <si>
    <t>+1 (785) 398-5129</t>
  </si>
  <si>
    <t>37 Graedel Court</t>
  </si>
  <si>
    <t>Topeka</t>
  </si>
  <si>
    <t>Shelli Keynd</t>
  </si>
  <si>
    <t>skeynd9o@narod.ru</t>
  </si>
  <si>
    <t>+1 (903) 299-3053</t>
  </si>
  <si>
    <t>9 Iowa Court</t>
  </si>
  <si>
    <t>Tyler</t>
  </si>
  <si>
    <t>Dell Daveridge</t>
  </si>
  <si>
    <t>ddaveridge9p@arstechnica.com</t>
  </si>
  <si>
    <t>+1 (213) 474-2139</t>
  </si>
  <si>
    <t>09652 Crowley Lane</t>
  </si>
  <si>
    <t>Joshuah Awdry</t>
  </si>
  <si>
    <t>jawdry9q@utexas.edu</t>
  </si>
  <si>
    <t>+1 (318) 747-7610</t>
  </si>
  <si>
    <t>7961 Blackbird Road</t>
  </si>
  <si>
    <t>Shreveport</t>
  </si>
  <si>
    <t>Ethel Ryles</t>
  </si>
  <si>
    <t>eryles9r@fastcompany.com</t>
  </si>
  <si>
    <t>+1 (208) 760-1705</t>
  </si>
  <si>
    <t>8 Schurz Place</t>
  </si>
  <si>
    <t>Boise</t>
  </si>
  <si>
    <t>91336-36621-RB</t>
  </si>
  <si>
    <t>Selie Baulcombe</t>
  </si>
  <si>
    <t>sbaulcombe9s@dropbox.com</t>
  </si>
  <si>
    <t>+1 (760) 131-9436</t>
  </si>
  <si>
    <t>21543 Bluejay Court</t>
  </si>
  <si>
    <t>Maitilde Boxill</t>
  </si>
  <si>
    <t>+1 (334) 191-0127</t>
  </si>
  <si>
    <t>65 Cardinal Plaza</t>
  </si>
  <si>
    <t>Jodee Caldicott</t>
  </si>
  <si>
    <t>jcaldicott9u@usda.gov</t>
  </si>
  <si>
    <t>2690 Oak Way</t>
  </si>
  <si>
    <t>Fort Pierce</t>
  </si>
  <si>
    <t>Marianna Vedmore</t>
  </si>
  <si>
    <t>mvedmore9v@a8.net</t>
  </si>
  <si>
    <t>+1 (336) 366-8873</t>
  </si>
  <si>
    <t>368 Waubesa Way</t>
  </si>
  <si>
    <t>Willey Romao</t>
  </si>
  <si>
    <t>wromao9w@chronoengine.com</t>
  </si>
  <si>
    <t>+1 (916) 623-2394</t>
  </si>
  <si>
    <t>013 Vernon Way</t>
  </si>
  <si>
    <t>Enriqueta Ixor</t>
  </si>
  <si>
    <t>+1 (512) 200-9234</t>
  </si>
  <si>
    <t>068 Meadow Ridge Lane</t>
  </si>
  <si>
    <t>Round Rock</t>
  </si>
  <si>
    <t>Tomasina Cotmore</t>
  </si>
  <si>
    <t>tcotmore9y@amazonaws.com</t>
  </si>
  <si>
    <t>+1 (571) 250-3012</t>
  </si>
  <si>
    <t>2146 Helena Court</t>
  </si>
  <si>
    <t>Reston</t>
  </si>
  <si>
    <t>Yuma Skipsey</t>
  </si>
  <si>
    <t>yskipsey9z@spotify.com</t>
  </si>
  <si>
    <t>+44 (257) 759-9950</t>
  </si>
  <si>
    <t>321 Killdeer Center</t>
  </si>
  <si>
    <t>Charlton</t>
  </si>
  <si>
    <t>OX12</t>
  </si>
  <si>
    <t>Nicko Corps</t>
  </si>
  <si>
    <t>ncorpsa0@gmpg.org</t>
  </si>
  <si>
    <t>+1 (803) 730-8217</t>
  </si>
  <si>
    <t>119 Iowa Plaza</t>
  </si>
  <si>
    <t>09003-89770-JO</t>
  </si>
  <si>
    <t>Christabel Rubury</t>
  </si>
  <si>
    <t>cruburya1@geocities.jp</t>
  </si>
  <si>
    <t>+1 (615) 747-8432</t>
  </si>
  <si>
    <t>8895 Spaight Circle</t>
  </si>
  <si>
    <t>Feliks Babber</t>
  </si>
  <si>
    <t>fbabbera2@stanford.edu</t>
  </si>
  <si>
    <t>+1 (623) 550-6050</t>
  </si>
  <si>
    <t>18 Helena Trail</t>
  </si>
  <si>
    <t>Kaja Loxton</t>
  </si>
  <si>
    <t>kloxtona3@opensource.org</t>
  </si>
  <si>
    <t>8477 East Trail</t>
  </si>
  <si>
    <t>Miami</t>
  </si>
  <si>
    <t>Parker Tofful</t>
  </si>
  <si>
    <t>ptoffula4@posterous.com</t>
  </si>
  <si>
    <t>+1 (310) 210-6841</t>
  </si>
  <si>
    <t>97465 Almo Alley</t>
  </si>
  <si>
    <t>Casi Gwinnett</t>
  </si>
  <si>
    <t>cgwinnetta5@behance.net</t>
  </si>
  <si>
    <t>0 Elgar Parkway</t>
  </si>
  <si>
    <t>Anaheim</t>
  </si>
  <si>
    <t>Saree Ellesworth</t>
  </si>
  <si>
    <t>+1 (757) 211-0153</t>
  </si>
  <si>
    <t>715 Oxford Lane</t>
  </si>
  <si>
    <t>Silvio Iorizzi</t>
  </si>
  <si>
    <t>5 Dwight Plaza</t>
  </si>
  <si>
    <t>Leesa Flaonier</t>
  </si>
  <si>
    <t>lflaoniera8@wordpress.org</t>
  </si>
  <si>
    <t>+1 (718) 586-2839</t>
  </si>
  <si>
    <t>25 Saint Paul Drive</t>
  </si>
  <si>
    <t>Abba Pummell</t>
  </si>
  <si>
    <t>3 Service Pass</t>
  </si>
  <si>
    <t>Corinna Catcheside</t>
  </si>
  <si>
    <t>ccatchesideaa@macromedia.com</t>
  </si>
  <si>
    <t>+1 (801) 121-6042</t>
  </si>
  <si>
    <t>8 Kim Street</t>
  </si>
  <si>
    <t>Cortney Gibbonson</t>
  </si>
  <si>
    <t>cgibbonsonab@accuweather.com</t>
  </si>
  <si>
    <t>+1 (206) 848-3585</t>
  </si>
  <si>
    <t>861 David Crossing</t>
  </si>
  <si>
    <t>Terri Farra</t>
  </si>
  <si>
    <t>tfarraac@behance.net</t>
  </si>
  <si>
    <t>+1 (432) 648-9589</t>
  </si>
  <si>
    <t>06448 Burrows Terrace</t>
  </si>
  <si>
    <t>Odessa</t>
  </si>
  <si>
    <t>Corney Curme</t>
  </si>
  <si>
    <t>+353 (772) 127-7148</t>
  </si>
  <si>
    <t>0535 Michigan Plaza</t>
  </si>
  <si>
    <t>Castleknock</t>
  </si>
  <si>
    <t>K78</t>
  </si>
  <si>
    <t>Gothart Bamfield</t>
  </si>
  <si>
    <t>gbamfieldae@yellowpages.com</t>
  </si>
  <si>
    <t>+1 (214) 200-7886</t>
  </si>
  <si>
    <t>41203 Vernon Street</t>
  </si>
  <si>
    <t>Irving</t>
  </si>
  <si>
    <t>Waylin Hollingdale</t>
  </si>
  <si>
    <t>whollingdaleaf@about.me</t>
  </si>
  <si>
    <t>+1 (937) 354-2653</t>
  </si>
  <si>
    <t>3 Heath Trail</t>
  </si>
  <si>
    <t>Judd De Leek</t>
  </si>
  <si>
    <t>jdeag@xrea.com</t>
  </si>
  <si>
    <t>+1 (616) 966-1581</t>
  </si>
  <si>
    <t>90 Saint Paul Plaza</t>
  </si>
  <si>
    <t>Vanya Skullet</t>
  </si>
  <si>
    <t>vskulletah@tinyurl.com</t>
  </si>
  <si>
    <t>+353 (215) 420-1467</t>
  </si>
  <si>
    <t>4 Grim Road</t>
  </si>
  <si>
    <t>Jany Rudeforth</t>
  </si>
  <si>
    <t>jrudeforthai@wunderground.com</t>
  </si>
  <si>
    <t>+353 (232) 377-5407</t>
  </si>
  <si>
    <t>614 Commercial Center</t>
  </si>
  <si>
    <t>Tullyallen</t>
  </si>
  <si>
    <t>Ashbey Tomaszewski</t>
  </si>
  <si>
    <t>atomaszewskiaj@answers.com</t>
  </si>
  <si>
    <t>7685 Oxford Crossing</t>
  </si>
  <si>
    <t>Sutton</t>
  </si>
  <si>
    <t>CT15</t>
  </si>
  <si>
    <t>21815-71230-UT</t>
  </si>
  <si>
    <t>Fanni Marti</t>
  </si>
  <si>
    <t>fmartiak@stumbleupon.com</t>
  </si>
  <si>
    <t>+1 (217) 599-8947</t>
  </si>
  <si>
    <t>160 Ruskin Park</t>
  </si>
  <si>
    <t>Pren Bess</t>
  </si>
  <si>
    <t>pbessal@qq.com</t>
  </si>
  <si>
    <t>+1 (949) 121-4600</t>
  </si>
  <si>
    <t>36559 Sommers Parkway</t>
  </si>
  <si>
    <t>Elka Windress</t>
  </si>
  <si>
    <t>ewindressam@marketwatch.com</t>
  </si>
  <si>
    <t>+1 (443) 619-7953</t>
  </si>
  <si>
    <t>78 Anderson Alley</t>
  </si>
  <si>
    <t>Marty Kidstoun</t>
  </si>
  <si>
    <t>+1 (717) 990-3931</t>
  </si>
  <si>
    <t>4 Sundown Circle</t>
  </si>
  <si>
    <t>Harrisburg</t>
  </si>
  <si>
    <t>Nickey Dimbleby</t>
  </si>
  <si>
    <t>+1 (469) 579-2051</t>
  </si>
  <si>
    <t>525 Warner Hill</t>
  </si>
  <si>
    <t>Virgil Baumadier</t>
  </si>
  <si>
    <t>vbaumadierap@google.cn</t>
  </si>
  <si>
    <t>+1 (816) 987-4857</t>
  </si>
  <si>
    <t>89508 Atwood Way</t>
  </si>
  <si>
    <t>Lenore Messenbird</t>
  </si>
  <si>
    <t>+1 (217) 713-5108</t>
  </si>
  <si>
    <t>7881 Dahle Center</t>
  </si>
  <si>
    <t>Shirleen Welds</t>
  </si>
  <si>
    <t>sweldsar@wired.com</t>
  </si>
  <si>
    <t>+1 (203) 568-7058</t>
  </si>
  <si>
    <t>002 Summer Ridge Terrace</t>
  </si>
  <si>
    <t>New Haven</t>
  </si>
  <si>
    <t>Maisie Sarvar</t>
  </si>
  <si>
    <t>msarvaras@artisteer.com</t>
  </si>
  <si>
    <t>+1 (404) 401-6865</t>
  </si>
  <si>
    <t>83 Saint Paul Drive</t>
  </si>
  <si>
    <t>Lawrenceville</t>
  </si>
  <si>
    <t>Andrej Havick</t>
  </si>
  <si>
    <t>ahavickat@nsw.gov.au</t>
  </si>
  <si>
    <t>+1 (828) 769-0743</t>
  </si>
  <si>
    <t>720 Pennsylvania Pass</t>
  </si>
  <si>
    <t>Asheville</t>
  </si>
  <si>
    <t>Sloan Diviny</t>
  </si>
  <si>
    <t>sdivinyau@ask.com</t>
  </si>
  <si>
    <t>3904 Birchwood Terrace</t>
  </si>
  <si>
    <t>Itch Norquoy</t>
  </si>
  <si>
    <t>inorquoyav@businessweek.com</t>
  </si>
  <si>
    <t>1 Welch Court</t>
  </si>
  <si>
    <t>Anson Iddison</t>
  </si>
  <si>
    <t>aiddisonaw@usa.gov</t>
  </si>
  <si>
    <t>+1 (714) 658-0310</t>
  </si>
  <si>
    <t>8 Steensland Junction</t>
  </si>
  <si>
    <t>94341-60520-PF</t>
  </si>
  <si>
    <t>Dov Sprosson</t>
  </si>
  <si>
    <t>dsprossonax@wunderground.com</t>
  </si>
  <si>
    <t>+1 (240) 598-3988</t>
  </si>
  <si>
    <t>7 Anzinger Drive</t>
  </si>
  <si>
    <t>Hagerstown</t>
  </si>
  <si>
    <t>Randal Longfield</t>
  </si>
  <si>
    <t>rlongfielday@bluehost.com</t>
  </si>
  <si>
    <t>+1 (612) 210-6966</t>
  </si>
  <si>
    <t>513 Commercial Avenue</t>
  </si>
  <si>
    <t>Gregorius Kislingbury</t>
  </si>
  <si>
    <t>gkislingburyaz@samsung.com</t>
  </si>
  <si>
    <t>4 Jenifer Street</t>
  </si>
  <si>
    <t>Xenos Gibbons</t>
  </si>
  <si>
    <t>xgibbonsb0@artisteer.com</t>
  </si>
  <si>
    <t>+1 (909) 614-0008</t>
  </si>
  <si>
    <t>002 7th Junction</t>
  </si>
  <si>
    <t>Fleur Parres</t>
  </si>
  <si>
    <t>fparresb1@imageshack.us</t>
  </si>
  <si>
    <t>+1 (585) 672-4256</t>
  </si>
  <si>
    <t>641 Steensland Pass</t>
  </si>
  <si>
    <t>Gran Sibray</t>
  </si>
  <si>
    <t>gsibrayb2@wsj.com</t>
  </si>
  <si>
    <t>+1 (360) 389-5295</t>
  </si>
  <si>
    <t>5018 Iowa Pass</t>
  </si>
  <si>
    <t>Ingelbert Hotchkin</t>
  </si>
  <si>
    <t>ihotchkinb3@mit.edu</t>
  </si>
  <si>
    <t>+44 (387) 464-9544</t>
  </si>
  <si>
    <t>322 Basil Pass</t>
  </si>
  <si>
    <t>Preston</t>
  </si>
  <si>
    <t>PR1</t>
  </si>
  <si>
    <t>Neely Broadberrie</t>
  </si>
  <si>
    <t>nbroadberrieb4@gnu.org</t>
  </si>
  <si>
    <t>+1 (202) 327-2217</t>
  </si>
  <si>
    <t>8571 Buena Vista Junction</t>
  </si>
  <si>
    <t>Rutger Pithcock</t>
  </si>
  <si>
    <t>rpithcockb5@yellowbook.com</t>
  </si>
  <si>
    <t>+1 (865) 655-9540</t>
  </si>
  <si>
    <t>2425 Corben Street</t>
  </si>
  <si>
    <t>Gale Croysdale</t>
  </si>
  <si>
    <t>gcroysdaleb6@nih.gov</t>
  </si>
  <si>
    <t>+1 (304) 384-2939</t>
  </si>
  <si>
    <t>1657 Delladonna Hill</t>
  </si>
  <si>
    <t>Benedetto Gozzett</t>
  </si>
  <si>
    <t>bgozzettb7@github.com</t>
  </si>
  <si>
    <t>+1 (214) 700-0229</t>
  </si>
  <si>
    <t>0389 Hintze Pass</t>
  </si>
  <si>
    <t>Tania Craggs</t>
  </si>
  <si>
    <t>tcraggsb8@house.gov</t>
  </si>
  <si>
    <t>+353 (239) 197-6142</t>
  </si>
  <si>
    <t>0 Eagan Parkway</t>
  </si>
  <si>
    <t>Whitegate</t>
  </si>
  <si>
    <t>D15</t>
  </si>
  <si>
    <t>Leonie Cullrford</t>
  </si>
  <si>
    <t>lcullrfordb9@xing.com</t>
  </si>
  <si>
    <t>+1 (530) 998-9789</t>
  </si>
  <si>
    <t>71 Sycamore Crossing</t>
  </si>
  <si>
    <t>Chico</t>
  </si>
  <si>
    <t>Auguste Rizon</t>
  </si>
  <si>
    <t>arizonba@xing.com</t>
  </si>
  <si>
    <t>+1 (501) 732-3644</t>
  </si>
  <si>
    <t>19 Merrick Pass</t>
  </si>
  <si>
    <t>Lorin Guerrazzi</t>
  </si>
  <si>
    <t>+353 (764) 294-5957</t>
  </si>
  <si>
    <t>8244 La Follette Street</t>
  </si>
  <si>
    <t>Balrothery</t>
  </si>
  <si>
    <t>K32</t>
  </si>
  <si>
    <t>Felice Miell</t>
  </si>
  <si>
    <t>fmiellbc@spiegel.de</t>
  </si>
  <si>
    <t>+1 (732) 770-5368</t>
  </si>
  <si>
    <t>35 Hoepker Pass</t>
  </si>
  <si>
    <t>New Brunswick</t>
  </si>
  <si>
    <t>Hamish Skeech</t>
  </si>
  <si>
    <t>+353 (677) 415-3920</t>
  </si>
  <si>
    <t>5662 Messerschmidt Lane</t>
  </si>
  <si>
    <t>Valleymount</t>
  </si>
  <si>
    <t>A83</t>
  </si>
  <si>
    <t>Giordano Lorenzin</t>
  </si>
  <si>
    <t>+1 (415) 414-0382</t>
  </si>
  <si>
    <t>577 Roth Pass</t>
  </si>
  <si>
    <t>Harwilll Bishell</t>
  </si>
  <si>
    <t>+1 (337) 322-9762</t>
  </si>
  <si>
    <t>7960 Roth Center</t>
  </si>
  <si>
    <t>Lafayette</t>
  </si>
  <si>
    <t>Freeland Missenden</t>
  </si>
  <si>
    <t>+1 (619) 481-1493</t>
  </si>
  <si>
    <t>1 Randy Place</t>
  </si>
  <si>
    <t>San Diego</t>
  </si>
  <si>
    <t>Waylan Springall</t>
  </si>
  <si>
    <t>wspringallbh@jugem.jp</t>
  </si>
  <si>
    <t>+1 (626) 495-9253</t>
  </si>
  <si>
    <t>99 Schurz Pass</t>
  </si>
  <si>
    <t>Alhambra</t>
  </si>
  <si>
    <t>Kiri Avramow</t>
  </si>
  <si>
    <t>+1 (903) 801-9492</t>
  </si>
  <si>
    <t>2443 Bluejay Alley</t>
  </si>
  <si>
    <t>Gregg Hawkyens</t>
  </si>
  <si>
    <t>ghawkyensbj@census.gov</t>
  </si>
  <si>
    <t>48 Vidon Street</t>
  </si>
  <si>
    <t>Reggis Pracy</t>
  </si>
  <si>
    <t>+1 (937) 683-0925</t>
  </si>
  <si>
    <t>33211 Pleasure Circle</t>
  </si>
  <si>
    <t>Paula Denis</t>
  </si>
  <si>
    <t>+1 (602) 598-9823</t>
  </si>
  <si>
    <t>74 Texas Road</t>
  </si>
  <si>
    <t>Broderick McGilvra</t>
  </si>
  <si>
    <t>bmcgilvrabm@so-net.ne.jp</t>
  </si>
  <si>
    <t>880 Mockingbird Plaza</t>
  </si>
  <si>
    <t>Annabella Danzey</t>
  </si>
  <si>
    <t>adanzeybn@github.com</t>
  </si>
  <si>
    <t>+1 (402) 633-9913</t>
  </si>
  <si>
    <t>5692 Eastwood Hill</t>
  </si>
  <si>
    <t>83537-35563-UF</t>
  </si>
  <si>
    <t>Anthia McKeller</t>
  </si>
  <si>
    <t>amckellerbo@ning.com</t>
  </si>
  <si>
    <t>+1 (717) 414-0043</t>
  </si>
  <si>
    <t>0 Debra Crossing</t>
  </si>
  <si>
    <t>01881-40815-VO</t>
  </si>
  <si>
    <t>Faith Powley</t>
  </si>
  <si>
    <t>fpowleybp@dyndns.org</t>
  </si>
  <si>
    <t>+1 (504) 873-5980</t>
  </si>
  <si>
    <t>3 Talisman Hill</t>
  </si>
  <si>
    <t>Nevins Glowacz</t>
  </si>
  <si>
    <t>+1 (608) 617-1365</t>
  </si>
  <si>
    <t>8103 Maywood Center</t>
  </si>
  <si>
    <t>Madison</t>
  </si>
  <si>
    <t>Adelice Isabell</t>
  </si>
  <si>
    <t>+1 (304) 604-2131</t>
  </si>
  <si>
    <t>93 Hintze Point</t>
  </si>
  <si>
    <t>Yulma Dombrell</t>
  </si>
  <si>
    <t>ydombrellbs@dedecms.com</t>
  </si>
  <si>
    <t>+1 (501) 136-0040</t>
  </si>
  <si>
    <t>83 Sunbrook Lane</t>
  </si>
  <si>
    <t>Alric Darth</t>
  </si>
  <si>
    <t>adarthbt@t.co</t>
  </si>
  <si>
    <t>+1 (907) 557-6903</t>
  </si>
  <si>
    <t>86 Pawling Court</t>
  </si>
  <si>
    <t>Manuel Darrigoe</t>
  </si>
  <si>
    <t>mdarrigoebu@hud.gov</t>
  </si>
  <si>
    <t>+353 (973) 320-9537</t>
  </si>
  <si>
    <t>744 Prairie Rose Court</t>
  </si>
  <si>
    <t>Longwood</t>
  </si>
  <si>
    <t>D02</t>
  </si>
  <si>
    <t>Kynthia Berick</t>
  </si>
  <si>
    <t>+1 (562) 331-4713</t>
  </si>
  <si>
    <t>1678 Armistice Alley</t>
  </si>
  <si>
    <t>Minetta Ackrill</t>
  </si>
  <si>
    <t>mackrillbw@bandcamp.com</t>
  </si>
  <si>
    <t>+1 (330) 603-2373</t>
  </si>
  <si>
    <t>4 Arizona Road</t>
  </si>
  <si>
    <t>61516-88984-DK</t>
  </si>
  <si>
    <t>Maximo Bricksey</t>
  </si>
  <si>
    <t>mbrickseybx@youku.com</t>
  </si>
  <si>
    <t>+1 (757) 614-2072</t>
  </si>
  <si>
    <t>0082 Hooker Drive</t>
  </si>
  <si>
    <t>Chesapeake</t>
  </si>
  <si>
    <t>Melosa Kippen</t>
  </si>
  <si>
    <t>mkippenby@dion.ne.jp</t>
  </si>
  <si>
    <t>+1 (601) 262-2557</t>
  </si>
  <si>
    <t>87 Brentwood Hill</t>
  </si>
  <si>
    <t>Jackson</t>
  </si>
  <si>
    <t>Witty Ranson</t>
  </si>
  <si>
    <t>wransonbz@ted.com</t>
  </si>
  <si>
    <t>+353 (376) 165-2897</t>
  </si>
  <si>
    <t>012 Debra Center</t>
  </si>
  <si>
    <t>Kildare</t>
  </si>
  <si>
    <t>R51</t>
  </si>
  <si>
    <t>Rod Gowdie</t>
  </si>
  <si>
    <t>+1 (360) 347-6756</t>
  </si>
  <si>
    <t>7 Hansons Trail</t>
  </si>
  <si>
    <t>Lemuel Rignold</t>
  </si>
  <si>
    <t>lrignoldc1@miibeian.gov.cn</t>
  </si>
  <si>
    <t>+1 (916) 472-7804</t>
  </si>
  <si>
    <t>15027 Mcbride Pass</t>
  </si>
  <si>
    <t>Nevsa Fields</t>
  </si>
  <si>
    <t>+1 (617) 535-7583</t>
  </si>
  <si>
    <t>09 Lotheville Place</t>
  </si>
  <si>
    <t>Chance Rowthorn</t>
  </si>
  <si>
    <t>crowthornc3@msn.com</t>
  </si>
  <si>
    <t>+1 (785) 380-3311</t>
  </si>
  <si>
    <t>320 Rockefeller Alley</t>
  </si>
  <si>
    <t>Orly Ryland</t>
  </si>
  <si>
    <t>orylandc4@deviantart.com</t>
  </si>
  <si>
    <t>+1 (701) 417-3513</t>
  </si>
  <si>
    <t>3513 Burning Wood Way</t>
  </si>
  <si>
    <t>Willabella Abramski</t>
  </si>
  <si>
    <t>+1 (832) 263-0050</t>
  </si>
  <si>
    <t>40 Jenifer Alley</t>
  </si>
  <si>
    <t>48314-32864-VI</t>
  </si>
  <si>
    <t>Brandy Lottrington</t>
  </si>
  <si>
    <t>blottringtonc6@redcross.org</t>
  </si>
  <si>
    <t>+1 (405) 720-9470</t>
  </si>
  <si>
    <t>6 Ilene Hill</t>
  </si>
  <si>
    <t>Chickie Ragless</t>
  </si>
  <si>
    <t>craglessc7@webmd.com</t>
  </si>
  <si>
    <t>+353 (736) 602-8469</t>
  </si>
  <si>
    <t>98053 Elmside Drive</t>
  </si>
  <si>
    <t>Freda Hollows</t>
  </si>
  <si>
    <t>fhollowsc8@blogtalkradio.com</t>
  </si>
  <si>
    <t>+1 (716) 632-6865</t>
  </si>
  <si>
    <t>353 Portage Center</t>
  </si>
  <si>
    <t>Livy Lathleiff</t>
  </si>
  <si>
    <t>llathleiffc9@nationalgeographic.com</t>
  </si>
  <si>
    <t>+353 (895) 566-0110</t>
  </si>
  <si>
    <t>0671 Scoville Way</t>
  </si>
  <si>
    <t>Koralle Heads</t>
  </si>
  <si>
    <t>kheadsca@jalbum.net</t>
  </si>
  <si>
    <t>+1 (484) 131-2636</t>
  </si>
  <si>
    <t>2 Cherokee Hill</t>
  </si>
  <si>
    <t>Bethlehem</t>
  </si>
  <si>
    <t>Theo Bowne</t>
  </si>
  <si>
    <t>tbownecb@unicef.org</t>
  </si>
  <si>
    <t>+353 (540) 432-8009</t>
  </si>
  <si>
    <t>79 Prairieview Point</t>
  </si>
  <si>
    <t>Watergrasshill</t>
  </si>
  <si>
    <t>T56</t>
  </si>
  <si>
    <t>Rasia Jacquemard</t>
  </si>
  <si>
    <t>rjacquemardcc@acquirethisname.com</t>
  </si>
  <si>
    <t>+353 (959) 389-1521</t>
  </si>
  <si>
    <t>415 Fremont Junction</t>
  </si>
  <si>
    <t>Monasterevin</t>
  </si>
  <si>
    <t>W34</t>
  </si>
  <si>
    <t>Kizzie Warman</t>
  </si>
  <si>
    <t>kwarmancd@printfriendly.com</t>
  </si>
  <si>
    <t>67365 Homewood Center</t>
  </si>
  <si>
    <t>Wain Cholomin</t>
  </si>
  <si>
    <t>wcholomince@about.com</t>
  </si>
  <si>
    <t>+44 (512) 340-9049</t>
  </si>
  <si>
    <t>566 Arrowood Way</t>
  </si>
  <si>
    <t>B12</t>
  </si>
  <si>
    <t>Arleen Braidman</t>
  </si>
  <si>
    <t>abraidmancf@census.gov</t>
  </si>
  <si>
    <t>4 Golf View Hill</t>
  </si>
  <si>
    <t>Pru Durban</t>
  </si>
  <si>
    <t>pdurbancg@symantec.com</t>
  </si>
  <si>
    <t>+353 (709) 884-1892</t>
  </si>
  <si>
    <t>2 Forest Street</t>
  </si>
  <si>
    <t>Longford</t>
  </si>
  <si>
    <t>N39</t>
  </si>
  <si>
    <t>Antone Harrold</t>
  </si>
  <si>
    <t>aharroldch@miibeian.gov.cn</t>
  </si>
  <si>
    <t>+1 (419) 153-2104</t>
  </si>
  <si>
    <t>90 Kensington Road</t>
  </si>
  <si>
    <t>Sim Pamphilon</t>
  </si>
  <si>
    <t>spamphilonci@mlb.com</t>
  </si>
  <si>
    <t>+353 (456) 630-8490</t>
  </si>
  <si>
    <t>36194 Susan Street</t>
  </si>
  <si>
    <t>Ballylinan</t>
  </si>
  <si>
    <t>P56</t>
  </si>
  <si>
    <t>Mohandis Spurden</t>
  </si>
  <si>
    <t>mspurdencj@exblog.jp</t>
  </si>
  <si>
    <t>+1 (704) 256-1371</t>
  </si>
  <si>
    <t>55290 Manufacturers Lane</t>
  </si>
  <si>
    <t>Morgen Seson</t>
  </si>
  <si>
    <t>msesonck@census.gov</t>
  </si>
  <si>
    <t>+1 (206) 642-0902</t>
  </si>
  <si>
    <t>92847 Schlimgen Road</t>
  </si>
  <si>
    <t>Nalani Pirrone</t>
  </si>
  <si>
    <t>npirronecl@weibo.com</t>
  </si>
  <si>
    <t>+1 (570) 223-3194</t>
  </si>
  <si>
    <t>1585 Bashford Center</t>
  </si>
  <si>
    <t>Reube Cawley</t>
  </si>
  <si>
    <t>rcawleycm@yellowbook.com</t>
  </si>
  <si>
    <t>54210 Eagan Avenue</t>
  </si>
  <si>
    <t>Ballyboden</t>
  </si>
  <si>
    <t>Stan Barribal</t>
  </si>
  <si>
    <t>sbarribalcn@microsoft.com</t>
  </si>
  <si>
    <t>+353 (310) 256-3698</t>
  </si>
  <si>
    <t>6743 Cascade Drive</t>
  </si>
  <si>
    <t>Bagenalstown</t>
  </si>
  <si>
    <t>Agnes Adamides</t>
  </si>
  <si>
    <t>aadamidesco@bizjournals.com</t>
  </si>
  <si>
    <t>+44 (131) 485-2183</t>
  </si>
  <si>
    <t>6338 Arkansas Drive</t>
  </si>
  <si>
    <t>L74</t>
  </si>
  <si>
    <t>Carmelita Thowes</t>
  </si>
  <si>
    <t>cthowescp@craigslist.org</t>
  </si>
  <si>
    <t>+1 (585) 785-2424</t>
  </si>
  <si>
    <t>33398 Hallows Circle</t>
  </si>
  <si>
    <t>Rodolfo Willoway</t>
  </si>
  <si>
    <t>rwillowaycq@admin.ch</t>
  </si>
  <si>
    <t>+1 (520) 126-8439</t>
  </si>
  <si>
    <t>58 Schlimgen Parkway</t>
  </si>
  <si>
    <t>Alvis Elwin</t>
  </si>
  <si>
    <t>aelwincr@privacy.gov.au</t>
  </si>
  <si>
    <t>+1 (612) 244-0885</t>
  </si>
  <si>
    <t>26 Everett Hill</t>
  </si>
  <si>
    <t>Araldo Bilbrook</t>
  </si>
  <si>
    <t>abilbrookcs@booking.com</t>
  </si>
  <si>
    <t>+353 (138) 323-3320</t>
  </si>
  <si>
    <t>4 Raven Alley</t>
  </si>
  <si>
    <t>Ashbourne</t>
  </si>
  <si>
    <t>A84</t>
  </si>
  <si>
    <t>Ransell McKall</t>
  </si>
  <si>
    <t>rmckallct@sakura.ne.jp</t>
  </si>
  <si>
    <t>+44 (841) 988-2775</t>
  </si>
  <si>
    <t>451 Nevada Terrace</t>
  </si>
  <si>
    <t>Bristol</t>
  </si>
  <si>
    <t>BS41</t>
  </si>
  <si>
    <t>Borg Daile</t>
  </si>
  <si>
    <t>bdailecu@vistaprint.com</t>
  </si>
  <si>
    <t>+1 (770) 330-7785</t>
  </si>
  <si>
    <t>385 Corben Parkway</t>
  </si>
  <si>
    <t>Adolphe Treherne</t>
  </si>
  <si>
    <t>atrehernecv@state.tx.us</t>
  </si>
  <si>
    <t>+353 (860) 359-7907</t>
  </si>
  <si>
    <t>66 Sundown Place</t>
  </si>
  <si>
    <t>Farranacoush</t>
  </si>
  <si>
    <t>P81</t>
  </si>
  <si>
    <t>Annetta Brentnall</t>
  </si>
  <si>
    <t>abrentnallcw@biglobe.ne.jp</t>
  </si>
  <si>
    <t>+44 (373) 897-1797</t>
  </si>
  <si>
    <t>00 Ludington Pass</t>
  </si>
  <si>
    <t>Dick Drinkall</t>
  </si>
  <si>
    <t>ddrinkallcx@psu.edu</t>
  </si>
  <si>
    <t>+1 (865) 407-3871</t>
  </si>
  <si>
    <t>82460 Grover Parkway</t>
  </si>
  <si>
    <t>Dagny Kornel</t>
  </si>
  <si>
    <t>dkornelcy@cyberchimps.com</t>
  </si>
  <si>
    <t>+1 (989) 565-9120</t>
  </si>
  <si>
    <t>60360 Killdeer Alley</t>
  </si>
  <si>
    <t>Saginaw</t>
  </si>
  <si>
    <t>Rhona Lequeux</t>
  </si>
  <si>
    <t>rlequeuxcz@newyorker.com</t>
  </si>
  <si>
    <t>+1 (904) 161-6088</t>
  </si>
  <si>
    <t>093 Mayfield Place</t>
  </si>
  <si>
    <t>Saint Augustine</t>
  </si>
  <si>
    <t>Julius Mccaull</t>
  </si>
  <si>
    <t>jmccaulld0@parallels.com</t>
  </si>
  <si>
    <t>89 Gulseth Circle</t>
  </si>
  <si>
    <t>San Rafael</t>
  </si>
  <si>
    <t>27064-10803-SB</t>
  </si>
  <si>
    <t>Jolyn Dymoke</t>
  </si>
  <si>
    <t>jdymoked1@mapquest.com</t>
  </si>
  <si>
    <t>+1 (408) 775-2801</t>
  </si>
  <si>
    <t>2 Aberg Lane</t>
  </si>
  <si>
    <t>Alberto Hutchinson</t>
  </si>
  <si>
    <t>ahutchinsond2@imgur.com</t>
  </si>
  <si>
    <t>+1 (404) 775-3251</t>
  </si>
  <si>
    <t>327 Erie Way</t>
  </si>
  <si>
    <t>Lamond Gheeraert</t>
  </si>
  <si>
    <t>+1 (785) 654-9564</t>
  </si>
  <si>
    <t>02354 Melvin Parkway</t>
  </si>
  <si>
    <t>Roxine Drivers</t>
  </si>
  <si>
    <t>rdriversd4@hexun.com</t>
  </si>
  <si>
    <t>+1 (913) 127-4257</t>
  </si>
  <si>
    <t>842 Cardinal Court</t>
  </si>
  <si>
    <t>Heloise Zeal</t>
  </si>
  <si>
    <t>hzeald5@google.de</t>
  </si>
  <si>
    <t>+1 (206) 775-4468</t>
  </si>
  <si>
    <t>0420 Schurz Parkway</t>
  </si>
  <si>
    <t>Granger Smallcombe</t>
  </si>
  <si>
    <t>gsmallcombed6@ucla.edu</t>
  </si>
  <si>
    <t>+353 (374) 810-4528</t>
  </si>
  <si>
    <t>8448 Oxford Trail</t>
  </si>
  <si>
    <t>Daryn Dibley</t>
  </si>
  <si>
    <t>ddibleyd7@feedburner.com</t>
  </si>
  <si>
    <t>5676 Southridge Street</t>
  </si>
  <si>
    <t>Kissimmee</t>
  </si>
  <si>
    <t>Gardy Dimitriou</t>
  </si>
  <si>
    <t>gdimitrioud8@chronoengine.com</t>
  </si>
  <si>
    <t>+1 (585) 303-7337</t>
  </si>
  <si>
    <t>0 Gale Pass</t>
  </si>
  <si>
    <t>Fanny Flanagan</t>
  </si>
  <si>
    <t>fflanagand9@woothemes.com</t>
  </si>
  <si>
    <t>+1 (903) 455-7155</t>
  </si>
  <si>
    <t>268 Northport Drive</t>
  </si>
  <si>
    <t>Ailey Brash</t>
  </si>
  <si>
    <t>abrashda@plala.or.jp</t>
  </si>
  <si>
    <t>+1 (917) 544-7136</t>
  </si>
  <si>
    <t>64700 Eagan Crossing</t>
  </si>
  <si>
    <t>Flushing</t>
  </si>
  <si>
    <t>21565-13068-SH</t>
  </si>
  <si>
    <t>Tatiana Thorn</t>
  </si>
  <si>
    <t>+1 (571) 867-8277</t>
  </si>
  <si>
    <t>30943 High Crossing Point</t>
  </si>
  <si>
    <t>Sterling</t>
  </si>
  <si>
    <t>04776-34127-MX</t>
  </si>
  <si>
    <t>Wendeline McInerney</t>
  </si>
  <si>
    <t>wmcinerneydc@wordpress.com</t>
  </si>
  <si>
    <t>+1 (804) 658-7521</t>
  </si>
  <si>
    <t>92 Swallow Street</t>
  </si>
  <si>
    <t>Nanny Izhakov</t>
  </si>
  <si>
    <t>nizhakovdd@aol.com</t>
  </si>
  <si>
    <t>+44 (570) 683-9517</t>
  </si>
  <si>
    <t>013 Tennyson Terrace</t>
  </si>
  <si>
    <t>Seaton</t>
  </si>
  <si>
    <t>Stanly Keets</t>
  </si>
  <si>
    <t>skeetsde@answers.com</t>
  </si>
  <si>
    <t>+1 (703) 230-2979</t>
  </si>
  <si>
    <t>2500 Crest Line Plaza</t>
  </si>
  <si>
    <t>Orion Dyott</t>
  </si>
  <si>
    <t>+1 (801) 322-2923</t>
  </si>
  <si>
    <t>26 Londonderry Court</t>
  </si>
  <si>
    <t>Keefer Cake</t>
  </si>
  <si>
    <t>kcakedg@huffingtonpost.com</t>
  </si>
  <si>
    <t>1 Crowley Crossing</t>
  </si>
  <si>
    <t>Morna Hansed</t>
  </si>
  <si>
    <t>mhanseddh@instagram.com</t>
  </si>
  <si>
    <t>+353 (997) 520-7802</t>
  </si>
  <si>
    <t>1 Dwight Point</t>
  </si>
  <si>
    <t>Tr谩 Mh贸r</t>
  </si>
  <si>
    <t>R93</t>
  </si>
  <si>
    <t>Franny Kienlein</t>
  </si>
  <si>
    <t>fkienleindi@trellian.com</t>
  </si>
  <si>
    <t>+353 (972) 241-3434</t>
  </si>
  <si>
    <t>1 Manitowish Pass</t>
  </si>
  <si>
    <t>Coolock</t>
  </si>
  <si>
    <t>Klarika Egglestone</t>
  </si>
  <si>
    <t>kegglestonedj@sphinn.com</t>
  </si>
  <si>
    <t>+353 (452) 975-6438</t>
  </si>
  <si>
    <t>2765 Sunfield Terrace</t>
  </si>
  <si>
    <t>Becky Semkins</t>
  </si>
  <si>
    <t>bsemkinsdk@unc.edu</t>
  </si>
  <si>
    <t>+353 (209) 764-2690</t>
  </si>
  <si>
    <t>7219 Clemons Place</t>
  </si>
  <si>
    <t>Kinnegad</t>
  </si>
  <si>
    <t>Sean Lorenzetti</t>
  </si>
  <si>
    <t>slorenzettidl@is.gd</t>
  </si>
  <si>
    <t>+1 (915) 581-0694</t>
  </si>
  <si>
    <t>1104 Paget Lane</t>
  </si>
  <si>
    <t>Bob Giannazzi</t>
  </si>
  <si>
    <t>bgiannazzidm@apple.com</t>
  </si>
  <si>
    <t>+1 (754) 827-8970</t>
  </si>
  <si>
    <t>57 Division Plaza</t>
  </si>
  <si>
    <t>Kendra Backshell</t>
  </si>
  <si>
    <t>+1 (317) 595-9406</t>
  </si>
  <si>
    <t>47101 Northfield Lane</t>
  </si>
  <si>
    <t>Uriah Lethbrig</t>
  </si>
  <si>
    <t>ulethbrigdo@hc360.com</t>
  </si>
  <si>
    <t>+1 (414) 580-9714</t>
  </si>
  <si>
    <t>38 Carioca Center</t>
  </si>
  <si>
    <t>Sky Farnish</t>
  </si>
  <si>
    <t>sfarnishdp@dmoz.org</t>
  </si>
  <si>
    <t>+44 (847) 377-8172</t>
  </si>
  <si>
    <t>170 Prentice Center</t>
  </si>
  <si>
    <t>Felicia Jecock</t>
  </si>
  <si>
    <t>fjecockdq@unicef.org</t>
  </si>
  <si>
    <t>+1 (225) 116-2959</t>
  </si>
  <si>
    <t>403 Vahlen Junction</t>
  </si>
  <si>
    <t>Currey MacAllister</t>
  </si>
  <si>
    <t>+1 (203) 490-3839</t>
  </si>
  <si>
    <t>07300 Walton Point</t>
  </si>
  <si>
    <t>Hamlen Pallister</t>
  </si>
  <si>
    <t>hpallisterds@ning.com</t>
  </si>
  <si>
    <t>+1 (850) 517-1353</t>
  </si>
  <si>
    <t>19513 Golf Course Junction</t>
  </si>
  <si>
    <t>Chantal Mersh</t>
  </si>
  <si>
    <t>cmershdt@drupal.org</t>
  </si>
  <si>
    <t>+353 (343) 889-4565</t>
  </si>
  <si>
    <t>52843 Longview Street</t>
  </si>
  <si>
    <t>Milltown</t>
  </si>
  <si>
    <t>71631-11462-TH</t>
  </si>
  <si>
    <t>Brendin Bredee</t>
  </si>
  <si>
    <t>bbredeedu@flickr.com</t>
  </si>
  <si>
    <t>+44 (494) 148-6095</t>
  </si>
  <si>
    <t>2 Nancy Lane</t>
  </si>
  <si>
    <t>Malynda Purbrick</t>
  </si>
  <si>
    <t>+353 (160) 183-4278</t>
  </si>
  <si>
    <t>9233 3rd Avenue</t>
  </si>
  <si>
    <t>Alf Housaman</t>
  </si>
  <si>
    <t>+1 (616) 511-3898</t>
  </si>
  <si>
    <t>8581 Mcguire Road</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</si>
  <si>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</si>
  <si>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</si>
  <si>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</si>
  <si>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</si>
  <si>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</si>
  <si>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</si>
  <si>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</si>
  <si>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</si>
  <si>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</si>
  <si>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</si>
  <si>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</si>
  <si>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</si>
  <si>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</si>
  <si>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Elmira</t>
  </si>
  <si>
    <t>68493-99734-LP</t>
  </si>
  <si>
    <t>Nadia Erswell</t>
  </si>
  <si>
    <t>nerswelle0@mlb.com</t>
  </si>
  <si>
    <t>+1 (920) 518-4152</t>
  </si>
  <si>
    <t>2973 Sachtjen Road</t>
  </si>
  <si>
    <t>Wain Stearley</t>
  </si>
  <si>
    <t>wstearleye1@census.gov</t>
  </si>
  <si>
    <t>+1 (336) 213-3687</t>
  </si>
  <si>
    <t>7 La Follette Road</t>
  </si>
  <si>
    <t>High Point</t>
  </si>
  <si>
    <t>Diane-marie Wincer</t>
  </si>
  <si>
    <t>dwincere2@marriott.com</t>
  </si>
  <si>
    <t>+1 (915) 676-6367</t>
  </si>
  <si>
    <t>04 Stuart Way</t>
  </si>
  <si>
    <t>Perry Lyfield</t>
  </si>
  <si>
    <t>plyfielde3@baidu.com</t>
  </si>
  <si>
    <t>+1 (216) 614-9325</t>
  </si>
  <si>
    <t>1263 Thackeray Parkway</t>
  </si>
  <si>
    <t>Cleveland</t>
  </si>
  <si>
    <t>Heall Perris</t>
  </si>
  <si>
    <t>hperrise4@studiopress.com</t>
  </si>
  <si>
    <t>+353 (954) 293-8675</t>
  </si>
  <si>
    <t>043 Bashford Point</t>
  </si>
  <si>
    <t>Ballymahon</t>
  </si>
  <si>
    <t>F52</t>
  </si>
  <si>
    <t>Marja Urion</t>
  </si>
  <si>
    <t>murione5@alexa.com</t>
  </si>
  <si>
    <t>+353 (715) 989-0283</t>
  </si>
  <si>
    <t>2 Sycamore Avenue</t>
  </si>
  <si>
    <t>Virginia</t>
  </si>
  <si>
    <t>D18</t>
  </si>
  <si>
    <t>Camellia Kid</t>
  </si>
  <si>
    <t>ckide6@narod.ru</t>
  </si>
  <si>
    <t>+353 (866) 707-2603</t>
  </si>
  <si>
    <t>37515 Wayridge Lane</t>
  </si>
  <si>
    <t>Carolann Beine</t>
  </si>
  <si>
    <t>cbeinee7@xinhuanet.com</t>
  </si>
  <si>
    <t>+1 (205) 468-0236</t>
  </si>
  <si>
    <t>81 West Plaza</t>
  </si>
  <si>
    <t>Celia Bakeup</t>
  </si>
  <si>
    <t>cbakeupe8@globo.com</t>
  </si>
  <si>
    <t>+1 (320) 375-8504</t>
  </si>
  <si>
    <t>73 Bellgrove Circle</t>
  </si>
  <si>
    <t>Saint Cloud</t>
  </si>
  <si>
    <t>Nataniel Helkin</t>
  </si>
  <si>
    <t>nhelkine9@example.com</t>
  </si>
  <si>
    <t>9 Loftsgordon Pass</t>
  </si>
  <si>
    <t>Pippo Witherington</t>
  </si>
  <si>
    <t>pwitheringtonea@networkadvertising.org</t>
  </si>
  <si>
    <t>+1 (810) 202-8870</t>
  </si>
  <si>
    <t>63 School Crossing</t>
  </si>
  <si>
    <t>Tildie Tilzey</t>
  </si>
  <si>
    <t>ttilzeyeb@hostgator.com</t>
  </si>
  <si>
    <t>+1 (314) 876-7205</t>
  </si>
  <si>
    <t>2812 Westend Hill</t>
  </si>
  <si>
    <t>Cindra Burling</t>
  </si>
  <si>
    <t>+1 (518) 562-5402</t>
  </si>
  <si>
    <t>5461 Anniversary Crossing</t>
  </si>
  <si>
    <t>Schenectady</t>
  </si>
  <si>
    <t>Channa Belamy</t>
  </si>
  <si>
    <t>+1 (863) 303-5561</t>
  </si>
  <si>
    <t>14 American Ash Parkway</t>
  </si>
  <si>
    <t>Lakeland</t>
  </si>
  <si>
    <t>Karl Imorts</t>
  </si>
  <si>
    <t>kimortsee@alexa.com</t>
  </si>
  <si>
    <t>+1 (321) 156-1160</t>
  </si>
  <si>
    <t>250 Elmside Junction</t>
  </si>
  <si>
    <t>Melbourne</t>
  </si>
  <si>
    <t>44086-16292-EU</t>
  </si>
  <si>
    <t>Philippine Starte</t>
  </si>
  <si>
    <t>pstarteef@accuweather.com</t>
  </si>
  <si>
    <t>+1 (713) 329-2578</t>
  </si>
  <si>
    <t>2904 Monterey Plaza</t>
  </si>
  <si>
    <t>Mag Armistead</t>
  </si>
  <si>
    <t>marmisteadeg@blogtalkradio.com</t>
  </si>
  <si>
    <t>+1 (504) 611-3400</t>
  </si>
  <si>
    <t>805 Kenwood Plaza</t>
  </si>
  <si>
    <t>15451-65859-BG</t>
  </si>
  <si>
    <t>Janela Lemerle</t>
  </si>
  <si>
    <t>jlemerleeh@ustream.tv</t>
  </si>
  <si>
    <t>+1 (405) 469-7785</t>
  </si>
  <si>
    <t>1 Myrtle Hill</t>
  </si>
  <si>
    <t>Vasili Upstone</t>
  </si>
  <si>
    <t>vupstoneei@google.pl</t>
  </si>
  <si>
    <t>+1 (785) 366-9983</t>
  </si>
  <si>
    <t>7 Dunning Trail</t>
  </si>
  <si>
    <t>Berty Beelby</t>
  </si>
  <si>
    <t>bbeelbyej@rediff.com</t>
  </si>
  <si>
    <t>+353 (537) 360-4393</t>
  </si>
  <si>
    <t>844 Sachs Avenue</t>
  </si>
  <si>
    <t>Lucan</t>
  </si>
  <si>
    <t>Erny Stenyng</t>
  </si>
  <si>
    <t>+1 (217) 450-8384</t>
  </si>
  <si>
    <t>8 Pond Parkway</t>
  </si>
  <si>
    <t>Edin Yantsurev</t>
  </si>
  <si>
    <t>+1 (856) 793-3491</t>
  </si>
  <si>
    <t>208 Main Park</t>
  </si>
  <si>
    <t>Camden</t>
  </si>
  <si>
    <t>Webb Speechly</t>
  </si>
  <si>
    <t>wspeechlyem@amazon.com</t>
  </si>
  <si>
    <t>+1 (206) 440-5750</t>
  </si>
  <si>
    <t>5 Helena Center</t>
  </si>
  <si>
    <t>Irvine Phillpot</t>
  </si>
  <si>
    <t>iphillpoten@buzzfeed.com</t>
  </si>
  <si>
    <t>+44 (610) 826-3107</t>
  </si>
  <si>
    <t>07208 Eastlawn Drive</t>
  </si>
  <si>
    <t>Lem Pennacci</t>
  </si>
  <si>
    <t>lpennaccieo@statcounter.com</t>
  </si>
  <si>
    <t>+1 (254) 597-0519</t>
  </si>
  <si>
    <t>23 Kinsman Way</t>
  </si>
  <si>
    <t>Waco</t>
  </si>
  <si>
    <t>Starr Arpin</t>
  </si>
  <si>
    <t>sarpinep@moonfruit.com</t>
  </si>
  <si>
    <t>+1 (804) 588-4160</t>
  </si>
  <si>
    <t>12 Bobwhite Road</t>
  </si>
  <si>
    <t>Donny Fries</t>
  </si>
  <si>
    <t>dfrieseq@cargocollective.com</t>
  </si>
  <si>
    <t>+1 (419) 138-9171</t>
  </si>
  <si>
    <t>404 Granby Trail</t>
  </si>
  <si>
    <t>Rana Sharer</t>
  </si>
  <si>
    <t>rsharerer@flavors.me</t>
  </si>
  <si>
    <t>+1 (304) 632-1951</t>
  </si>
  <si>
    <t>0 Granby Parkway</t>
  </si>
  <si>
    <t>Nannie Naseby</t>
  </si>
  <si>
    <t>nnasebyes@umich.edu</t>
  </si>
  <si>
    <t>+1 (407) 225-7234</t>
  </si>
  <si>
    <t>84666 Melvin Street</t>
  </si>
  <si>
    <t>Winter Haven</t>
  </si>
  <si>
    <t>Rea Offell</t>
  </si>
  <si>
    <t>+1 (214) 171-1701</t>
  </si>
  <si>
    <t>3356 Ruskin Way</t>
  </si>
  <si>
    <t>Kris O'Cullen</t>
  </si>
  <si>
    <t>koculleneu@ca.gov</t>
  </si>
  <si>
    <t>+353 (284) 183-7528</t>
  </si>
  <si>
    <t>39 Chinook Crossing</t>
  </si>
  <si>
    <t>Timoteo Glisane</t>
  </si>
  <si>
    <t>+353 (316) 279-4429</t>
  </si>
  <si>
    <t>2 Coolidge Crossing</t>
  </si>
  <si>
    <t>59361-00606-CU</t>
  </si>
  <si>
    <t>Wyatan Cokly</t>
  </si>
  <si>
    <t>wcoklyew@acquirethisname.com</t>
  </si>
  <si>
    <t>+1 (614) 162-7928</t>
  </si>
  <si>
    <t>51 Browning Park</t>
  </si>
  <si>
    <t>Hildegarde Brangan</t>
  </si>
  <si>
    <t>hbranganex@woothemes.com</t>
  </si>
  <si>
    <t>5 Pleasure Junction</t>
  </si>
  <si>
    <t>Amii Gallyon</t>
  </si>
  <si>
    <t>agallyoney@engadget.com</t>
  </si>
  <si>
    <t>229 Spohn Center</t>
  </si>
  <si>
    <t>Naperville</t>
  </si>
  <si>
    <t>Birgit Domange</t>
  </si>
  <si>
    <t>bdomangeez@yahoo.co.jp</t>
  </si>
  <si>
    <t>5 Sherman Drive</t>
  </si>
  <si>
    <t>Killian Osler</t>
  </si>
  <si>
    <t>koslerf0@gmpg.org</t>
  </si>
  <si>
    <t>+1 (517) 647-5356</t>
  </si>
  <si>
    <t>81 Stuart Street</t>
  </si>
  <si>
    <t>Lora Dukes</t>
  </si>
  <si>
    <t>+353 (963) 987-6580</t>
  </si>
  <si>
    <t>4 Lakewood Gardens Lane</t>
  </si>
  <si>
    <t>Boyle</t>
  </si>
  <si>
    <t>Zack Pellett</t>
  </si>
  <si>
    <t>zpellettf2@dailymotion.com</t>
  </si>
  <si>
    <t>+1 (318) 218-5955</t>
  </si>
  <si>
    <t>0 Lukken Court</t>
  </si>
  <si>
    <t>Ilaire Sprakes</t>
  </si>
  <si>
    <t>isprakesf3@spiegel.de</t>
  </si>
  <si>
    <t>+1 (408) 319-9787</t>
  </si>
  <si>
    <t>1969 Lakeland Avenue</t>
  </si>
  <si>
    <t>Heda Fromant</t>
  </si>
  <si>
    <t>hfromantf4@ucsd.edu</t>
  </si>
  <si>
    <t>+1 (610) 156-1700</t>
  </si>
  <si>
    <t>3341 Cascade Park</t>
  </si>
  <si>
    <t>Rufus Flear</t>
  </si>
  <si>
    <t>rflearf5@artisteer.com</t>
  </si>
  <si>
    <t>+44 (271) 881-4912</t>
  </si>
  <si>
    <t>30 Mayer Terrace</t>
  </si>
  <si>
    <t>Dom Milella</t>
  </si>
  <si>
    <t>+353 (361) 732-3444</t>
  </si>
  <si>
    <t>87 Cascade Crossing</t>
  </si>
  <si>
    <t>Manorhamilton</t>
  </si>
  <si>
    <t>H16</t>
  </si>
  <si>
    <t>64247-71448-NK</t>
  </si>
  <si>
    <t>Almire MacAless</t>
  </si>
  <si>
    <t>+1 (410) 274-0692</t>
  </si>
  <si>
    <t>897 Del Mar Center</t>
  </si>
  <si>
    <t>Bette-ann Munden</t>
  </si>
  <si>
    <t>bmundenf8@elpais.com</t>
  </si>
  <si>
    <t>+1 (405) 290-3207</t>
  </si>
  <si>
    <t>465 Oxford Street</t>
  </si>
  <si>
    <t>Wilek Lightollers</t>
  </si>
  <si>
    <t>wlightollersf9@baidu.com</t>
  </si>
  <si>
    <t>+1 (646) 793-8756</t>
  </si>
  <si>
    <t>8 Sunnyside Lane</t>
  </si>
  <si>
    <t>Nick Brakespear</t>
  </si>
  <si>
    <t>nbrakespearfa@rediff.com</t>
  </si>
  <si>
    <t>+1 (973) 380-3976</t>
  </si>
  <si>
    <t>2 Jenna Hill</t>
  </si>
  <si>
    <t>Malynda Glawsop</t>
  </si>
  <si>
    <t>mglawsopfb@reverbnation.com</t>
  </si>
  <si>
    <t>+1 (203) 608-9937</t>
  </si>
  <si>
    <t>682 Express Court</t>
  </si>
  <si>
    <t>Granville Alberts</t>
  </si>
  <si>
    <t>galbertsfc@etsy.com</t>
  </si>
  <si>
    <t>+44 (788) 686-0408</t>
  </si>
  <si>
    <t>0 Pierstorff Center</t>
  </si>
  <si>
    <t>Vasily Polglase</t>
  </si>
  <si>
    <t>vpolglasefd@about.me</t>
  </si>
  <si>
    <t>63 Maryland Trail</t>
  </si>
  <si>
    <t>Madelaine Sharples</t>
  </si>
  <si>
    <t>+44 (572) 727-1868</t>
  </si>
  <si>
    <t>0 Mayfield Avenue</t>
  </si>
  <si>
    <t>IV1</t>
  </si>
  <si>
    <t>Sigfrid Busch</t>
  </si>
  <si>
    <t>sbuschff@so-net.ne.jp</t>
  </si>
  <si>
    <t>+353 (953) 333-8754</t>
  </si>
  <si>
    <t>6666 Express Pass</t>
  </si>
  <si>
    <t>Bantry</t>
  </si>
  <si>
    <t>P75</t>
  </si>
  <si>
    <t>Cissiee Raisbeck</t>
  </si>
  <si>
    <t>craisbeckfg@webnode.com</t>
  </si>
  <si>
    <t>8026 Nobel Parkway</t>
  </si>
  <si>
    <t>30256-29772-KK</t>
  </si>
  <si>
    <t>Leslie Laughton</t>
  </si>
  <si>
    <t>+1 (321) 828-8078</t>
  </si>
  <si>
    <t>79 Acker Point</t>
  </si>
  <si>
    <t>Orlando</t>
  </si>
  <si>
    <t>Kenton Wetherick</t>
  </si>
  <si>
    <t>+1 (859) 628-7241</t>
  </si>
  <si>
    <t>6976 Knutson Lane</t>
  </si>
  <si>
    <t>Reamonn Aynold</t>
  </si>
  <si>
    <t>raynoldfj@ustream.tv</t>
  </si>
  <si>
    <t>+1 (414) 429-0919</t>
  </si>
  <si>
    <t>0380 Orin Road</t>
  </si>
  <si>
    <t>Hatty Dovydenas</t>
  </si>
  <si>
    <t>+1 (281) 416-9557</t>
  </si>
  <si>
    <t>227 Huxley Hill</t>
  </si>
  <si>
    <t>Amarillo</t>
  </si>
  <si>
    <t>Nathaniel Bloxland</t>
  </si>
  <si>
    <t>+353 (652) 208-7526</t>
  </si>
  <si>
    <t>04385 Tony Alley</t>
  </si>
  <si>
    <t>Daingean</t>
  </si>
  <si>
    <t>E91</t>
  </si>
  <si>
    <t>Brendan Grece</t>
  </si>
  <si>
    <t>bgrecefm@naver.com</t>
  </si>
  <si>
    <t>+44 (933) 508-3795</t>
  </si>
  <si>
    <t>5 Butterfield Plaza</t>
  </si>
  <si>
    <t>Halton</t>
  </si>
  <si>
    <t>LS9</t>
  </si>
  <si>
    <t>11107-57605-HS</t>
  </si>
  <si>
    <t>Steffie Maddrell</t>
  </si>
  <si>
    <t>smaddrellfn@123-reg.co.uk</t>
  </si>
  <si>
    <t>+1 (770) 714-7866</t>
  </si>
  <si>
    <t>39 Shasta Way</t>
  </si>
  <si>
    <t>Abbe Thys</t>
  </si>
  <si>
    <t>athysfo@cdc.gov</t>
  </si>
  <si>
    <t>+1 (865) 217-6208</t>
  </si>
  <si>
    <t>847 Sloan Parkway</t>
  </si>
  <si>
    <t>Jackquelin Chugg</t>
  </si>
  <si>
    <t>jchuggfp@about.me</t>
  </si>
  <si>
    <t>+1 (913) 466-8319</t>
  </si>
  <si>
    <t>973 Kings Hill</t>
  </si>
  <si>
    <t>Audra Kelston</t>
  </si>
  <si>
    <t>akelstonfq@sakura.ne.jp</t>
  </si>
  <si>
    <t>+1 (954) 981-8804</t>
  </si>
  <si>
    <t>9522 Oak Valley Way</t>
  </si>
  <si>
    <t>Elvina Angel</t>
  </si>
  <si>
    <t>+353 (921) 742-1111</t>
  </si>
  <si>
    <t>4 Hanson Parkway</t>
  </si>
  <si>
    <t>Claiborne Mottram</t>
  </si>
  <si>
    <t>cmottramfs@harvard.edu</t>
  </si>
  <si>
    <t>+1 (512) 333-9861</t>
  </si>
  <si>
    <t>5 Monument Point</t>
  </si>
  <si>
    <t>66005-20240-MI</t>
  </si>
  <si>
    <t>Dilly Marrison</t>
  </si>
  <si>
    <t>dmarrisonft@geocities.jp</t>
  </si>
  <si>
    <t>+1 (216) 996-5932</t>
  </si>
  <si>
    <t>23 Hallows Plaza</t>
  </si>
  <si>
    <t>Donalt Sangwin</t>
  </si>
  <si>
    <t>dsangwinfu@weebly.com</t>
  </si>
  <si>
    <t>+1 (301) 879-4079</t>
  </si>
  <si>
    <t>47 Granby Junction</t>
  </si>
  <si>
    <t>Hyattsville</t>
  </si>
  <si>
    <t>Elizabet Aizikowitz</t>
  </si>
  <si>
    <t>eaizikowitzfv@virginia.edu</t>
  </si>
  <si>
    <t>+44 (148) 635-3706</t>
  </si>
  <si>
    <t>7835 Namekagon Alley</t>
  </si>
  <si>
    <t>Ashley</t>
  </si>
  <si>
    <t>SN13</t>
  </si>
  <si>
    <t>Herbie Peppard</t>
  </si>
  <si>
    <t>2 International Lane</t>
  </si>
  <si>
    <t>Cornie Venour</t>
  </si>
  <si>
    <t>cvenourfx@ask.com</t>
  </si>
  <si>
    <t>+1 (318) 578-8039</t>
  </si>
  <si>
    <t>90 Commercial Pass</t>
  </si>
  <si>
    <t>Maggy Harby</t>
  </si>
  <si>
    <t>mharbyfy@163.com</t>
  </si>
  <si>
    <t>69 Jackson Junction</t>
  </si>
  <si>
    <t>Reggie Thickpenny</t>
  </si>
  <si>
    <t>rthickpennyfz@cafepress.com</t>
  </si>
  <si>
    <t>+1 (213) 234-9242</t>
  </si>
  <si>
    <t>791 School Center</t>
  </si>
  <si>
    <t>Phyllys Ormerod</t>
  </si>
  <si>
    <t>pormerodg0@redcross.org</t>
  </si>
  <si>
    <t>+1 (919) 491-2772</t>
  </si>
  <si>
    <t>04 Arrowood Court</t>
  </si>
  <si>
    <t>Durham</t>
  </si>
  <si>
    <t>Don Flintiff</t>
  </si>
  <si>
    <t>dflintiffg1@e-recht24.de</t>
  </si>
  <si>
    <t>7 Helena Junction</t>
  </si>
  <si>
    <t>London</t>
  </si>
  <si>
    <t>WC1B</t>
  </si>
  <si>
    <t>Tymon Zanetti</t>
  </si>
  <si>
    <t>tzanettig2@gravatar.com</t>
  </si>
  <si>
    <t>+353 (351) 897-2630</t>
  </si>
  <si>
    <t>561 Cherokee Trail</t>
  </si>
  <si>
    <t>Loughrea</t>
  </si>
  <si>
    <t>H62</t>
  </si>
  <si>
    <t>09530-56210-WO</t>
  </si>
  <si>
    <t>Bili Follet</t>
  </si>
  <si>
    <t>bfolletg3@a8.net</t>
  </si>
  <si>
    <t>+353 (147) 609-3789</t>
  </si>
  <si>
    <t>91 Darwin Circle</t>
  </si>
  <si>
    <t>Reinaldos Kirtley</t>
  </si>
  <si>
    <t>rkirtleyg4@hatena.ne.jp</t>
  </si>
  <si>
    <t>+1 (626) 635-6367</t>
  </si>
  <si>
    <t>6356 Di Loreto Road</t>
  </si>
  <si>
    <t>Carney Clemencet</t>
  </si>
  <si>
    <t>cclemencetg5@weather.com</t>
  </si>
  <si>
    <t>09240 Arkansas Point</t>
  </si>
  <si>
    <t>Russell Donet</t>
  </si>
  <si>
    <t>rdonetg6@oakley.com</t>
  </si>
  <si>
    <t>+1 (804) 583-2067</t>
  </si>
  <si>
    <t>1 Petterle Terrace</t>
  </si>
  <si>
    <t>Sidney Gawen</t>
  </si>
  <si>
    <t>sgaweng7@creativecommons.org</t>
  </si>
  <si>
    <t>+1 (571) 317-3089</t>
  </si>
  <si>
    <t>9231 Stang Drive</t>
  </si>
  <si>
    <t>Rickey Readie</t>
  </si>
  <si>
    <t>rreadieg8@guardian.co.uk</t>
  </si>
  <si>
    <t>+1 (775) 993-8273</t>
  </si>
  <si>
    <t>8 Everett Court</t>
  </si>
  <si>
    <t>64328-37891-JA</t>
  </si>
  <si>
    <t>Conchita Dietzler</t>
  </si>
  <si>
    <t>cdietzlerg9@goo.gl</t>
  </si>
  <si>
    <t>+353 (428) 656-7060</t>
  </si>
  <si>
    <t>1 Thierer Parkway</t>
  </si>
  <si>
    <t>Zilvia Claisse</t>
  </si>
  <si>
    <t>+1 (612) 477-9298</t>
  </si>
  <si>
    <t>529 Judy Circle</t>
  </si>
  <si>
    <t>Bar O' Mahony</t>
  </si>
  <si>
    <t>bogb@elpais.com</t>
  </si>
  <si>
    <t>478 Harper Junction</t>
  </si>
  <si>
    <t>Valenka Stansbury</t>
  </si>
  <si>
    <t>vstansburygc@unblog.fr</t>
  </si>
  <si>
    <t>+1 (915) 530-3435</t>
  </si>
  <si>
    <t>10283 Ramsey Hill</t>
  </si>
  <si>
    <t>Daniel Heinonen</t>
  </si>
  <si>
    <t>dheinonengd@printfriendly.com</t>
  </si>
  <si>
    <t>715 Kropf Hill</t>
  </si>
  <si>
    <t>Decatur</t>
  </si>
  <si>
    <t>Jewelle Shenton</t>
  </si>
  <si>
    <t>jshentonge@google.com.hk</t>
  </si>
  <si>
    <t>+1 (650) 712-0135</t>
  </si>
  <si>
    <t>46367 Waubesa Hill</t>
  </si>
  <si>
    <t>Jennifer Wilkisson</t>
  </si>
  <si>
    <t>jwilkissongf@nba.com</t>
  </si>
  <si>
    <t>26051 Golf Course Road</t>
  </si>
  <si>
    <t>Huntington Beach</t>
  </si>
  <si>
    <t>Kylie Mowat</t>
  </si>
  <si>
    <t>+1 (206) 275-3973</t>
  </si>
  <si>
    <t>06512 Shopko Court</t>
  </si>
  <si>
    <t>Cody Verissimo</t>
  </si>
  <si>
    <t>cverissimogh@theglobeandmail.com</t>
  </si>
  <si>
    <t>18 Bluestem Avenue</t>
  </si>
  <si>
    <t>Gabriel Starcks</t>
  </si>
  <si>
    <t>gstarcksgi@abc.net.au</t>
  </si>
  <si>
    <t>+1 (423) 903-3146</t>
  </si>
  <si>
    <t>5 Northland Alley</t>
  </si>
  <si>
    <t>Darby Dummer</t>
  </si>
  <si>
    <t>6664 Huxley Place</t>
  </si>
  <si>
    <t>Manchester</t>
  </si>
  <si>
    <t>M14</t>
  </si>
  <si>
    <t>Kienan Scholard</t>
  </si>
  <si>
    <t>kscholardgk@sbwire.com</t>
  </si>
  <si>
    <t>+1 (614) 199-9032</t>
  </si>
  <si>
    <t>47910 Longview Place</t>
  </si>
  <si>
    <t>Bo Kindley</t>
  </si>
  <si>
    <t>bkindleygl@wikimedia.org</t>
  </si>
  <si>
    <t>+1 (650) 799-2315</t>
  </si>
  <si>
    <t>2 Village Plaza</t>
  </si>
  <si>
    <t>Krissie Hammett</t>
  </si>
  <si>
    <t>khammettgm@dmoz.org</t>
  </si>
  <si>
    <t>+1 (415) 825-4799</t>
  </si>
  <si>
    <t>798 Grover Lane</t>
  </si>
  <si>
    <t>Alisha Hulburt</t>
  </si>
  <si>
    <t>ahulburtgn@fda.gov</t>
  </si>
  <si>
    <t>7997 Artisan Crossing</t>
  </si>
  <si>
    <t>Peyter Lauritzen</t>
  </si>
  <si>
    <t>plauritzengo@photobucket.com</t>
  </si>
  <si>
    <t>+1 (215) 308-0788</t>
  </si>
  <si>
    <t>833 Monument Circle</t>
  </si>
  <si>
    <t>Aurelia Burgwin</t>
  </si>
  <si>
    <t>aburgwingp@redcross.org</t>
  </si>
  <si>
    <t>+1 (314) 407-3962</t>
  </si>
  <si>
    <t>0 Amoth Alley</t>
  </si>
  <si>
    <t>Emalee Rolin</t>
  </si>
  <si>
    <t>erolingq@google.fr</t>
  </si>
  <si>
    <t>+1 (419) 597-8743</t>
  </si>
  <si>
    <t>2 Merry Center</t>
  </si>
  <si>
    <t>Donavon Fowle</t>
  </si>
  <si>
    <t>dfowlegr@epa.gov</t>
  </si>
  <si>
    <t>1 Mockingbird Trail</t>
  </si>
  <si>
    <t>Jorge Bettison</t>
  </si>
  <si>
    <t>+353 (782) 457-9198</t>
  </si>
  <si>
    <t>3336 Lien Plaza</t>
  </si>
  <si>
    <t>Wang Powlesland</t>
  </si>
  <si>
    <t>wpowleslandgt@soundcloud.com</t>
  </si>
  <si>
    <t>+1 (412) 453-4798</t>
  </si>
  <si>
    <t>2 Novick Junction</t>
  </si>
  <si>
    <t>Pittsburgh</t>
  </si>
  <si>
    <t>73171-33001-FC</t>
  </si>
  <si>
    <t>Brendin Peattie</t>
  </si>
  <si>
    <t>bpeattiegu@imgur.com</t>
  </si>
  <si>
    <t>+1 (954) 385-1889</t>
  </si>
  <si>
    <t>4135 Burrows Court</t>
  </si>
  <si>
    <t>Laurence Ellingham</t>
  </si>
  <si>
    <t>lellinghamgv@sciencedaily.com</t>
  </si>
  <si>
    <t>+1 (318) 670-8027</t>
  </si>
  <si>
    <t>4286 Kingsford Crossing</t>
  </si>
  <si>
    <t>Billy Neiland</t>
  </si>
  <si>
    <t>02971 Alpine Court</t>
  </si>
  <si>
    <t>Ancell Fendt</t>
  </si>
  <si>
    <t>afendtgx@forbes.com</t>
  </si>
  <si>
    <t>+1 (414) 811-7606</t>
  </si>
  <si>
    <t>6 Rutledge Trail</t>
  </si>
  <si>
    <t>Angelia Cleyburn</t>
  </si>
  <si>
    <t>acleyburngy@lycos.com</t>
  </si>
  <si>
    <t>+1 (754) 355-3802</t>
  </si>
  <si>
    <t>45127 Melvin Avenue</t>
  </si>
  <si>
    <t>Temple Castiglione</t>
  </si>
  <si>
    <t>tcastiglionegz@xing.com</t>
  </si>
  <si>
    <t>+1 (318) 820-6128</t>
  </si>
  <si>
    <t>0915 Novick Avenue</t>
  </si>
  <si>
    <t>Betti Lacasa</t>
  </si>
  <si>
    <t>+353 (930) 704-1778</t>
  </si>
  <si>
    <t>4 Lindbergh Trail</t>
  </si>
  <si>
    <t>Gunilla Lynch</t>
  </si>
  <si>
    <t>+1 (916) 626-5223</t>
  </si>
  <si>
    <t>9945 Eagan Circle</t>
  </si>
  <si>
    <t>62762-19458-UY</t>
  </si>
  <si>
    <t>Vita Pummery</t>
  </si>
  <si>
    <t>+1 (615) 549-8774</t>
  </si>
  <si>
    <t>999 Sachtjen Avenue</t>
  </si>
  <si>
    <t>Shay Couronne</t>
  </si>
  <si>
    <t>scouronneh3@mozilla.org</t>
  </si>
  <si>
    <t>+1 (701) 894-8081</t>
  </si>
  <si>
    <t>67 David Lane</t>
  </si>
  <si>
    <t>Linus Flippelli</t>
  </si>
  <si>
    <t>lflippellih4@github.io</t>
  </si>
  <si>
    <t>+44 (200) 860-6521</t>
  </si>
  <si>
    <t>3657 International Terrace</t>
  </si>
  <si>
    <t>Middleton</t>
  </si>
  <si>
    <t>LE16</t>
  </si>
  <si>
    <t>Rachelle Elizabeth</t>
  </si>
  <si>
    <t>relizabethh5@live.com</t>
  </si>
  <si>
    <t>+1 (918) 203-3263</t>
  </si>
  <si>
    <t>2668 Dixon Plaza</t>
  </si>
  <si>
    <t>Innis Renhard</t>
  </si>
  <si>
    <t>irenhardh6@i2i.jp</t>
  </si>
  <si>
    <t>+1 (646) 225-6560</t>
  </si>
  <si>
    <t>73184 Fieldstone Junction</t>
  </si>
  <si>
    <t>Winne Roche</t>
  </si>
  <si>
    <t>wrocheh7@xinhuanet.com</t>
  </si>
  <si>
    <t>+1 (317) 439-5584</t>
  </si>
  <si>
    <t>378 Scofield Place</t>
  </si>
  <si>
    <t>Seminole</t>
  </si>
  <si>
    <t>94022-69223-DP</t>
  </si>
  <si>
    <t>Josy Bus</t>
  </si>
  <si>
    <t>jbush8@guardian.co.uk</t>
  </si>
  <si>
    <t>+353 (439) 947-1816</t>
  </si>
  <si>
    <t>548 Melvin Pass</t>
  </si>
  <si>
    <t>Cordy Odgaard</t>
  </si>
  <si>
    <t>codgaardh9@nsw.gov.au</t>
  </si>
  <si>
    <t>+1 (503) 203-1484</t>
  </si>
  <si>
    <t>5 Florence Court</t>
  </si>
  <si>
    <t>Bertine Byrd</t>
  </si>
  <si>
    <t>bbyrdha@4shared.com</t>
  </si>
  <si>
    <t>3482 Morning Circle</t>
  </si>
  <si>
    <t>Nelie Garnson</t>
  </si>
  <si>
    <t>+44 (141) 640-7113</t>
  </si>
  <si>
    <t>821 Annamark Park</t>
  </si>
  <si>
    <t>Merton</t>
  </si>
  <si>
    <t>SW19</t>
  </si>
  <si>
    <t>Dianne Chardin</t>
  </si>
  <si>
    <t>dchardinhc@nhs.uk</t>
  </si>
  <si>
    <t>6495 Warrior Point</t>
  </si>
  <si>
    <t>Ballybofey</t>
  </si>
  <si>
    <t>V23</t>
  </si>
  <si>
    <t>Hailee Radbone</t>
  </si>
  <si>
    <t>hradbonehd@newsvine.com</t>
  </si>
  <si>
    <t>+1 (415) 968-9559</t>
  </si>
  <si>
    <t>265 Maple Parkway</t>
  </si>
  <si>
    <t>Wallis Bernth</t>
  </si>
  <si>
    <t>wbernthhe@miitbeian.gov.cn</t>
  </si>
  <si>
    <t>+1 (412) 597-3861</t>
  </si>
  <si>
    <t>5 Ramsey Plaza</t>
  </si>
  <si>
    <t>Byron Acarson</t>
  </si>
  <si>
    <t>bacarsonhf@cnn.com</t>
  </si>
  <si>
    <t>+1 (713) 418-6385</t>
  </si>
  <si>
    <t>0 Bay Center</t>
  </si>
  <si>
    <t>Faunie Brigham</t>
  </si>
  <si>
    <t>fbrighamhg@blog.com</t>
  </si>
  <si>
    <t>+353 (620) 657-2946</t>
  </si>
  <si>
    <t>7246 Green Pass</t>
  </si>
  <si>
    <t>Castlerea</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</si>
  <si>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</si>
  <si>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</si>
  <si>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</si>
  <si>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</si>
  <si>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</si>
  <si>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</si>
  <si>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</si>
  <si>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</si>
  <si>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</si>
  <si>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</si>
  <si>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</si>
  <si>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</si>
  <si>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</si>
  <si>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Marjorie Yoxen</t>
  </si>
  <si>
    <t>myoxenhk@google.com</t>
  </si>
  <si>
    <t>+1 (213) 241-8051</t>
  </si>
  <si>
    <t>84 Oak Valley Drive</t>
  </si>
  <si>
    <t>Gaspar McGavin</t>
  </si>
  <si>
    <t>gmcgavinhl@histats.com</t>
  </si>
  <si>
    <t>+1 (570) 745-7589</t>
  </si>
  <si>
    <t>573 Anhalt Park</t>
  </si>
  <si>
    <t>Lindy Uttermare</t>
  </si>
  <si>
    <t>luttermarehm@engadget.com</t>
  </si>
  <si>
    <t>+1 (817) 793-6871</t>
  </si>
  <si>
    <t>77 Lake View Road</t>
  </si>
  <si>
    <t>Eal D'Ambrogio</t>
  </si>
  <si>
    <t>edambrogiohn@techcrunch.com</t>
  </si>
  <si>
    <t>+1 (816) 196-1729</t>
  </si>
  <si>
    <t>32 Darwin Court</t>
  </si>
  <si>
    <t>Carolee Winchcombe</t>
  </si>
  <si>
    <t>cwinchcombeho@jiathis.com</t>
  </si>
  <si>
    <t>+1 (501) 772-4397</t>
  </si>
  <si>
    <t>687 Bluestem Point</t>
  </si>
  <si>
    <t>Benedikta Paumier</t>
  </si>
  <si>
    <t>bpaumierhp@umn.edu</t>
  </si>
  <si>
    <t>+353 (777) 856-8236</t>
  </si>
  <si>
    <t>319 Carioca Alley</t>
  </si>
  <si>
    <t>Ballisodare</t>
  </si>
  <si>
    <t>Neville Piatto</t>
  </si>
  <si>
    <t>+353 (573) 561-9754</t>
  </si>
  <si>
    <t>118 Vermont Junction</t>
  </si>
  <si>
    <t>Jeno Capey</t>
  </si>
  <si>
    <t>jcapeyhr@bravesites.com</t>
  </si>
  <si>
    <t>+1 (814) 974-7878</t>
  </si>
  <si>
    <t>9 Evergreen Circle</t>
  </si>
  <si>
    <t>05503-73375-RU</t>
  </si>
  <si>
    <t>Carmella Bruffell</t>
  </si>
  <si>
    <t>+44 (138) 190-7521</t>
  </si>
  <si>
    <t>996 Meadow Valley Point</t>
  </si>
  <si>
    <t>Yardley Basill</t>
  </si>
  <si>
    <t>ybasillht@theguardian.com</t>
  </si>
  <si>
    <t>+1 (412) 297-2806</t>
  </si>
  <si>
    <t>10675 Loomis Place</t>
  </si>
  <si>
    <t>Maggy Baistow</t>
  </si>
  <si>
    <t>mbaistowhu@i2i.jp</t>
  </si>
  <si>
    <t>+44 (876) 508-3376</t>
  </si>
  <si>
    <t>9531 Dexter Drive</t>
  </si>
  <si>
    <t>Ford</t>
  </si>
  <si>
    <t>GL54</t>
  </si>
  <si>
    <t>Courtney Pallant</t>
  </si>
  <si>
    <t>cpallanthv@typepad.com</t>
  </si>
  <si>
    <t>117 American Ash Crossing</t>
  </si>
  <si>
    <t>Marne Mingey</t>
  </si>
  <si>
    <t>+1 (786) 445-8879</t>
  </si>
  <si>
    <t>7 South Parkway</t>
  </si>
  <si>
    <t>Denny O' Ronan</t>
  </si>
  <si>
    <t>dohx@redcross.org</t>
  </si>
  <si>
    <t>+1 (325) 276-3690</t>
  </si>
  <si>
    <t>92 Kingsford Court</t>
  </si>
  <si>
    <t>San Angelo</t>
  </si>
  <si>
    <t>Dottie Rallin</t>
  </si>
  <si>
    <t>drallinhy@howstuffworks.com</t>
  </si>
  <si>
    <t>+1 (518) 981-1531</t>
  </si>
  <si>
    <t>13617 Harbort Lane</t>
  </si>
  <si>
    <t>Ardith Chill</t>
  </si>
  <si>
    <t>achillhz@epa.gov</t>
  </si>
  <si>
    <t>+44 (411) 344-1320</t>
  </si>
  <si>
    <t>677 Bartillon Avenue</t>
  </si>
  <si>
    <t>Thorpe</t>
  </si>
  <si>
    <t>BD23</t>
  </si>
  <si>
    <t>Tuckie Mathonnet</t>
  </si>
  <si>
    <t>tmathonneti0@google.co.jp</t>
  </si>
  <si>
    <t>+1 (614) 781-0396</t>
  </si>
  <si>
    <t>407 Roth Circle</t>
  </si>
  <si>
    <t>Charmane Denys</t>
  </si>
  <si>
    <t>cdenysi1@is.gd</t>
  </si>
  <si>
    <t>+44 (341) 297-2539</t>
  </si>
  <si>
    <t>480 Shopko Street</t>
  </si>
  <si>
    <t>Carlton</t>
  </si>
  <si>
    <t>DL8</t>
  </si>
  <si>
    <t>Cecily Stebbings</t>
  </si>
  <si>
    <t>cstebbingsi2@drupal.org</t>
  </si>
  <si>
    <t>+1 (951) 986-4062</t>
  </si>
  <si>
    <t>6 Green Ridge Drive</t>
  </si>
  <si>
    <t>Giana Tonnesen</t>
  </si>
  <si>
    <t>+1 (202) 931-2413</t>
  </si>
  <si>
    <t>041 Lighthouse Bay Center</t>
  </si>
  <si>
    <t>Rhetta Zywicki</t>
  </si>
  <si>
    <t>rzywickii4@ifeng.com</t>
  </si>
  <si>
    <t>18 Ruskin Plaza</t>
  </si>
  <si>
    <t>Ballinteer</t>
  </si>
  <si>
    <t>Almeria Burgett</t>
  </si>
  <si>
    <t>aburgetti5@moonfruit.com</t>
  </si>
  <si>
    <t>+1 (419) 372-4746</t>
  </si>
  <si>
    <t>50879 Reindahl Road</t>
  </si>
  <si>
    <t>Marvin Malloy</t>
  </si>
  <si>
    <t>mmalloyi6@seattletimes.com</t>
  </si>
  <si>
    <t>+1 (202) 284-7115</t>
  </si>
  <si>
    <t>2 Ohio Drive</t>
  </si>
  <si>
    <t>Maxim McParland</t>
  </si>
  <si>
    <t>mmcparlandi7@w3.org</t>
  </si>
  <si>
    <t>17 Valley Edge Terrace</t>
  </si>
  <si>
    <t>Cedar Rapids</t>
  </si>
  <si>
    <t>Sylas Jennaroy</t>
  </si>
  <si>
    <t>sjennaroyi8@purevolume.com</t>
  </si>
  <si>
    <t>22 South Court</t>
  </si>
  <si>
    <t>Wren Place</t>
  </si>
  <si>
    <t>wplacei9@wsj.com</t>
  </si>
  <si>
    <t>+1 (408) 106-8863</t>
  </si>
  <si>
    <t>9 Artisan Avenue</t>
  </si>
  <si>
    <t>Sunnyvale</t>
  </si>
  <si>
    <t>10248-53779-DT</t>
  </si>
  <si>
    <t>Hewitt Jarret</t>
  </si>
  <si>
    <t>88563 Veith Circle</t>
  </si>
  <si>
    <t>Dollie Gadsden</t>
  </si>
  <si>
    <t>dgadsdenib@google.com.hk</t>
  </si>
  <si>
    <t>+353 (847) 447-7835</t>
  </si>
  <si>
    <t>70 Ludington Terrace</t>
  </si>
  <si>
    <t>Cluain Meala</t>
  </si>
  <si>
    <t>Val Wakelin</t>
  </si>
  <si>
    <t>vwakelinic@unesco.org</t>
  </si>
  <si>
    <t>+1 (517) 163-7746</t>
  </si>
  <si>
    <t>2003 Muir Lane</t>
  </si>
  <si>
    <t>Annie Campsall</t>
  </si>
  <si>
    <t>acampsallid@zimbio.com</t>
  </si>
  <si>
    <t>+1 (713) 339-5547</t>
  </si>
  <si>
    <t>52003 Burning Wood Plaza</t>
  </si>
  <si>
    <t>Shermy Moseby</t>
  </si>
  <si>
    <t>smosebyie@stanford.edu</t>
  </si>
  <si>
    <t>463 Mandrake Terrace</t>
  </si>
  <si>
    <t>Murfreesboro</t>
  </si>
  <si>
    <t>Corrie Wass</t>
  </si>
  <si>
    <t>cwassif@prweb.com</t>
  </si>
  <si>
    <t>9978 Monterey Crossing</t>
  </si>
  <si>
    <t>Ira Sjostrom</t>
  </si>
  <si>
    <t>isjostromig@pbs.org</t>
  </si>
  <si>
    <t>+1 (814) 359-4610</t>
  </si>
  <si>
    <t>68502 Stoughton Court</t>
  </si>
  <si>
    <t>71845-97930-ME</t>
  </si>
  <si>
    <t>Helli Load</t>
  </si>
  <si>
    <t>hloadih@weibo.com</t>
  </si>
  <si>
    <t>+1 (601) 387-9366</t>
  </si>
  <si>
    <t>7062 Hollow Ridge Alley</t>
  </si>
  <si>
    <t>Jermaine Branchett</t>
  </si>
  <si>
    <t>jbranchettii@bravesites.com</t>
  </si>
  <si>
    <t>+1 (806) 376-6144</t>
  </si>
  <si>
    <t>55287 Atwood Alley</t>
  </si>
  <si>
    <t>Nissie Rudland</t>
  </si>
  <si>
    <t>nrudlandij@blogs.com</t>
  </si>
  <si>
    <t>+353 (445) 224-6111</t>
  </si>
  <si>
    <t>60371 Doe Crossing Place</t>
  </si>
  <si>
    <t>Gorey</t>
  </si>
  <si>
    <t>Janella Millett</t>
  </si>
  <si>
    <t>jmillettik@addtoany.com</t>
  </si>
  <si>
    <t>+1 (919) 302-3228</t>
  </si>
  <si>
    <t>3 Novick Alley</t>
  </si>
  <si>
    <t>Ferdie Tourry</t>
  </si>
  <si>
    <t>ftourryil@google.de</t>
  </si>
  <si>
    <t>+1 (843) 243-1686</t>
  </si>
  <si>
    <t>9422 Forest Dale Circle</t>
  </si>
  <si>
    <t>Florence</t>
  </si>
  <si>
    <t>Cecil Weatherall</t>
  </si>
  <si>
    <t>cweatherallim@toplist.cz</t>
  </si>
  <si>
    <t>+1 (315) 335-0182</t>
  </si>
  <si>
    <t>218 5th Plaza</t>
  </si>
  <si>
    <t>Syracuse</t>
  </si>
  <si>
    <t>Gale Heindrick</t>
  </si>
  <si>
    <t>gheindrickin@usda.gov</t>
  </si>
  <si>
    <t>+1 (229) 111-7292</t>
  </si>
  <si>
    <t>37 Schiller Place</t>
  </si>
  <si>
    <t>Layne Imason</t>
  </si>
  <si>
    <t>limasonio@discuz.net</t>
  </si>
  <si>
    <t>9 Village Green Parkway</t>
  </si>
  <si>
    <t>Hazel Saill</t>
  </si>
  <si>
    <t>hsaillip@odnoklassniki.ru</t>
  </si>
  <si>
    <t>+1 (913) 968-8024</t>
  </si>
  <si>
    <t>3186 Bay Lane</t>
  </si>
  <si>
    <t>Hermann Larvor</t>
  </si>
  <si>
    <t>hlarvoriq@last.fm</t>
  </si>
  <si>
    <t>+1 (941) 779-2195</t>
  </si>
  <si>
    <t>65129 Becker Drive</t>
  </si>
  <si>
    <t>Bradenton</t>
  </si>
  <si>
    <t>Terri Lyford</t>
  </si>
  <si>
    <t>+1 (610) 942-2790</t>
  </si>
  <si>
    <t>00 Buell Avenue</t>
  </si>
  <si>
    <t>Allentown</t>
  </si>
  <si>
    <t>Gabey Cogan</t>
  </si>
  <si>
    <t>+1 (757) 101-9459</t>
  </si>
  <si>
    <t>05001 Continental Crossing</t>
  </si>
  <si>
    <t>Hampton</t>
  </si>
  <si>
    <t>Charin Penwarden</t>
  </si>
  <si>
    <t>cpenwardenit@mlb.com</t>
  </si>
  <si>
    <t>+353 (765) 345-5590</t>
  </si>
  <si>
    <t>1 Nobel Terrace</t>
  </si>
  <si>
    <t>Milty Middis</t>
  </si>
  <si>
    <t>mmiddisiu@dmoz.org</t>
  </si>
  <si>
    <t>+1 (316) 736-9645</t>
  </si>
  <si>
    <t>8 Schiller Point</t>
  </si>
  <si>
    <t>Wichita</t>
  </si>
  <si>
    <t>Adrianne Vairow</t>
  </si>
  <si>
    <t>avairowiv@studiopress.com</t>
  </si>
  <si>
    <t>+44 (236) 517-2586</t>
  </si>
  <si>
    <t>73486 Cardinal Terrace</t>
  </si>
  <si>
    <t>Anjanette Goldie</t>
  </si>
  <si>
    <t>agoldieiw@goo.gl</t>
  </si>
  <si>
    <t>3729 Susan Drive</t>
  </si>
  <si>
    <t>Nicky Ayris</t>
  </si>
  <si>
    <t>nayrisix@t-online.de</t>
  </si>
  <si>
    <t>+44 (627) 552-5656</t>
  </si>
  <si>
    <t>7 Reinke Circle</t>
  </si>
  <si>
    <t>Laryssa Benediktovich</t>
  </si>
  <si>
    <t>lbenediktovichiy@wunderground.com</t>
  </si>
  <si>
    <t>+1 (904) 330-1211</t>
  </si>
  <si>
    <t>5 Prairieview Drive</t>
  </si>
  <si>
    <t>Theo Jacobovitz</t>
  </si>
  <si>
    <t>tjacobovitziz@cbc.ca</t>
  </si>
  <si>
    <t>+1 (713) 642-2082</t>
  </si>
  <si>
    <t>21597 Bonner Pass</t>
  </si>
  <si>
    <t>Becca Ableson</t>
  </si>
  <si>
    <t>+1 (971) 254-5295</t>
  </si>
  <si>
    <t>69493 Hanson Place</t>
  </si>
  <si>
    <t>Jeno Druitt</t>
  </si>
  <si>
    <t>jdruittj1@feedburner.com</t>
  </si>
  <si>
    <t>+1 (650) 693-6904</t>
  </si>
  <si>
    <t>1726 1st Drive</t>
  </si>
  <si>
    <t>Deonne Shortall</t>
  </si>
  <si>
    <t>dshortallj2@wikipedia.org</t>
  </si>
  <si>
    <t>+1 (714) 917-8665</t>
  </si>
  <si>
    <t>0 Kropf Lane</t>
  </si>
  <si>
    <t>Wilton Cottier</t>
  </si>
  <si>
    <t>wcottierj3@cafepress.com</t>
  </si>
  <si>
    <t>+1 (408) 261-7902</t>
  </si>
  <si>
    <t>341 Oak Point</t>
  </si>
  <si>
    <t>Kevan Grinsted</t>
  </si>
  <si>
    <t>kgrinstedj4@google.com.br</t>
  </si>
  <si>
    <t>+353 (773) 225-6216</t>
  </si>
  <si>
    <t>3 Kennedy Plaza</t>
  </si>
  <si>
    <t>Tallaght</t>
  </si>
  <si>
    <t>Dionne Skyner</t>
  </si>
  <si>
    <t>dskynerj5@hubpages.com</t>
  </si>
  <si>
    <t>+1 (719) 937-4913</t>
  </si>
  <si>
    <t>39 Kings Junction</t>
  </si>
  <si>
    <t>Francesco Dressel</t>
  </si>
  <si>
    <t>1 Fulton Road</t>
  </si>
  <si>
    <t>09357-10966-VA</t>
  </si>
  <si>
    <t>Paola Normanvill</t>
  </si>
  <si>
    <t>pnormanvillj7@biblegateway.com</t>
  </si>
  <si>
    <t>+1 (561) 922-9845</t>
  </si>
  <si>
    <t>904 Butternut Alley</t>
  </si>
  <si>
    <t>Ambrosio Weinmann</t>
  </si>
  <si>
    <t>aweinmannj8@shinystat.com</t>
  </si>
  <si>
    <t>+1 (513) 966-3308</t>
  </si>
  <si>
    <t>8 Waywood Alley</t>
  </si>
  <si>
    <t>Elden Andriessen</t>
  </si>
  <si>
    <t>eandriessenj9@europa.eu</t>
  </si>
  <si>
    <t>+1 (314) 307-5250</t>
  </si>
  <si>
    <t>64390 Sommers Road</t>
  </si>
  <si>
    <t>Roxie Deaconson</t>
  </si>
  <si>
    <t>rdeaconsonja@archive.org</t>
  </si>
  <si>
    <t>+1 (914) 524-1161</t>
  </si>
  <si>
    <t>70166 Marcy Center</t>
  </si>
  <si>
    <t>Yonkers</t>
  </si>
  <si>
    <t>Davida Caro</t>
  </si>
  <si>
    <t>dcarojb@twitter.com</t>
  </si>
  <si>
    <t>+1 (410) 594-3041</t>
  </si>
  <si>
    <t>476 Hoepker Place</t>
  </si>
  <si>
    <t>Johna Bluck</t>
  </si>
  <si>
    <t>jbluckjc@imageshack.us</t>
  </si>
  <si>
    <t>+1 (904) 875-3139</t>
  </si>
  <si>
    <t>8387 Del Sol Drive</t>
  </si>
  <si>
    <t>Myrle Dearden</t>
  </si>
  <si>
    <t>06 Scoville Alley</t>
  </si>
  <si>
    <t>Bayside</t>
  </si>
  <si>
    <t>D13</t>
  </si>
  <si>
    <t>Jimmy Dymoke</t>
  </si>
  <si>
    <t>jdymokeje@prnewswire.com</t>
  </si>
  <si>
    <t>+353 (390) 459-9269</t>
  </si>
  <si>
    <t>8424 Milwaukee Court</t>
  </si>
  <si>
    <t>Orland Tadman</t>
  </si>
  <si>
    <t>otadmanjf@ft.com</t>
  </si>
  <si>
    <t>+1 (305) 205-3682</t>
  </si>
  <si>
    <t>94 John Wall Terrace</t>
  </si>
  <si>
    <t>Barrett Gudde</t>
  </si>
  <si>
    <t>bguddejg@dailymotion.com</t>
  </si>
  <si>
    <t>1 Buhler Trail</t>
  </si>
  <si>
    <t>Nathan Sictornes</t>
  </si>
  <si>
    <t>nsictornesjh@buzzfeed.com</t>
  </si>
  <si>
    <t>+353 (410) 713-0145</t>
  </si>
  <si>
    <t>26 Little Fleur Trail</t>
  </si>
  <si>
    <t>Vivyan Dunning</t>
  </si>
  <si>
    <t>vdunningji@independent.co.uk</t>
  </si>
  <si>
    <t>9681 Dapin Center</t>
  </si>
  <si>
    <t>Doralin Baison</t>
  </si>
  <si>
    <t>+353 (214) 406-4884</t>
  </si>
  <si>
    <t>9 Dayton Park</t>
  </si>
  <si>
    <t>Josefina Ferens</t>
  </si>
  <si>
    <t>+1 (212) 163-1916</t>
  </si>
  <si>
    <t>51 Bluejay Point</t>
  </si>
  <si>
    <t>Shelley Gehring</t>
  </si>
  <si>
    <t>sgehringjl@gnu.org</t>
  </si>
  <si>
    <t>+1 (864) 940-7075</t>
  </si>
  <si>
    <t>663 Westend Hill</t>
  </si>
  <si>
    <t>Barrie Fallowes</t>
  </si>
  <si>
    <t>bfallowesjm@purevolume.com</t>
  </si>
  <si>
    <t>+1 (805) 975-3527</t>
  </si>
  <si>
    <t>1768 Hoepker Place</t>
  </si>
  <si>
    <t>Bakersfield</t>
  </si>
  <si>
    <t>Nicolas Aiton</t>
  </si>
  <si>
    <t>+353 (861) 791-0313</t>
  </si>
  <si>
    <t>4 Colorado Center</t>
  </si>
  <si>
    <t>Dungarvan</t>
  </si>
  <si>
    <t>Shelli De Banke</t>
  </si>
  <si>
    <t>sdejo@newsvine.com</t>
  </si>
  <si>
    <t>+1 (314) 496-2561</t>
  </si>
  <si>
    <t>290 Ridgeview Way</t>
  </si>
  <si>
    <t>Lyell Murch</t>
  </si>
  <si>
    <t>+1 (260) 280-7251</t>
  </si>
  <si>
    <t>18 Darwin Park</t>
  </si>
  <si>
    <t>Stearne Count</t>
  </si>
  <si>
    <t>scountjq@nba.com</t>
  </si>
  <si>
    <t>+1 (952) 721-7276</t>
  </si>
  <si>
    <t>31 Holy Cross Lane</t>
  </si>
  <si>
    <t>Young America</t>
  </si>
  <si>
    <t>Selia Ragles</t>
  </si>
  <si>
    <t>sraglesjr@blogtalkradio.com</t>
  </si>
  <si>
    <t>+1 (479) 494-1369</t>
  </si>
  <si>
    <t>214 Dwight Hill</t>
  </si>
  <si>
    <t>Fort Smith</t>
  </si>
  <si>
    <t>Silas Deehan</t>
  </si>
  <si>
    <t>77 Sycamore Pass</t>
  </si>
  <si>
    <t>Sacha Bruun</t>
  </si>
  <si>
    <t>sbruunjt@blogtalkradio.com</t>
  </si>
  <si>
    <t>+1 (209) 784-1969</t>
  </si>
  <si>
    <t>44 Northview Lane</t>
  </si>
  <si>
    <t>Alon Pllu</t>
  </si>
  <si>
    <t>aplluju@dagondesign.com</t>
  </si>
  <si>
    <t>+353 (915) 742-6707</t>
  </si>
  <si>
    <t>043 American Circle</t>
  </si>
  <si>
    <t>Navan</t>
  </si>
  <si>
    <t>Gilberto Cornier</t>
  </si>
  <si>
    <t>gcornierjv@techcrunch.com</t>
  </si>
  <si>
    <t>39353 Northview Avenue</t>
  </si>
  <si>
    <t>20077-67239-EC</t>
  </si>
  <si>
    <t>Selestina Greedyer</t>
  </si>
  <si>
    <t>sgreedyerjw@parallels.com</t>
  </si>
  <si>
    <t>+353 (388) 882-1500</t>
  </si>
  <si>
    <t>9707 Leroy Junction</t>
  </si>
  <si>
    <t>Willabella Harvison</t>
  </si>
  <si>
    <t>wharvisonjx@gizmodo.com</t>
  </si>
  <si>
    <t>+1 (610) 316-8430</t>
  </si>
  <si>
    <t>0 Sachs Way</t>
  </si>
  <si>
    <t>Darice Heaford</t>
  </si>
  <si>
    <t>dheafordjy@twitpic.com</t>
  </si>
  <si>
    <t>+1 (325) 537-8835</t>
  </si>
  <si>
    <t>43 Grasskamp Junction</t>
  </si>
  <si>
    <t>Granger Fantham</t>
  </si>
  <si>
    <t>gfanthamjz@hexun.com</t>
  </si>
  <si>
    <t>+1 (323) 878-8818</t>
  </si>
  <si>
    <t>46555 Graceland Court</t>
  </si>
  <si>
    <t>Reynolds Crookshanks</t>
  </si>
  <si>
    <t>rcrookshanksk0@unc.edu</t>
  </si>
  <si>
    <t>+1 (517) 654-6004</t>
  </si>
  <si>
    <t>52495 Pawling Place</t>
  </si>
  <si>
    <t>Niels Leake</t>
  </si>
  <si>
    <t>nleakek1@cmu.edu</t>
  </si>
  <si>
    <t>+1 (786) 470-1233</t>
  </si>
  <si>
    <t>1138 Vermont Alley</t>
  </si>
  <si>
    <t>Hetti Measures</t>
  </si>
  <si>
    <t>+1 (562) 343-9707</t>
  </si>
  <si>
    <t>3287 Corry Plaza</t>
  </si>
  <si>
    <t>Gay Eilhersen</t>
  </si>
  <si>
    <t>geilhersenk3@networksolutions.com</t>
  </si>
  <si>
    <t>+1 (559) 791-5117</t>
  </si>
  <si>
    <t>60707 Hallows Point</t>
  </si>
  <si>
    <t>Nico Hubert</t>
  </si>
  <si>
    <t>+1 (646) 228-3492</t>
  </si>
  <si>
    <t>027 Village Avenue</t>
  </si>
  <si>
    <t>Cristina Aleixo</t>
  </si>
  <si>
    <t>caleixok5@globo.com</t>
  </si>
  <si>
    <t>+1 (719) 241-4639</t>
  </si>
  <si>
    <t>9 Lindbergh Center</t>
  </si>
  <si>
    <t>Derrek Allpress</t>
  </si>
  <si>
    <t>+1 (562) 723-4457</t>
  </si>
  <si>
    <t>66 Lakeland Trail</t>
  </si>
  <si>
    <t>Long Beach</t>
  </si>
  <si>
    <t>Rikki Tomkowicz</t>
  </si>
  <si>
    <t>rtomkowiczk7@bravesites.com</t>
  </si>
  <si>
    <t>+353 (849) 645-1593</t>
  </si>
  <si>
    <t>76 Larry Junction</t>
  </si>
  <si>
    <t>Lusk</t>
  </si>
  <si>
    <t>K45</t>
  </si>
  <si>
    <t>Rochette Huscroft</t>
  </si>
  <si>
    <t>rhuscroftk8@jimdo.com</t>
  </si>
  <si>
    <t>+1 (775) 223-5044</t>
  </si>
  <si>
    <t>6111 Bobwhite Way</t>
  </si>
  <si>
    <t>Selle Scurrer</t>
  </si>
  <si>
    <t>sscurrerk9@flavors.me</t>
  </si>
  <si>
    <t>+44 (520) 402-1303</t>
  </si>
  <si>
    <t>99 Mariners Cove Trail</t>
  </si>
  <si>
    <t>Andie Rudram</t>
  </si>
  <si>
    <t>arudramka@prnewswire.com</t>
  </si>
  <si>
    <t>+1 (702) 333-7442</t>
  </si>
  <si>
    <t>5600 Bultman Court</t>
  </si>
  <si>
    <t>Leta Clarricoates</t>
  </si>
  <si>
    <t>+1 (302) 620-1205</t>
  </si>
  <si>
    <t>12504 Westport Hill</t>
  </si>
  <si>
    <t>Wilmington</t>
  </si>
  <si>
    <t>Jacquelyn Maha</t>
  </si>
  <si>
    <t>jmahakc@cyberchimps.com</t>
  </si>
  <si>
    <t>+1 (702) 238-8287</t>
  </si>
  <si>
    <t>604 Hintze Place</t>
  </si>
  <si>
    <t>Glory Clemon</t>
  </si>
  <si>
    <t>gclemonkd@networksolutions.com</t>
  </si>
  <si>
    <t>+1 (205) 681-2376</t>
  </si>
  <si>
    <t>5 Pleasure Point</t>
  </si>
  <si>
    <t>Alica Kift</t>
  </si>
  <si>
    <t>+1 (209) 133-9447</t>
  </si>
  <si>
    <t>4214 Amoth Avenue</t>
  </si>
  <si>
    <t>Garden Grove</t>
  </si>
  <si>
    <t>Babb Pollins</t>
  </si>
  <si>
    <t>bpollinskf@shinystat.com</t>
  </si>
  <si>
    <t>76 Ilene Way</t>
  </si>
  <si>
    <t>Jarret Toye</t>
  </si>
  <si>
    <t>jtoyekg@pinterest.com</t>
  </si>
  <si>
    <t>+353 (587) 270-6561</t>
  </si>
  <si>
    <t>89789 Sachtjen Hill</t>
  </si>
  <si>
    <t>Carlie Linskill</t>
  </si>
  <si>
    <t>clinskillkh@sphinn.com</t>
  </si>
  <si>
    <t>+1 (513) 743-7556</t>
  </si>
  <si>
    <t>05296 Debra Alley</t>
  </si>
  <si>
    <t>Natal Vigrass</t>
  </si>
  <si>
    <t>nvigrasski@ezinearticles.com</t>
  </si>
  <si>
    <t>+44 (336) 257-7415</t>
  </si>
  <si>
    <t>1375 Parkside Junction</t>
  </si>
  <si>
    <t>94278-27169-QC</t>
  </si>
  <si>
    <t>Burlie Issac</t>
  </si>
  <si>
    <t>+1 (503) 459-5544</t>
  </si>
  <si>
    <t>3 Tennessee Lane</t>
  </si>
  <si>
    <t>Kandace Cragell</t>
  </si>
  <si>
    <t>kcragellkk@google.com</t>
  </si>
  <si>
    <t>+353 (458) 634-2269</t>
  </si>
  <si>
    <t>772 Buhler Point</t>
  </si>
  <si>
    <t>Lyon Ibert</t>
  </si>
  <si>
    <t>libertkl@huffingtonpost.com</t>
  </si>
  <si>
    <t>+1 (408) 546-0790</t>
  </si>
  <si>
    <t>623 Paget Crossing</t>
  </si>
  <si>
    <t>Reese Lidgey</t>
  </si>
  <si>
    <t>rlidgeykm@vimeo.com</t>
  </si>
  <si>
    <t>+1 (901) 276-4141</t>
  </si>
  <si>
    <t>22 Northwestern Alley</t>
  </si>
  <si>
    <t>Tersina Castagne</t>
  </si>
  <si>
    <t>tcastagnekn@wikia.com</t>
  </si>
  <si>
    <t>+1 (407) 154-6967</t>
  </si>
  <si>
    <t>403 Mifflin Pass</t>
  </si>
  <si>
    <t>Samuele Klaaassen</t>
  </si>
  <si>
    <t>+1 (313) 436-2249</t>
  </si>
  <si>
    <t>52 2nd Road</t>
  </si>
  <si>
    <t>Jordana Halden</t>
  </si>
  <si>
    <t>jhaldenkp@comcast.net</t>
  </si>
  <si>
    <t>+353 (278) 873-4395</t>
  </si>
  <si>
    <t>70 Oriole Lane</t>
  </si>
  <si>
    <t>Clones</t>
  </si>
  <si>
    <t>H23</t>
  </si>
  <si>
    <t>Hussein Olliff</t>
  </si>
  <si>
    <t>holliffkq@sciencedirect.com</t>
  </si>
  <si>
    <t>+353 (203) 716-7239</t>
  </si>
  <si>
    <t>251 Shoshone Terrace</t>
  </si>
  <si>
    <t>Stradbally</t>
  </si>
  <si>
    <t>Teddi Quadri</t>
  </si>
  <si>
    <t>tquadrikr@opensource.org</t>
  </si>
  <si>
    <t>+353 (789) 442-3189</t>
  </si>
  <si>
    <t>35 Meadow Vale Circle</t>
  </si>
  <si>
    <t>Ballina</t>
  </si>
  <si>
    <t>F26</t>
  </si>
  <si>
    <t>Felita Eshmade</t>
  </si>
  <si>
    <t>feshmadeks@umn.edu</t>
  </si>
  <si>
    <t>+1 (804) 531-4136</t>
  </si>
  <si>
    <t>08 Shopko Park</t>
  </si>
  <si>
    <t>Melodie OIlier</t>
  </si>
  <si>
    <t>moilierkt@paginegialle.it</t>
  </si>
  <si>
    <t>+353 (675) 503-7567</t>
  </si>
  <si>
    <t>146 Waxwing Point</t>
  </si>
  <si>
    <t>Glasnevin</t>
  </si>
  <si>
    <t>Hazel Iacopini</t>
  </si>
  <si>
    <t>+1 (682) 246-6139</t>
  </si>
  <si>
    <t>7594 Hollow Ridge Road</t>
  </si>
  <si>
    <t>Vinny Shoebotham</t>
  </si>
  <si>
    <t>vshoebothamkv@redcross.org</t>
  </si>
  <si>
    <t>+1 (212) 998-0802</t>
  </si>
  <si>
    <t>93569 Hintze Way</t>
  </si>
  <si>
    <t>Bran Sterke</t>
  </si>
  <si>
    <t>bsterkekw@biblegateway.com</t>
  </si>
  <si>
    <t>+1 (682) 617-0470</t>
  </si>
  <si>
    <t>0066 Hanover Avenue</t>
  </si>
  <si>
    <t>Simone Capon</t>
  </si>
  <si>
    <t>scaponkx@craigslist.org</t>
  </si>
  <si>
    <t>+1 (602) 619-0168</t>
  </si>
  <si>
    <t>0616 Utah Parkway</t>
  </si>
  <si>
    <t>91950-91273-JT</t>
  </si>
  <si>
    <t>Philomena Traite</t>
  </si>
  <si>
    <t>ptraiteky@huffingtonpost.com</t>
  </si>
  <si>
    <t>75 Saint Paul Junction</t>
  </si>
  <si>
    <t>Foster Constance</t>
  </si>
  <si>
    <t>fconstancekz@ifeng.com</t>
  </si>
  <si>
    <t>+1 (214) 388-6754</t>
  </si>
  <si>
    <t>2236 Mitchell Trail</t>
  </si>
  <si>
    <t>Fernando Sulman</t>
  </si>
  <si>
    <t>fsulmanl0@washington.edu</t>
  </si>
  <si>
    <t>+1 (828) 464-2678</t>
  </si>
  <si>
    <t>45 Village Terrace</t>
  </si>
  <si>
    <t>Dorotea Hollyman</t>
  </si>
  <si>
    <t>dhollymanl1@ibm.com</t>
  </si>
  <si>
    <t>+1 (406) 851-1244</t>
  </si>
  <si>
    <t>46861 Esker Avenue</t>
  </si>
  <si>
    <t>Billings</t>
  </si>
  <si>
    <t>Lorelei Nardoni</t>
  </si>
  <si>
    <t>lnardonil2@hao123.com</t>
  </si>
  <si>
    <t>77724 Roxbury Road</t>
  </si>
  <si>
    <t>Dallas Yarham</t>
  </si>
  <si>
    <t>dyarhaml3@moonfruit.com</t>
  </si>
  <si>
    <t>+1 (816) 213-5248</t>
  </si>
  <si>
    <t>689 8th Hill</t>
  </si>
  <si>
    <t>Independence</t>
  </si>
  <si>
    <t>Arlana Ferrea</t>
  </si>
  <si>
    <t>aferreal4@wikia.com</t>
  </si>
  <si>
    <t>5299 Springs Park</t>
  </si>
  <si>
    <t>Chuck Kendrick</t>
  </si>
  <si>
    <t>ckendrickl5@webnode.com</t>
  </si>
  <si>
    <t>74028 Hansons Crossing</t>
  </si>
  <si>
    <t>Monroe</t>
  </si>
  <si>
    <t>Sharona Danilchik</t>
  </si>
  <si>
    <t>sdanilchikl6@mit.edu</t>
  </si>
  <si>
    <t>+44 (292) 975-0144</t>
  </si>
  <si>
    <t>273 Nelson Parkway</t>
  </si>
  <si>
    <t>Sarajane Potter</t>
  </si>
  <si>
    <t>+1 (817) 389-2294</t>
  </si>
  <si>
    <t>5 Hermina Drive</t>
  </si>
  <si>
    <t>Bobby Folomkin</t>
  </si>
  <si>
    <t>bfolomkinl8@yolasite.com</t>
  </si>
  <si>
    <t>+1 (701) 278-8412</t>
  </si>
  <si>
    <t>2676 Alpine Lane</t>
  </si>
  <si>
    <t>Rafferty Pursglove</t>
  </si>
  <si>
    <t>rpursglovel9@biblegateway.com</t>
  </si>
  <si>
    <t>+1 (214) 813-8745</t>
  </si>
  <si>
    <t>4 Buena Vista Circle</t>
  </si>
  <si>
    <t>81059-24087-UE</t>
  </si>
  <si>
    <t>Riva De Micoli</t>
  </si>
  <si>
    <t>rdela@usa.gov</t>
  </si>
  <si>
    <t>+1 (614) 894-2436</t>
  </si>
  <si>
    <t>62449 Manitowish Point</t>
  </si>
  <si>
    <t>46168-23489-RD</t>
  </si>
  <si>
    <t>Antoine Taunton.</t>
  </si>
  <si>
    <t>atauntonlb@bing.com</t>
  </si>
  <si>
    <t>+1 (512) 286-0114</t>
  </si>
  <si>
    <t>42 Melrose Parkway</t>
  </si>
  <si>
    <t>11664-43119-GV</t>
  </si>
  <si>
    <t>Krishnah Incogna</t>
  </si>
  <si>
    <t>+1 (334) 451-9490</t>
  </si>
  <si>
    <t>948 Graedel Place</t>
  </si>
  <si>
    <t>Dalia Eburah</t>
  </si>
  <si>
    <t>deburahld@google.co.jp</t>
  </si>
  <si>
    <t>+44 (607) 596-3921</t>
  </si>
  <si>
    <t>23 Summerview Place</t>
  </si>
  <si>
    <t>Martie Brimilcombe</t>
  </si>
  <si>
    <t>mbrimilcombele@cnn.com</t>
  </si>
  <si>
    <t>2260 Kinsman Junction</t>
  </si>
  <si>
    <t>Suzanna Bollam</t>
  </si>
  <si>
    <t>sbollamlf@list-manage.com</t>
  </si>
  <si>
    <t>+1 (303) 746-0415</t>
  </si>
  <si>
    <t>5 Buhler Center</t>
  </si>
  <si>
    <t>Littleton</t>
  </si>
  <si>
    <t>Mellisa Mebes</t>
  </si>
  <si>
    <t>+1 (410) 273-2348</t>
  </si>
  <si>
    <t>803 Crest Line Parkway</t>
  </si>
  <si>
    <t>Alva Filipczak</t>
  </si>
  <si>
    <t>afilipczaklh@ning.com</t>
  </si>
  <si>
    <t>+353 (176) 447-3656</t>
  </si>
  <si>
    <t>4847 Vera Crossing</t>
  </si>
  <si>
    <t>Dorette Hinemoor</t>
  </si>
  <si>
    <t>+1 (754) 336-4224</t>
  </si>
  <si>
    <t>121 Union Point</t>
  </si>
  <si>
    <t>Rhetta Elnaugh</t>
  </si>
  <si>
    <t>relnaughlj@comsenz.com</t>
  </si>
  <si>
    <t>+1 (619) 728-2474</t>
  </si>
  <si>
    <t>48 Randy Street</t>
  </si>
  <si>
    <t>Jule Deehan</t>
  </si>
  <si>
    <t>jdeehanlk@about.me</t>
  </si>
  <si>
    <t>+1 (972) 327-1194</t>
  </si>
  <si>
    <t>11217 Maywood Terrace</t>
  </si>
  <si>
    <t>Janella Eden</t>
  </si>
  <si>
    <t>jedenll@e-recht24.de</t>
  </si>
  <si>
    <t>613 Merrick Way</t>
  </si>
  <si>
    <t>35463-72088-KU</t>
  </si>
  <si>
    <t>Devora Maton</t>
  </si>
  <si>
    <t>dmatonlm@utexas.edu</t>
  </si>
  <si>
    <t>+1 (616) 449-5632</t>
  </si>
  <si>
    <t>77 Butternut Park</t>
  </si>
  <si>
    <t>Ugo Southerden</t>
  </si>
  <si>
    <t>usoutherdenln@hao123.com</t>
  </si>
  <si>
    <t>+1 (786) 490-0037</t>
  </si>
  <si>
    <t>63 Holmberg Avenue</t>
  </si>
  <si>
    <t>Verne Dunkerley</t>
  </si>
  <si>
    <t>+1 (763) 806-0186</t>
  </si>
  <si>
    <t>5770 Crest Line Place</t>
  </si>
  <si>
    <t>Lacee Burtenshaw</t>
  </si>
  <si>
    <t>lburtenshawlp@shinystat.com</t>
  </si>
  <si>
    <t>+1 (678) 536-4251</t>
  </si>
  <si>
    <t>8 Prentice Way</t>
  </si>
  <si>
    <t>Adorne Gregoratti</t>
  </si>
  <si>
    <t>agregorattilq@vistaprint.com</t>
  </si>
  <si>
    <t>+353 (773) 508-6581</t>
  </si>
  <si>
    <t>27208 Maple Avenue</t>
  </si>
  <si>
    <t>Malahide</t>
  </si>
  <si>
    <t>K36</t>
  </si>
  <si>
    <t>Chris Croster</t>
  </si>
  <si>
    <t>ccrosterlr@gov.uk</t>
  </si>
  <si>
    <t>+1 (813) 621-3097</t>
  </si>
  <si>
    <t>9 Brickson Park Street</t>
  </si>
  <si>
    <t>Graeme Whitehead</t>
  </si>
  <si>
    <t>gwhiteheadls@hp.com</t>
  </si>
  <si>
    <t>39 Pawling Place</t>
  </si>
  <si>
    <t>Haslett Jodrelle</t>
  </si>
  <si>
    <t>hjodrellelt@samsung.com</t>
  </si>
  <si>
    <t>+1 (305) 334-0992</t>
  </si>
  <si>
    <t>9 Macpherson Avenue</t>
  </si>
  <si>
    <t>Cam Jewster</t>
  </si>
  <si>
    <t>cjewsterlu@moonfruit.com</t>
  </si>
  <si>
    <t>+1 (937) 925-7390</t>
  </si>
  <si>
    <t>24010 Sunnyside Drive</t>
  </si>
  <si>
    <t>Beryl Osborn</t>
  </si>
  <si>
    <t>+1 (312) 648-4940</t>
  </si>
  <si>
    <t>71 Donald Trail</t>
  </si>
  <si>
    <t>Kaela Nottram</t>
  </si>
  <si>
    <t>knottramlw@odnoklassniki.ru</t>
  </si>
  <si>
    <t>+353 (549) 358-7019</t>
  </si>
  <si>
    <t>5 Moulton Court</t>
  </si>
  <si>
    <t>Arklow</t>
  </si>
  <si>
    <t>Y14</t>
  </si>
  <si>
    <t>Nobe Buney</t>
  </si>
  <si>
    <t>nbuneylx@jugem.jp</t>
  </si>
  <si>
    <t>+1 (510) 973-7084</t>
  </si>
  <si>
    <t>7 Anzinger Parkway</t>
  </si>
  <si>
    <t>Silvan McShea</t>
  </si>
  <si>
    <t>smcshealy@photobucket.com</t>
  </si>
  <si>
    <t>+1 (360) 578-2262</t>
  </si>
  <si>
    <t>017 Loeprich Trail</t>
  </si>
  <si>
    <t>Olympia</t>
  </si>
  <si>
    <t>Karylin Huddart</t>
  </si>
  <si>
    <t>khuddartlz@about.com</t>
  </si>
  <si>
    <t>+1 (214) 931-4518</t>
  </si>
  <si>
    <t>831 Meadow Valley Way</t>
  </si>
  <si>
    <t>Jereme Gippes</t>
  </si>
  <si>
    <t>jgippesm0@cloudflare.com</t>
  </si>
  <si>
    <t>+44 (185) 319-5850</t>
  </si>
  <si>
    <t>47392 Spenser Trail</t>
  </si>
  <si>
    <t>Twyford</t>
  </si>
  <si>
    <t>LE14</t>
  </si>
  <si>
    <t>Lukas Whittlesee</t>
  </si>
  <si>
    <t>lwhittleseem1@e-recht24.de</t>
  </si>
  <si>
    <t>+1 (540) 413-9605</t>
  </si>
  <si>
    <t>720 Victoria Parkway</t>
  </si>
  <si>
    <t>Gregorius Trengrove</t>
  </si>
  <si>
    <t>gtrengrovem2@elpais.com</t>
  </si>
  <si>
    <t>+1 (516) 513-7620</t>
  </si>
  <si>
    <t>0862 Farwell Avenue</t>
  </si>
  <si>
    <t>New Hyde Park</t>
  </si>
  <si>
    <t>Wright Caldero</t>
  </si>
  <si>
    <t>wcalderom3@stumbleupon.com</t>
  </si>
  <si>
    <t>+1 (714) 117-5483</t>
  </si>
  <si>
    <t>5933 Graceland Way</t>
  </si>
  <si>
    <t>Merell Zanazzi</t>
  </si>
  <si>
    <t>+1 (606) 824-3445</t>
  </si>
  <si>
    <t>4 Memorial Place</t>
  </si>
  <si>
    <t>Jed Kennicott</t>
  </si>
  <si>
    <t>jkennicottm5@yahoo.co.jp</t>
  </si>
  <si>
    <t>+1 (813) 579-8389</t>
  </si>
  <si>
    <t>2 Holy Cross Pass</t>
  </si>
  <si>
    <t>Guenevere Ruggen</t>
  </si>
  <si>
    <t>gruggenm6@nymag.com</t>
  </si>
  <si>
    <t>+1 (408) 211-2306</t>
  </si>
  <si>
    <t>67 Mendota Hill</t>
  </si>
  <si>
    <t>Gonzales Cicculi</t>
  </si>
  <si>
    <t>63861 Bunting Road</t>
  </si>
  <si>
    <t>Man Fright</t>
  </si>
  <si>
    <t>mfrightm8@harvard.edu</t>
  </si>
  <si>
    <t>+353 (955) 108-0675</t>
  </si>
  <si>
    <t>27242 Fordem Crossing</t>
  </si>
  <si>
    <t>Boyce Tarte</t>
  </si>
  <si>
    <t>btartem9@aol.com</t>
  </si>
  <si>
    <t>+1 (360) 927-6561</t>
  </si>
  <si>
    <t>084 Reindahl Park</t>
  </si>
  <si>
    <t>Caddric Krzysztofiak</t>
  </si>
  <si>
    <t>ckrzysztofiakma@skyrock.com</t>
  </si>
  <si>
    <t>+1 (972) 782-4187</t>
  </si>
  <si>
    <t>6 Dayton Alley</t>
  </si>
  <si>
    <t>Mesquite</t>
  </si>
  <si>
    <t>Darn Penquet</t>
  </si>
  <si>
    <t>dpenquetmb@diigo.com</t>
  </si>
  <si>
    <t>19199 Mariners Cove Avenue</t>
  </si>
  <si>
    <t>Jammie Cloke</t>
  </si>
  <si>
    <t>+44 (540) 353-5754</t>
  </si>
  <si>
    <t>844 Lawn Drive</t>
  </si>
  <si>
    <t>Chester Clowton</t>
  </si>
  <si>
    <t>+1 (763) 691-6777</t>
  </si>
  <si>
    <t>15196 Pleasure Court</t>
  </si>
  <si>
    <t>Monticello</t>
  </si>
  <si>
    <t>Kathleen Diable</t>
  </si>
  <si>
    <t>81 Arapahoe Circle</t>
  </si>
  <si>
    <t>Koren Ferretti</t>
  </si>
  <si>
    <t>kferrettimf@huffingtonpost.com</t>
  </si>
  <si>
    <t>+353 (526) 215-2582</t>
  </si>
  <si>
    <t>372 Northland Street</t>
  </si>
  <si>
    <t>44938-31785-YZ</t>
  </si>
  <si>
    <t>Agretha Melland</t>
  </si>
  <si>
    <t>amellandmg@pen.io</t>
  </si>
  <si>
    <t>+1 (212) 500-7483</t>
  </si>
  <si>
    <t>5424 Beilfuss Court</t>
  </si>
  <si>
    <t>Chaddie Bennie</t>
  </si>
  <si>
    <t>+1 (915) 204-2588</t>
  </si>
  <si>
    <t>935 Lawn Circle</t>
  </si>
  <si>
    <t>Alberta Balsdone</t>
  </si>
  <si>
    <t>abalsdonemi@toplist.cz</t>
  </si>
  <si>
    <t>+1 (863) 490-5370</t>
  </si>
  <si>
    <t>3 Kings Plaza</t>
  </si>
  <si>
    <t>Largo</t>
  </si>
  <si>
    <t>Brice Romera</t>
  </si>
  <si>
    <t>bromeramj@list-manage.com</t>
  </si>
  <si>
    <t>+353 (640) 110-9801</t>
  </si>
  <si>
    <t>2311 Eastlawn Plaza</t>
  </si>
  <si>
    <t>Foxrock</t>
  </si>
  <si>
    <t>45009-09239-IV</t>
  </si>
  <si>
    <t>Micky Glover</t>
  </si>
  <si>
    <t>mglovermk@cnbc.com</t>
  </si>
  <si>
    <t>+44 (898) 129-9218</t>
  </si>
  <si>
    <t>95 Grasskamp Point</t>
  </si>
  <si>
    <t>Burnside</t>
  </si>
  <si>
    <t>EH52</t>
  </si>
  <si>
    <t>Conchita Bryde</t>
  </si>
  <si>
    <t>cbrydeml@tuttocitta.it</t>
  </si>
  <si>
    <t>+1 (405) 497-2199</t>
  </si>
  <si>
    <t>74 Crowley Plaza</t>
  </si>
  <si>
    <t>Silvanus Enefer</t>
  </si>
  <si>
    <t>senefermm@blog.com</t>
  </si>
  <si>
    <t>+1 (202) 877-3473</t>
  </si>
  <si>
    <t>52 Carey Plaza</t>
  </si>
  <si>
    <t>Lenci Haggerstone</t>
  </si>
  <si>
    <t>lhaggerstonemn@independent.co.uk</t>
  </si>
  <si>
    <t>+1 (770) 779-0007</t>
  </si>
  <si>
    <t>52441 Evergreen Lane</t>
  </si>
  <si>
    <t>Marvin Gundry</t>
  </si>
  <si>
    <t>mgundrymo@omniture.com</t>
  </si>
  <si>
    <t>+353 (500) 164-9392</t>
  </si>
  <si>
    <t>4 Harper Avenue</t>
  </si>
  <si>
    <t>Bayard Wellan</t>
  </si>
  <si>
    <t>bwellanmp@cafepress.com</t>
  </si>
  <si>
    <t>7203 Main Crossing</t>
  </si>
  <si>
    <t>Allis Wilmore</t>
  </si>
  <si>
    <t>+1 (713) 984-5207</t>
  </si>
  <si>
    <t>94 Moulton Street</t>
  </si>
  <si>
    <t>Caddric Atcheson</t>
  </si>
  <si>
    <t>catchesonmr@xinhuanet.com</t>
  </si>
  <si>
    <t>+1 (202) 975-7723</t>
  </si>
  <si>
    <t>1 Hovde Pass</t>
  </si>
  <si>
    <t>Eustace Stenton</t>
  </si>
  <si>
    <t>estentonms@google.it</t>
  </si>
  <si>
    <t>+1 (512) 819-1430</t>
  </si>
  <si>
    <t>8472 Graedel Circle</t>
  </si>
  <si>
    <t>Ericka Tripp</t>
  </si>
  <si>
    <t>etrippmt@wp.com</t>
  </si>
  <si>
    <t>+1 (602) 971-9708</t>
  </si>
  <si>
    <t>4 4th Pass</t>
  </si>
  <si>
    <t>Lyndsey MacManus</t>
  </si>
  <si>
    <t>lmacmanusmu@imdb.com</t>
  </si>
  <si>
    <t>+1 (912) 191-6620</t>
  </si>
  <si>
    <t>9 Springs Crossing</t>
  </si>
  <si>
    <t>Savannah</t>
  </si>
  <si>
    <t>Tess Benediktovich</t>
  </si>
  <si>
    <t>tbenediktovichmv@ebay.com</t>
  </si>
  <si>
    <t>+1 (505) 523-8113</t>
  </si>
  <si>
    <t>1068 Sutherland Plaza</t>
  </si>
  <si>
    <t>Albuquerque</t>
  </si>
  <si>
    <t>Correy Bourner</t>
  </si>
  <si>
    <t>cbournermw@chronoengine.com</t>
  </si>
  <si>
    <t>6058 Lunder Junction</t>
  </si>
  <si>
    <t>78661-52235-WG</t>
  </si>
  <si>
    <t>Uta Kohring</t>
  </si>
  <si>
    <t>ukohringmx@seattletimes.com</t>
  </si>
  <si>
    <t>+1 (619) 602-9063</t>
  </si>
  <si>
    <t>3 Loftsgordon Plaza</t>
  </si>
  <si>
    <t>Kandy Heddan</t>
  </si>
  <si>
    <t>kheddanmy@icq.com</t>
  </si>
  <si>
    <t>+1 (850) 796-6812</t>
  </si>
  <si>
    <t>6234 Heath Court</t>
  </si>
  <si>
    <t>Ibby Charters</t>
  </si>
  <si>
    <t>ichartersmz@abc.net.au</t>
  </si>
  <si>
    <t>+1 (202) 710-9776</t>
  </si>
  <si>
    <t>9435 Troy Circle</t>
  </si>
  <si>
    <t>Adora Roubert</t>
  </si>
  <si>
    <t>aroubertn0@tmall.com</t>
  </si>
  <si>
    <t>+1 (772) 366-6549</t>
  </si>
  <si>
    <t>27591 Michigan Place</t>
  </si>
  <si>
    <t>Port Saint Lucie</t>
  </si>
  <si>
    <t>Hillel Mairs</t>
  </si>
  <si>
    <t>hmairsn1@so-net.ne.jp</t>
  </si>
  <si>
    <t>+1 (304) 834-9665</t>
  </si>
  <si>
    <t>325 Forest Run Crossing</t>
  </si>
  <si>
    <t>Helaina Rainforth</t>
  </si>
  <si>
    <t>hrainforthn2@blog.com</t>
  </si>
  <si>
    <t>+1 (215) 607-9440</t>
  </si>
  <si>
    <t>132 New Castle Drive</t>
  </si>
  <si>
    <t>Odelia Skerme</t>
  </si>
  <si>
    <t>oskermen3@hatena.ne.jp</t>
  </si>
  <si>
    <t>+1 (405) 615-0298</t>
  </si>
  <si>
    <t>4 Tony Circle</t>
  </si>
  <si>
    <t>Isac Jesper</t>
  </si>
  <si>
    <t>ijespern4@theglobeandmail.com</t>
  </si>
  <si>
    <t>+1 (239) 918-0943</t>
  </si>
  <si>
    <t>810 Sage Court</t>
  </si>
  <si>
    <t>Lenette Dwerryhouse</t>
  </si>
  <si>
    <t>ldwerryhousen5@gravatar.com</t>
  </si>
  <si>
    <t>+1 (682) 812-1698</t>
  </si>
  <si>
    <t>2 Wayridge Court</t>
  </si>
  <si>
    <t>Nadeen Broomer</t>
  </si>
  <si>
    <t>nbroomern6@examiner.com</t>
  </si>
  <si>
    <t>+1 (402) 219-2018</t>
  </si>
  <si>
    <t>51 Straubel Terrace</t>
  </si>
  <si>
    <t>Omaha</t>
  </si>
  <si>
    <t>Konstantine Thoumasson</t>
  </si>
  <si>
    <t>kthoumassonn7@bloglovin.com</t>
  </si>
  <si>
    <t>342 North Lane</t>
  </si>
  <si>
    <t>Frans Habbergham</t>
  </si>
  <si>
    <t>fhabberghamn8@discovery.com</t>
  </si>
  <si>
    <t>+1 (775) 814-9362</t>
  </si>
  <si>
    <t>76 Fallview Crossing</t>
  </si>
  <si>
    <t>86783-78048-GC</t>
  </si>
  <si>
    <t>Margarette Woolham</t>
  </si>
  <si>
    <t>mwoolhamn9@nature.com</t>
  </si>
  <si>
    <t>+1 (321) 687-2352</t>
  </si>
  <si>
    <t>5 Sunnyside Drive</t>
  </si>
  <si>
    <t>Romain Avrashin</t>
  </si>
  <si>
    <t>ravrashinna@tamu.edu</t>
  </si>
  <si>
    <t>+1 (202) 973-9890</t>
  </si>
  <si>
    <t>88 Westerfield Point</t>
  </si>
  <si>
    <t>Miran Doidge</t>
  </si>
  <si>
    <t>mdoidgenb@etsy.com</t>
  </si>
  <si>
    <t>+1 (831) 955-4716</t>
  </si>
  <si>
    <t>94 Del Mar Lane</t>
  </si>
  <si>
    <t>Salinas</t>
  </si>
  <si>
    <t>Janeva Edinboro</t>
  </si>
  <si>
    <t>jedinboronc@reverbnation.com</t>
  </si>
  <si>
    <t>+1 (754) 219-4187</t>
  </si>
  <si>
    <t>24 Bowman Point</t>
  </si>
  <si>
    <t>Trumaine Tewelson</t>
  </si>
  <si>
    <t>ttewelsonnd@cdbaby.com</t>
  </si>
  <si>
    <t>903 Scoville Court</t>
  </si>
  <si>
    <t>06624-75300-AR</t>
  </si>
  <si>
    <t>Niles Krimmer</t>
  </si>
  <si>
    <t>nkrimmerne@bbb.org</t>
  </si>
  <si>
    <t>0401 Bashford Avenue</t>
  </si>
  <si>
    <t>Glendale</t>
  </si>
  <si>
    <t>De Drewitt</t>
  </si>
  <si>
    <t>ddrewittnf@mapquest.com</t>
  </si>
  <si>
    <t>+1 (571) 504-1175</t>
  </si>
  <si>
    <t>6 Tomscot Hill</t>
  </si>
  <si>
    <t>Adelheid Gladhill</t>
  </si>
  <si>
    <t>agladhillng@stanford.edu</t>
  </si>
  <si>
    <t>+1 (410) 991-5601</t>
  </si>
  <si>
    <t>36 Atwood Plaza</t>
  </si>
  <si>
    <t>Murielle Lorinez</t>
  </si>
  <si>
    <t>mlorineznh@whitehouse.gov</t>
  </si>
  <si>
    <t>029 Bluejay Circle</t>
  </si>
  <si>
    <t>Edin Mathe</t>
  </si>
  <si>
    <t>+1 (404) 514-8311</t>
  </si>
  <si>
    <t>49261 Merry Crossing</t>
  </si>
  <si>
    <t>Mordy Van Der Vlies</t>
  </si>
  <si>
    <t>mvannj@wikipedia.org</t>
  </si>
  <si>
    <t>297 Fulton Way</t>
  </si>
  <si>
    <t>Mobile</t>
  </si>
  <si>
    <t>Spencer Wastell</t>
  </si>
  <si>
    <t>+1 (432) 765-8747</t>
  </si>
  <si>
    <t>80 Oak Alley</t>
  </si>
  <si>
    <t>Jemimah Ethelston</t>
  </si>
  <si>
    <t>jethelstonnl@creativecommons.org</t>
  </si>
  <si>
    <t>+1 (954) 385-3551</t>
  </si>
  <si>
    <t>676 Mcbride Lane</t>
  </si>
  <si>
    <t>Hollywood</t>
  </si>
  <si>
    <t>39652-20484-RV</t>
  </si>
  <si>
    <t>Bobbe Jevon</t>
  </si>
  <si>
    <t>bjevonnm@feedburner.com</t>
  </si>
  <si>
    <t>+1 (785) 211-7568</t>
  </si>
  <si>
    <t>66 Roth Center</t>
  </si>
  <si>
    <t>Perice Eberz</t>
  </si>
  <si>
    <t>peberznn@woothemes.com</t>
  </si>
  <si>
    <t>+1 (530) 938-1204</t>
  </si>
  <si>
    <t>490 Elmside Court</t>
  </si>
  <si>
    <t>Bear Gaish</t>
  </si>
  <si>
    <t>bgaishno@altervista.org</t>
  </si>
  <si>
    <t>0010 Dayton Crossing</t>
  </si>
  <si>
    <t>Lynnea Danton</t>
  </si>
  <si>
    <t>ldantonnp@miitbeian.gov.cn</t>
  </si>
  <si>
    <t>111 Mosinee Alley</t>
  </si>
  <si>
    <t>Skipton Morrall</t>
  </si>
  <si>
    <t>smorrallnq@answers.com</t>
  </si>
  <si>
    <t>+1 (304) 897-5422</t>
  </si>
  <si>
    <t>52731 Fair Oaks Way</t>
  </si>
  <si>
    <t>Devan Crownshaw</t>
  </si>
  <si>
    <t>dcrownshawnr@photobucket.com</t>
  </si>
  <si>
    <t>+1 (610) 576-4733</t>
  </si>
  <si>
    <t>25669 Spohn Plaza</t>
  </si>
  <si>
    <t>67938-81768-NX</t>
  </si>
  <si>
    <t>Kriste Wessel</t>
  </si>
  <si>
    <t>kwesselns@wikispaces.com</t>
  </si>
  <si>
    <t>+44 (739) 768-8321</t>
  </si>
  <si>
    <t>2664 Karstens Court</t>
  </si>
  <si>
    <t>W1F</t>
  </si>
  <si>
    <t>Joceline Reddoch</t>
  </si>
  <si>
    <t>jreddochnt@sun.com</t>
  </si>
  <si>
    <t>+1 (863) 742-5292</t>
  </si>
  <si>
    <t>79075 Helena Road</t>
  </si>
  <si>
    <t>Shelley Titley</t>
  </si>
  <si>
    <t>stitleynu@whitehouse.gov</t>
  </si>
  <si>
    <t>+1 (701) 350-6149</t>
  </si>
  <si>
    <t>8279 Old Gate Lane</t>
  </si>
  <si>
    <t>Redd Simao</t>
  </si>
  <si>
    <t>rsimaonv@simplemachines.org</t>
  </si>
  <si>
    <t>+1 (479) 898-5090</t>
  </si>
  <si>
    <t>37 Ridgeway Street</t>
  </si>
  <si>
    <t>Cece Inker</t>
  </si>
  <si>
    <t>+1 (863) 977-9033</t>
  </si>
  <si>
    <t>67 Annamark Street</t>
  </si>
  <si>
    <t>Noel Chisholm</t>
  </si>
  <si>
    <t>nchisholmnx@example.com</t>
  </si>
  <si>
    <t>+1 (865) 228-1100</t>
  </si>
  <si>
    <t>85 Calypso Place</t>
  </si>
  <si>
    <t>Grazia Oats</t>
  </si>
  <si>
    <t>goatsny@live.com</t>
  </si>
  <si>
    <t>+1 (213) 813-1072</t>
  </si>
  <si>
    <t>7552 Dottie Road</t>
  </si>
  <si>
    <t>Meade Birkin</t>
  </si>
  <si>
    <t>mbirkinnz@java.com</t>
  </si>
  <si>
    <t>+1 (954) 431-7206</t>
  </si>
  <si>
    <t>218 Elka Trail</t>
  </si>
  <si>
    <t>Ronda Pyson</t>
  </si>
  <si>
    <t>rpysono0@constantcontact.com</t>
  </si>
  <si>
    <t>+353 (836) 436-1472</t>
  </si>
  <si>
    <t>850 Jenna Court</t>
  </si>
  <si>
    <t>13764-02913-LA</t>
  </si>
  <si>
    <t>Rachele Ebrall</t>
  </si>
  <si>
    <t>+1 (312) 585-2288</t>
  </si>
  <si>
    <t>709 Blackbird Crossing</t>
  </si>
  <si>
    <t>Rafaela Treacher</t>
  </si>
  <si>
    <t>rtreachero2@usa.gov</t>
  </si>
  <si>
    <t>+353 (552) 867-2244</t>
  </si>
  <si>
    <t>16 Prentice Court</t>
  </si>
  <si>
    <t>Greystones</t>
  </si>
  <si>
    <t>Bee Fattorini</t>
  </si>
  <si>
    <t>bfattorinio3@quantcast.com</t>
  </si>
  <si>
    <t>433 Caliangt Park</t>
  </si>
  <si>
    <t>Monaghan</t>
  </si>
  <si>
    <t>H18</t>
  </si>
  <si>
    <t>Margie Palleske</t>
  </si>
  <si>
    <t>mpalleskeo4@nyu.edu</t>
  </si>
  <si>
    <t>+1 (561) 371-1596</t>
  </si>
  <si>
    <t>30 Dixon Trail</t>
  </si>
  <si>
    <t>Alexina Randals</t>
  </si>
  <si>
    <t>+1 (916) 300-4433</t>
  </si>
  <si>
    <t>713 Hayes Junction</t>
  </si>
  <si>
    <t>Filip Antcliffe</t>
  </si>
  <si>
    <t>fantcliffeo6@amazon.co.jp</t>
  </si>
  <si>
    <t>+353 (581) 217-6697</t>
  </si>
  <si>
    <t>05 Bobwhite Pass</t>
  </si>
  <si>
    <t>Peyter Matignon</t>
  </si>
  <si>
    <t>pmatignono7@harvard.edu</t>
  </si>
  <si>
    <t>+44 (792) 626-3977</t>
  </si>
  <si>
    <t>3162 Arizona Way</t>
  </si>
  <si>
    <t>Kirkton</t>
  </si>
  <si>
    <t>KW10</t>
  </si>
  <si>
    <t>Claudie Weond</t>
  </si>
  <si>
    <t>cweondo8@theglobeandmail.com</t>
  </si>
  <si>
    <t>+1 (828) 335-1268</t>
  </si>
  <si>
    <t>41 Coolidge Way</t>
  </si>
  <si>
    <t>Modesty MacConnechie</t>
  </si>
  <si>
    <t>mmacconnechieo9@reuters.com</t>
  </si>
  <si>
    <t>+1 (304) 620-6008</t>
  </si>
  <si>
    <t>526 Onsgard Park</t>
  </si>
  <si>
    <t>Jaquenette Skentelbery</t>
  </si>
  <si>
    <t>jskentelberyoa@paypal.com</t>
  </si>
  <si>
    <t>+1 (713) 976-5419</t>
  </si>
  <si>
    <t>90235 Holy Cross Parkway</t>
  </si>
  <si>
    <t>Orazio Comber</t>
  </si>
  <si>
    <t>ocomberob@goo.gl</t>
  </si>
  <si>
    <t>+353 (947) 836-2302</t>
  </si>
  <si>
    <t>725 Autumn Leaf Place</t>
  </si>
  <si>
    <t>66934-67426-WC</t>
  </si>
  <si>
    <t>Domini Bram</t>
  </si>
  <si>
    <t>dbramoc@ifeng.com</t>
  </si>
  <si>
    <t>+1 (202) 790-0537</t>
  </si>
  <si>
    <t>7528 Luster Court</t>
  </si>
  <si>
    <t>Zachary Tramel</t>
  </si>
  <si>
    <t>ztramelod@netlog.com</t>
  </si>
  <si>
    <t>+1 (862) 925-5943</t>
  </si>
  <si>
    <t>28834 Wayridge Lane</t>
  </si>
  <si>
    <t>Izaak Primak</t>
  </si>
  <si>
    <t>+1 (206) 705-3979</t>
  </si>
  <si>
    <t>55 Buhler Pass</t>
  </si>
  <si>
    <t>Brittani Thoresbie</t>
  </si>
  <si>
    <t>+1 (303) 606-9146</t>
  </si>
  <si>
    <t>643 Logan Plaza</t>
  </si>
  <si>
    <t>Constanta Hatfull</t>
  </si>
  <si>
    <t>chatfullog@ebay.com</t>
  </si>
  <si>
    <t>+1 (815) 382-1966</t>
  </si>
  <si>
    <t>2 Nelson Alley</t>
  </si>
  <si>
    <t>Rockford</t>
  </si>
  <si>
    <t>Bobbe Castagneto</t>
  </si>
  <si>
    <t>+1 (406) 972-9050</t>
  </si>
  <si>
    <t>5 Moose Terrace</t>
  </si>
  <si>
    <t>32562-55185-DQ</t>
  </si>
  <si>
    <t>Chastity Swatman</t>
  </si>
  <si>
    <t>cswatmanoi@cbslocal.com</t>
  </si>
  <si>
    <t>+1 (404) 916-1168</t>
  </si>
  <si>
    <t>4 Eastwood Alley</t>
  </si>
  <si>
    <t>Lindon Agnolo</t>
  </si>
  <si>
    <t>lagnolooj@pinterest.com</t>
  </si>
  <si>
    <t>+1 (918) 228-6949</t>
  </si>
  <si>
    <t>82499 Mallard Lane</t>
  </si>
  <si>
    <t>Delainey Kiddy</t>
  </si>
  <si>
    <t>dkiddyok@fda.gov</t>
  </si>
  <si>
    <t>+1 (209) 103-3933</t>
  </si>
  <si>
    <t>66184 Melby Avenue</t>
  </si>
  <si>
    <t>Helli Petroulis</t>
  </si>
  <si>
    <t>hpetroulisol@state.tx.us</t>
  </si>
  <si>
    <t>+353 (783) 893-0842</t>
  </si>
  <si>
    <t>56 Hollow Ridge Circle</t>
  </si>
  <si>
    <t>Mullagh</t>
  </si>
  <si>
    <t>Marty Scholl</t>
  </si>
  <si>
    <t>mschollom@taobao.com</t>
  </si>
  <si>
    <t>+1 (415) 613-5939</t>
  </si>
  <si>
    <t>59992 Canary Crossing</t>
  </si>
  <si>
    <t>Kienan Ferson</t>
  </si>
  <si>
    <t>kfersonon@g.co</t>
  </si>
  <si>
    <t>+1 (251) 291-1195</t>
  </si>
  <si>
    <t>72997 Annamark Plaza</t>
  </si>
  <si>
    <t>Blake Kelloway</t>
  </si>
  <si>
    <t>bkellowayoo@omniture.com</t>
  </si>
  <si>
    <t>+1 (415) 757-3377</t>
  </si>
  <si>
    <t>7351 Sloan Pass</t>
  </si>
  <si>
    <t>Scarlett Oliffe</t>
  </si>
  <si>
    <t>soliffeop@yellowbook.com</t>
  </si>
  <si>
    <t>+1 (212) 198-9134</t>
  </si>
  <si>
    <t>1866 Ohio Point</t>
  </si>
  <si>
    <t>Kippie Marrison</t>
  </si>
  <si>
    <t>kmarrisonoq@dropbox.com</t>
  </si>
  <si>
    <t>+1 (303) 808-6803</t>
  </si>
  <si>
    <t>84 Sutherland Alley</t>
  </si>
  <si>
    <t>Celestia Dolohunty</t>
  </si>
  <si>
    <t>cdolohuntyor@dailymail.co.uk</t>
  </si>
  <si>
    <t>+1 (619) 353-0412</t>
  </si>
  <si>
    <t>836 Towne Court</t>
  </si>
  <si>
    <t>Patsy Vasilenko</t>
  </si>
  <si>
    <t>pvasilenkoos@addtoany.com</t>
  </si>
  <si>
    <t>+44 (116) 714-6469</t>
  </si>
  <si>
    <t>56 Ridge Oak Point</t>
  </si>
  <si>
    <t>Raphaela Schankelborg</t>
  </si>
  <si>
    <t>rschankelborgot@ameblo.jp</t>
  </si>
  <si>
    <t>528 Debs Terrace</t>
  </si>
  <si>
    <t>Sharity Wickens</t>
  </si>
  <si>
    <t>+353 (724) 224-5556</t>
  </si>
  <si>
    <t>5873 Lake View Parkway</t>
  </si>
  <si>
    <t>Cavan</t>
  </si>
  <si>
    <t>Derick Snow</t>
  </si>
  <si>
    <t>+1 (718) 461-3002</t>
  </si>
  <si>
    <t>813 La Follette Place</t>
  </si>
  <si>
    <t>Baxy Cargen</t>
  </si>
  <si>
    <t>bcargenow@geocities.jp</t>
  </si>
  <si>
    <t>+1 (253) 509-6510</t>
  </si>
  <si>
    <t>58 Carpenter Pass</t>
  </si>
  <si>
    <t>Ryann Stickler</t>
  </si>
  <si>
    <t>rsticklerox@printfriendly.com</t>
  </si>
  <si>
    <t>+44 (830) 367-6129</t>
  </si>
  <si>
    <t>471 Sage Center</t>
  </si>
  <si>
    <t>Daryn Cassius</t>
  </si>
  <si>
    <t>+1 (269) 398-0766</t>
  </si>
  <si>
    <t>19 Ridgeway Road</t>
  </si>
  <si>
    <t>Battle Creek</t>
  </si>
  <si>
    <t>06062-66586-TK</t>
  </si>
  <si>
    <t>Bud Danett</t>
  </si>
  <si>
    <t>bdanettoz@kickstarter.com</t>
  </si>
  <si>
    <t>3 Dennis Road</t>
  </si>
  <si>
    <t>Skelly Dolohunty</t>
  </si>
  <si>
    <t>+353 (239) 716-2717</t>
  </si>
  <si>
    <t>34010 Kensington Trail</t>
  </si>
  <si>
    <t>Ballymun</t>
  </si>
  <si>
    <t>Drake Jevon</t>
  </si>
  <si>
    <t>djevonp1@ibm.com</t>
  </si>
  <si>
    <t>+1 (832) 733-7027</t>
  </si>
  <si>
    <t>27430 Fairfield Parkway</t>
  </si>
  <si>
    <t>Hall Ranner</t>
  </si>
  <si>
    <t>hrannerp2@omniture.com</t>
  </si>
  <si>
    <t>+1 (513) 635-0251</t>
  </si>
  <si>
    <t>51 Sunfield Crossing</t>
  </si>
  <si>
    <t>Berkly Imrie</t>
  </si>
  <si>
    <t>bimriep3@addtoany.com</t>
  </si>
  <si>
    <t>+1 (559) 761-5288</t>
  </si>
  <si>
    <t>1815 Annamark Way</t>
  </si>
  <si>
    <t>Dorey Sopper</t>
  </si>
  <si>
    <t>dsopperp4@eventbrite.com</t>
  </si>
  <si>
    <t>+1 (612) 870-1604</t>
  </si>
  <si>
    <t>0244 Northfield Place</t>
  </si>
  <si>
    <t>Darcy Lochran</t>
  </si>
  <si>
    <t>+1 (915) 776-4578</t>
  </si>
  <si>
    <t>7464 Nobel Way</t>
  </si>
  <si>
    <t>Lauritz Ledgley</t>
  </si>
  <si>
    <t>lledgleyp6@de.vu</t>
  </si>
  <si>
    <t>+1 (515) 261-2295</t>
  </si>
  <si>
    <t>99138 Waywood Junction</t>
  </si>
  <si>
    <t>Tawnya Menary</t>
  </si>
  <si>
    <t>tmenaryp7@phoca.cz</t>
  </si>
  <si>
    <t>+1 (971) 467-6353</t>
  </si>
  <si>
    <t>5546 Kensington Hill</t>
  </si>
  <si>
    <t>Gustaf Ciccotti</t>
  </si>
  <si>
    <t>gciccottip8@so-net.ne.jp</t>
  </si>
  <si>
    <t>+1 (832) 392-5010</t>
  </si>
  <si>
    <t>94417 Boyd Trail</t>
  </si>
  <si>
    <t>Bobbe Renner</t>
  </si>
  <si>
    <t>+1 (919) 456-9860</t>
  </si>
  <si>
    <t>9 Westerfield Place</t>
  </si>
  <si>
    <t>Wilton Jallin</t>
  </si>
  <si>
    <t>wjallinpa@pcworld.com</t>
  </si>
  <si>
    <t>+1 (617) 201-1702</t>
  </si>
  <si>
    <t>6511 Haas Road</t>
  </si>
  <si>
    <t>Mindy Bogey</t>
  </si>
  <si>
    <t>mbogeypb@thetimes.co.uk</t>
  </si>
  <si>
    <t>+1 (202) 479-4238</t>
  </si>
  <si>
    <t>7791 Westend Point</t>
  </si>
  <si>
    <t>Paulie Fonzone</t>
  </si>
  <si>
    <t>+1 (518) 905-1184</t>
  </si>
  <si>
    <t>596 Manufacturers Alley</t>
  </si>
  <si>
    <t>Merrile Cobbledick</t>
  </si>
  <si>
    <t>mcobbledickpd@ucsd.edu</t>
  </si>
  <si>
    <t>+1 (520) 567-8210</t>
  </si>
  <si>
    <t>949 Nobel Plaza</t>
  </si>
  <si>
    <t>Antonius Lewry</t>
  </si>
  <si>
    <t>alewrype@whitehouse.gov</t>
  </si>
  <si>
    <t>+1 (334) 368-9435</t>
  </si>
  <si>
    <t>86 Pine View Pass</t>
  </si>
  <si>
    <t>Isis Hessel</t>
  </si>
  <si>
    <t>ihesselpf@ox.ac.uk</t>
  </si>
  <si>
    <t>+1 (907) 873-3538</t>
  </si>
  <si>
    <t>2900 Pennsylvania Court</t>
  </si>
  <si>
    <t>Fairbanks</t>
  </si>
  <si>
    <t>Harland Trematick</t>
  </si>
  <si>
    <t>1235 Shopko Point</t>
  </si>
  <si>
    <t>Chloris Sorrell</t>
  </si>
  <si>
    <t>csorrellph@amazon.com</t>
  </si>
  <si>
    <t>+44 (160) 225-1993</t>
  </si>
  <si>
    <t>5 Scott Lane</t>
  </si>
  <si>
    <t>S8</t>
  </si>
  <si>
    <t>11513-19816-IJ</t>
  </si>
  <si>
    <t>Odette Tocque</t>
  </si>
  <si>
    <t>otocquepi@abc.net.au</t>
  </si>
  <si>
    <t>+1 (786) 201-0196</t>
  </si>
  <si>
    <t>731 Anzinger Park</t>
  </si>
  <si>
    <t>Quintina Heavyside</t>
  </si>
  <si>
    <t>qheavysidepj@unc.edu</t>
  </si>
  <si>
    <t>+1 (859) 572-4305</t>
  </si>
  <si>
    <t>7995 Macpherson Drive</t>
  </si>
  <si>
    <t>Hadley Reuven</t>
  </si>
  <si>
    <t>hreuvenpk@whitehouse.gov</t>
  </si>
  <si>
    <t>+1 (616) 851-0525</t>
  </si>
  <si>
    <t>227 Burning Wood Drive</t>
  </si>
  <si>
    <t>Mitch Attwool</t>
  </si>
  <si>
    <t>mattwoolpl@nba.com</t>
  </si>
  <si>
    <t>+1 (515) 821-3701</t>
  </si>
  <si>
    <t>6229 Dawn Junction</t>
  </si>
  <si>
    <t>Charin Maplethorp</t>
  </si>
  <si>
    <t>35 Alpine Circle</t>
  </si>
  <si>
    <t>Goldie Wynes</t>
  </si>
  <si>
    <t>gwynespn@dagondesign.com</t>
  </si>
  <si>
    <t>+1 (512) 118-8603</t>
  </si>
  <si>
    <t>5251 Everett Way</t>
  </si>
  <si>
    <t>Celie MacCourt</t>
  </si>
  <si>
    <t>cmaccourtpo@amazon.com</t>
  </si>
  <si>
    <t>01678 4th Hill</t>
  </si>
  <si>
    <t>00841-75330-ZV</t>
  </si>
  <si>
    <t>Rori Ollin</t>
  </si>
  <si>
    <t>+1 (626) 704-3749</t>
  </si>
  <si>
    <t>05889 Heath Place</t>
  </si>
  <si>
    <t>Evy Wilsone</t>
  </si>
  <si>
    <t>ewilsonepq@eepurl.com</t>
  </si>
  <si>
    <t>+1 (202) 969-6382</t>
  </si>
  <si>
    <t>13130 Heffernan Point</t>
  </si>
  <si>
    <t>Dolores Duffie</t>
  </si>
  <si>
    <t>dduffiepr@time.com</t>
  </si>
  <si>
    <t>+1 (971) 936-3214</t>
  </si>
  <si>
    <t>3 Jenifer Circle</t>
  </si>
  <si>
    <t>Mathilda Matiasek</t>
  </si>
  <si>
    <t>mmatiasekps@ucoz.ru</t>
  </si>
  <si>
    <t>30867 Magdeline Way</t>
  </si>
  <si>
    <t>Jarred Camillo</t>
  </si>
  <si>
    <t>jcamillopt@shinystat.com</t>
  </si>
  <si>
    <t>+1 (202) 572-0994</t>
  </si>
  <si>
    <t>48965 Mesta Lane</t>
  </si>
  <si>
    <t>Kameko Philbrick</t>
  </si>
  <si>
    <t>kphilbrickpu@cdc.gov</t>
  </si>
  <si>
    <t>987 Westridge Terrace</t>
  </si>
  <si>
    <t>Mallory Shrimpling</t>
  </si>
  <si>
    <t>40 Declaration Point</t>
  </si>
  <si>
    <t>Barnett Sillis</t>
  </si>
  <si>
    <t>bsillispw@istockphoto.com</t>
  </si>
  <si>
    <t>+1 (305) 267-4961</t>
  </si>
  <si>
    <t>53 Shasta Plaza</t>
  </si>
  <si>
    <t>Brenn Dundredge</t>
  </si>
  <si>
    <t>+1 (405) 369-5173</t>
  </si>
  <si>
    <t>5 Morrow Street</t>
  </si>
  <si>
    <t>Read Cutts</t>
  </si>
  <si>
    <t>rcuttspy@techcrunch.com</t>
  </si>
  <si>
    <t>+1 (815) 758-8653</t>
  </si>
  <si>
    <t>820 Reinke Pass</t>
  </si>
  <si>
    <t>Michale Delves</t>
  </si>
  <si>
    <t>mdelvespz@nature.com</t>
  </si>
  <si>
    <t>+1 (334) 881-9178</t>
  </si>
  <si>
    <t>670 Shoshone Circle</t>
  </si>
  <si>
    <t>Devland Gritton</t>
  </si>
  <si>
    <t>dgrittonq0@nydailynews.com</t>
  </si>
  <si>
    <t>+1 (626) 968-5148</t>
  </si>
  <si>
    <t>095 Jenna Junction</t>
  </si>
  <si>
    <t>91240-83405-ZQ</t>
  </si>
  <si>
    <t>Caitlin Cattermull</t>
  </si>
  <si>
    <t>ccattermullq1@columbia.edu</t>
  </si>
  <si>
    <t>+1 (312) 880-3388</t>
  </si>
  <si>
    <t>1 Gina Street</t>
  </si>
  <si>
    <t>Dell Gut</t>
  </si>
  <si>
    <t>dgutq2@umich.edu</t>
  </si>
  <si>
    <t>+1 (281) 648-9915</t>
  </si>
  <si>
    <t>30506 Bowman Avenue</t>
  </si>
  <si>
    <t>Willy Pummery</t>
  </si>
  <si>
    <t>wpummeryq3@topsy.com</t>
  </si>
  <si>
    <t>+1 (231) 416-9594</t>
  </si>
  <si>
    <t>9795 Acker Plaza</t>
  </si>
  <si>
    <t>Muskegon</t>
  </si>
  <si>
    <t>Geoffrey Siuda</t>
  </si>
  <si>
    <t>gsiudaq4@nytimes.com</t>
  </si>
  <si>
    <t>+1 (202) 315-8135</t>
  </si>
  <si>
    <t>64284 Pearson Parkway</t>
  </si>
  <si>
    <t>Henderson Crowne</t>
  </si>
  <si>
    <t>hcrowneq5@wufoo.com</t>
  </si>
  <si>
    <t>+353 (476) 525-5512</t>
  </si>
  <si>
    <t>706 Eagan Lane</t>
  </si>
  <si>
    <t>Sallins</t>
  </si>
  <si>
    <t>W91</t>
  </si>
  <si>
    <t>Vernor Pawsey</t>
  </si>
  <si>
    <t>vpawseyq6@tiny.cc</t>
  </si>
  <si>
    <t>+1 (478) 568-4944</t>
  </si>
  <si>
    <t>883 Eagan Point</t>
  </si>
  <si>
    <t>Augustin Waterhouse</t>
  </si>
  <si>
    <t>awaterhouseq7@istockphoto.com</t>
  </si>
  <si>
    <t>+1 (318) 129-0806</t>
  </si>
  <si>
    <t>23530 Lake View Trail</t>
  </si>
  <si>
    <t>Fanchon Haughian</t>
  </si>
  <si>
    <t>fhaughianq8@1688.com</t>
  </si>
  <si>
    <t>+1 (253) 974-5538</t>
  </si>
  <si>
    <t>2017 Ronald Regan Trail</t>
  </si>
  <si>
    <t>Jaimie Hatz</t>
  </si>
  <si>
    <t>+1 (915) 920-9318</t>
  </si>
  <si>
    <t>3 Atwood Avenue</t>
  </si>
  <si>
    <t>Edeline Edney</t>
  </si>
  <si>
    <t>+1 (205) 866-7629</t>
  </si>
  <si>
    <t>43 Crest Line Road</t>
  </si>
  <si>
    <t>Rickie Faltin</t>
  </si>
  <si>
    <t>rfaltinqb@topsy.com</t>
  </si>
  <si>
    <t>2 Laurel Drive</t>
  </si>
  <si>
    <t>Gnni Cheeke</t>
  </si>
  <si>
    <t>gcheekeqc@sitemeter.com</t>
  </si>
  <si>
    <t>+44 (677) 694-1404</t>
  </si>
  <si>
    <t>934 Loomis Junction</t>
  </si>
  <si>
    <t>EC3M</t>
  </si>
  <si>
    <t>Gwenni Ratt</t>
  </si>
  <si>
    <t>grattqd@phpbb.com</t>
  </si>
  <si>
    <t>+353 (878) 618-9723</t>
  </si>
  <si>
    <t>55 Montana Road</t>
  </si>
  <si>
    <t>Castlemartyr</t>
  </si>
  <si>
    <t>H71</t>
  </si>
  <si>
    <t>Johnath Fairebrother</t>
  </si>
  <si>
    <t>+1 (302) 159-1841</t>
  </si>
  <si>
    <t>05 Bluestem Street</t>
  </si>
  <si>
    <t>Ingamar Eberlein</t>
  </si>
  <si>
    <t>ieberleinqf@hc360.com</t>
  </si>
  <si>
    <t>+1 (717) 323-3451</t>
  </si>
  <si>
    <t>8 Delaware Circle</t>
  </si>
  <si>
    <t>Jilly Dreng</t>
  </si>
  <si>
    <t>jdrengqg@uiuc.edu</t>
  </si>
  <si>
    <t>+353 (350) 974-1489</t>
  </si>
  <si>
    <t>0 Cardinal Park</t>
  </si>
  <si>
    <t>47723-84396-MT</t>
  </si>
  <si>
    <t>Jillane Jedrzej</t>
  </si>
  <si>
    <t>jjedrzejqh@dailymail.co.uk</t>
  </si>
  <si>
    <t>+1 (915) 844-8777</t>
  </si>
  <si>
    <t>8 Melby Hill</t>
  </si>
  <si>
    <t>48392-32021-EC</t>
  </si>
  <si>
    <t>Correy Lampel</t>
  </si>
  <si>
    <t>clampelqi@jimdo.com</t>
  </si>
  <si>
    <t>+1 (314) 143-0842</t>
  </si>
  <si>
    <t>445 Brown Way</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</si>
  <si>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</si>
  <si>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</si>
  <si>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</si>
  <si>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</si>
  <si>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</si>
  <si>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</si>
  <si>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</si>
  <si>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</si>
  <si>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</si>
  <si>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</si>
  <si>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</si>
  <si>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</si>
  <si>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</si>
  <si>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</si>
  <si>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</si>
  <si>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</si>
  <si>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</si>
  <si>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</si>
  <si>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</si>
  <si>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Inglewood</t>
  </si>
  <si>
    <t>Rhodie Strathern</t>
  </si>
  <si>
    <t>rstrathernqn@devhub.com</t>
  </si>
  <si>
    <t>63071 Warner Terrace</t>
  </si>
  <si>
    <t>Chad Miguel</t>
  </si>
  <si>
    <t>cmiguelqo@exblog.jp</t>
  </si>
  <si>
    <t>+1 (240) 449-8992</t>
  </si>
  <si>
    <t>83 Sauthoff Junction</t>
  </si>
  <si>
    <t>Florinda Matusovsky</t>
  </si>
  <si>
    <t>+1 (518) 618-9919</t>
  </si>
  <si>
    <t>2 Moland Court</t>
  </si>
  <si>
    <t>Morly Rocks</t>
  </si>
  <si>
    <t>mrocksqq@exblog.jp</t>
  </si>
  <si>
    <t>+353 (731) 124-0228</t>
  </si>
  <si>
    <t>21 Spenser Court</t>
  </si>
  <si>
    <t>Crossmolina</t>
  </si>
  <si>
    <t>Yuri Burrells</t>
  </si>
  <si>
    <t>yburrellsqr@vinaora.com</t>
  </si>
  <si>
    <t>+1 (859) 101-4742</t>
  </si>
  <si>
    <t>4 Brickson Park Court</t>
  </si>
  <si>
    <t>Cleopatra Goodrum</t>
  </si>
  <si>
    <t>cgoodrumqs@goodreads.com</t>
  </si>
  <si>
    <t>+1 (619) 944-5888</t>
  </si>
  <si>
    <t>94 Roxbury Road</t>
  </si>
  <si>
    <t>Joey Jefferys</t>
  </si>
  <si>
    <t>jjefferysqt@blog.com</t>
  </si>
  <si>
    <t>526 Helena Crossing</t>
  </si>
  <si>
    <t>Bearnard Wardell</t>
  </si>
  <si>
    <t>bwardellqu@adobe.com</t>
  </si>
  <si>
    <t>+1 (347) 311-2289</t>
  </si>
  <si>
    <t>57299 Tennessee Hill</t>
  </si>
  <si>
    <t>Zeke Walisiak</t>
  </si>
  <si>
    <t>zwalisiakqv@ucsd.edu</t>
  </si>
  <si>
    <t>+353 (848) 172-8155</t>
  </si>
  <si>
    <t>7 Birchwood Street</t>
  </si>
  <si>
    <t>Booterstown</t>
  </si>
  <si>
    <t>Wiley Leopold</t>
  </si>
  <si>
    <t>wleopoldqw@blogspot.com</t>
  </si>
  <si>
    <t>+1 (352) 173-9191</t>
  </si>
  <si>
    <t>5 Elmside Terrace</t>
  </si>
  <si>
    <t>Gainesville</t>
  </si>
  <si>
    <t>Chiarra Shalders</t>
  </si>
  <si>
    <t>cshaldersqx@cisco.com</t>
  </si>
  <si>
    <t>+1 (305) 787-2810</t>
  </si>
  <si>
    <t>445 Heath Terrace</t>
  </si>
  <si>
    <t>Sharl Southerill</t>
  </si>
  <si>
    <t>+1 (865) 959-4075</t>
  </si>
  <si>
    <t>39 Nelson Pass</t>
  </si>
  <si>
    <t>Noni Furber</t>
  </si>
  <si>
    <t>nfurberqz@jugem.jp</t>
  </si>
  <si>
    <t>+1 (817) 813-2784</t>
  </si>
  <si>
    <t>565 Sloan Avenue</t>
  </si>
  <si>
    <t>Dinah Crutcher</t>
  </si>
  <si>
    <t>+353 (706) 448-6304</t>
  </si>
  <si>
    <t>89147 Northport Trail</t>
  </si>
  <si>
    <t>Charlean Keave</t>
  </si>
  <si>
    <t>ckeaver1@ucoz.com</t>
  </si>
  <si>
    <t>+1 (850) 410-9647</t>
  </si>
  <si>
    <t>08019 Fairfield Pass</t>
  </si>
  <si>
    <t>Sada Roseborough</t>
  </si>
  <si>
    <t>sroseboroughr2@virginia.edu</t>
  </si>
  <si>
    <t>+1 (253) 735-5179</t>
  </si>
  <si>
    <t>779 Memorial Avenue</t>
  </si>
  <si>
    <t>Clayton Kingwell</t>
  </si>
  <si>
    <t>ckingwellr3@squarespace.com</t>
  </si>
  <si>
    <t>+353 (182) 469-0985</t>
  </si>
  <si>
    <t>947 Burrows Park</t>
  </si>
  <si>
    <t>Rathnew</t>
  </si>
  <si>
    <t>Kacy Canto</t>
  </si>
  <si>
    <t>kcantor4@gmpg.org</t>
  </si>
  <si>
    <t>+1 (260) 735-9621</t>
  </si>
  <si>
    <t>43 Doe Crossing Center</t>
  </si>
  <si>
    <t>Mab Blakemore</t>
  </si>
  <si>
    <t>mblakemorer5@nsw.gov.au</t>
  </si>
  <si>
    <t>+1 (806) 227-6812</t>
  </si>
  <si>
    <t>70 Crescent Oaks Junction</t>
  </si>
  <si>
    <t>58408-27638-IB</t>
  </si>
  <si>
    <t>Dedie Gooderridge</t>
  </si>
  <si>
    <t>dgooderridger6@lycos.com</t>
  </si>
  <si>
    <t>+1 (202) 793-3951</t>
  </si>
  <si>
    <t>181 Londonderry Circle</t>
  </si>
  <si>
    <t>Javier Causnett</t>
  </si>
  <si>
    <t>+1 (301) 396-9701</t>
  </si>
  <si>
    <t>511 Rowland Alley</t>
  </si>
  <si>
    <t>Silver Spring</t>
  </si>
  <si>
    <t>Demetris Micheli</t>
  </si>
  <si>
    <t>+1 (608) 138-8374</t>
  </si>
  <si>
    <t>33123 Rigney Pass</t>
  </si>
  <si>
    <t>Chloette Bernardot</t>
  </si>
  <si>
    <t>cbernardotr9@wix.com</t>
  </si>
  <si>
    <t>+1 (936) 783-5732</t>
  </si>
  <si>
    <t>6672 Cordelia Point</t>
  </si>
  <si>
    <t>Conroe</t>
  </si>
  <si>
    <t>Kim Kemery</t>
  </si>
  <si>
    <t>kkemeryra@t.co</t>
  </si>
  <si>
    <t>+1 (817) 407-3513</t>
  </si>
  <si>
    <t>95 Delladonna Parkway</t>
  </si>
  <si>
    <t>Fanchette Parlot</t>
  </si>
  <si>
    <t>fparlotrb@forbes.com</t>
  </si>
  <si>
    <t>+1 (614) 706-1246</t>
  </si>
  <si>
    <t>7765 Westridge Lane</t>
  </si>
  <si>
    <t>Ramon Cheak</t>
  </si>
  <si>
    <t>rcheakrc@tripadvisor.com</t>
  </si>
  <si>
    <t>23 Paget Point</t>
  </si>
  <si>
    <t>Bundoran</t>
  </si>
  <si>
    <t>Koressa O'Geneay</t>
  </si>
  <si>
    <t>kogeneayrd@utexas.edu</t>
  </si>
  <si>
    <t>+1 (303) 637-0326</t>
  </si>
  <si>
    <t>77 Rigney Hill</t>
  </si>
  <si>
    <t>Claudell Ayre</t>
  </si>
  <si>
    <t>cayrere@symantec.com</t>
  </si>
  <si>
    <t>+1 (386) 573-2575</t>
  </si>
  <si>
    <t>5645 Lotheville Crossing</t>
  </si>
  <si>
    <t>Daytona Beach</t>
  </si>
  <si>
    <t>Lorianne Kyneton</t>
  </si>
  <si>
    <t>lkynetonrf@macromedia.com</t>
  </si>
  <si>
    <t>+44 (618) 634-9365</t>
  </si>
  <si>
    <t>1926 3rd Center</t>
  </si>
  <si>
    <t>Adele McFayden</t>
  </si>
  <si>
    <t>+44 (123) 755-7484</t>
  </si>
  <si>
    <t>28 Darwin Terrace</t>
  </si>
  <si>
    <t>Wirral</t>
  </si>
  <si>
    <t>CH48</t>
  </si>
  <si>
    <t>Herta Layne</t>
  </si>
  <si>
    <t>+1 (636) 143-8338</t>
  </si>
  <si>
    <t>5495 Talisman Plaza</t>
  </si>
  <si>
    <t>98051-37183-SK</t>
  </si>
  <si>
    <t>Dierdre Scrigmour</t>
  </si>
  <si>
    <t>dscrigmourri@cnbc.com</t>
  </si>
  <si>
    <t>+1 (858) 976-1767</t>
  </si>
  <si>
    <t>018 Luster Pass</t>
  </si>
  <si>
    <t>Oceanside</t>
  </si>
  <si>
    <t>48689-81852-DT</t>
  </si>
  <si>
    <t>Romy Whittlesea</t>
  </si>
  <si>
    <t>+1 (423) 297-8063</t>
  </si>
  <si>
    <t>65 Reinke Point</t>
  </si>
  <si>
    <t>Desdemona Eye</t>
  </si>
  <si>
    <t>+353 (252) 896-2096</t>
  </si>
  <si>
    <t>191 Manitowish Crossing</t>
  </si>
  <si>
    <t>Margarette Sterland</t>
  </si>
  <si>
    <t>+1 (215) 872-6809</t>
  </si>
  <si>
    <t>5 Kenwood Pass</t>
  </si>
  <si>
    <t>Catharine Scoines</t>
  </si>
  <si>
    <t>+353 (693) 290-4775</t>
  </si>
  <si>
    <t>39192 Glendale Hill</t>
  </si>
  <si>
    <t>Jennica Tewelson</t>
  </si>
  <si>
    <t>jtewelsonrn@samsung.com</t>
  </si>
  <si>
    <t>+1 (469) 573-8379</t>
  </si>
  <si>
    <t>4040 Hoard Junction</t>
  </si>
  <si>
    <t>Marguerite Graves</t>
  </si>
  <si>
    <t>+1 (479) 204-9111</t>
  </si>
  <si>
    <t>91413 Scott Way</t>
  </si>
  <si>
    <t>10940-42739-ET</t>
  </si>
  <si>
    <t>Etan Featenby</t>
  </si>
  <si>
    <t>+1 (719) 416-9560</t>
  </si>
  <si>
    <t>885 Toban Plaza</t>
  </si>
  <si>
    <t>Nicolina Jenny</t>
  </si>
  <si>
    <t>njennyrq@bigcartel.com</t>
  </si>
  <si>
    <t>+1 (562) 679-4750</t>
  </si>
  <si>
    <t>6099 American Ash Court</t>
  </si>
  <si>
    <t>Vidovic Antonelli</t>
  </si>
  <si>
    <t>+44 (810) 927-9266</t>
  </si>
  <si>
    <t>3242 Corscot Pass</t>
  </si>
  <si>
    <t>EC1V</t>
  </si>
  <si>
    <t>Price per 100g</t>
  </si>
  <si>
    <t>Profit</t>
  </si>
  <si>
    <t>Ara</t>
  </si>
  <si>
    <t>L</t>
  </si>
  <si>
    <t>M</t>
  </si>
  <si>
    <t>D</t>
  </si>
  <si>
    <t>Rob</t>
  </si>
  <si>
    <t>Lib</t>
  </si>
  <si>
    <t>Exc</t>
  </si>
  <si>
    <t>Column1</t>
  </si>
  <si>
    <t>Name</t>
  </si>
  <si>
    <t>First_Name</t>
  </si>
  <si>
    <t>Last_name</t>
  </si>
  <si>
    <t>type of Coffee</t>
  </si>
  <si>
    <t>Coffee Name</t>
  </si>
  <si>
    <t>Robusta</t>
  </si>
  <si>
    <t>Excelsior</t>
  </si>
  <si>
    <t>Arabica</t>
  </si>
  <si>
    <t>Librica</t>
  </si>
  <si>
    <t>Total_Sales</t>
  </si>
  <si>
    <t>Aloisia</t>
  </si>
  <si>
    <t>Allner</t>
  </si>
  <si>
    <t>Medium</t>
  </si>
  <si>
    <t>Jami</t>
  </si>
  <si>
    <t>Redholes</t>
  </si>
  <si>
    <t>Light</t>
  </si>
  <si>
    <t>Christoffer</t>
  </si>
  <si>
    <t>O' Shea</t>
  </si>
  <si>
    <t>Beryle</t>
  </si>
  <si>
    <t>Cottier</t>
  </si>
  <si>
    <t>Dark</t>
  </si>
  <si>
    <t>Shaylynn</t>
  </si>
  <si>
    <t>Lobe</t>
  </si>
  <si>
    <t>Melvin</t>
  </si>
  <si>
    <t>Wharfe</t>
  </si>
  <si>
    <t>Guthrey</t>
  </si>
  <si>
    <t>Petracci</t>
  </si>
  <si>
    <t>Rodger</t>
  </si>
  <si>
    <t>Raven</t>
  </si>
  <si>
    <t>Ferrell</t>
  </si>
  <si>
    <t>Ferber</t>
  </si>
  <si>
    <t>Duky</t>
  </si>
  <si>
    <t>Phizackerly</t>
  </si>
  <si>
    <t>Rosaleen</t>
  </si>
  <si>
    <t>Scholar</t>
  </si>
  <si>
    <t>Terence</t>
  </si>
  <si>
    <t>Vanyutin</t>
  </si>
  <si>
    <t>Patrice</t>
  </si>
  <si>
    <t>Trobe</t>
  </si>
  <si>
    <t>Llywellyn</t>
  </si>
  <si>
    <t>Oscroft</t>
  </si>
  <si>
    <t>Minni</t>
  </si>
  <si>
    <t>Alabaster</t>
  </si>
  <si>
    <t>Rhianon</t>
  </si>
  <si>
    <t>Broxup</t>
  </si>
  <si>
    <t>Pall</t>
  </si>
  <si>
    <t>Redford</t>
  </si>
  <si>
    <t>Aurea</t>
  </si>
  <si>
    <t>Corradino</t>
  </si>
  <si>
    <t>Avrit</t>
  </si>
  <si>
    <t>Davidowsky</t>
  </si>
  <si>
    <t>Annabel</t>
  </si>
  <si>
    <t>Antuk</t>
  </si>
  <si>
    <t>Iorgo</t>
  </si>
  <si>
    <t>Kleinert</t>
  </si>
  <si>
    <t>Chrisy</t>
  </si>
  <si>
    <t>Blofeld</t>
  </si>
  <si>
    <t>Culley</t>
  </si>
  <si>
    <t>Farris</t>
  </si>
  <si>
    <t>Selene</t>
  </si>
  <si>
    <t>Shales</t>
  </si>
  <si>
    <t>Vivie</t>
  </si>
  <si>
    <t>Danneil</t>
  </si>
  <si>
    <t>Theresita</t>
  </si>
  <si>
    <t>Newbury</t>
  </si>
  <si>
    <t>Mozelle</t>
  </si>
  <si>
    <t>Calcutt</t>
  </si>
  <si>
    <t>Adrian</t>
  </si>
  <si>
    <t>Swaine</t>
  </si>
  <si>
    <t>Gallard</t>
  </si>
  <si>
    <t>Gatheral</t>
  </si>
  <si>
    <t>Una</t>
  </si>
  <si>
    <t>Welberry</t>
  </si>
  <si>
    <t>Faber</t>
  </si>
  <si>
    <t>Eilhart</t>
  </si>
  <si>
    <t>Zorina</t>
  </si>
  <si>
    <t>Ponting</t>
  </si>
  <si>
    <t>Silvio</t>
  </si>
  <si>
    <t>Strase</t>
  </si>
  <si>
    <t>Dorie</t>
  </si>
  <si>
    <t>de la Tremoille</t>
  </si>
  <si>
    <t>Hy</t>
  </si>
  <si>
    <t>Zanetto</t>
  </si>
  <si>
    <t>Jessica</t>
  </si>
  <si>
    <t>McNess</t>
  </si>
  <si>
    <t>Lorenzo</t>
  </si>
  <si>
    <t>Yeoland</t>
  </si>
  <si>
    <t>Abigail</t>
  </si>
  <si>
    <t>Tolworthy</t>
  </si>
  <si>
    <t>Maurie</t>
  </si>
  <si>
    <t>Bartol</t>
  </si>
  <si>
    <t>Olag</t>
  </si>
  <si>
    <t>Baudassi</t>
  </si>
  <si>
    <t>Petey</t>
  </si>
  <si>
    <t>Kingsbury</t>
  </si>
  <si>
    <t>Donna</t>
  </si>
  <si>
    <t>Baskeyfied</t>
  </si>
  <si>
    <t>Arda</t>
  </si>
  <si>
    <t>Curley</t>
  </si>
  <si>
    <t>Raynor</t>
  </si>
  <si>
    <t>McGilvary</t>
  </si>
  <si>
    <t>Isis</t>
  </si>
  <si>
    <t>Pikett</t>
  </si>
  <si>
    <t>Inger</t>
  </si>
  <si>
    <t>Bouldon</t>
  </si>
  <si>
    <t>Karry</t>
  </si>
  <si>
    <t>Flanders</t>
  </si>
  <si>
    <t>Hartley</t>
  </si>
  <si>
    <t>Mattioli</t>
  </si>
  <si>
    <t>Archambault</t>
  </si>
  <si>
    <t>Gillard</t>
  </si>
  <si>
    <t>Salomo</t>
  </si>
  <si>
    <t>Cushworth</t>
  </si>
  <si>
    <t>Theda</t>
  </si>
  <si>
    <t>Grizard</t>
  </si>
  <si>
    <t>Rozele</t>
  </si>
  <si>
    <t>Relton</t>
  </si>
  <si>
    <t>Willa</t>
  </si>
  <si>
    <t>Rolling</t>
  </si>
  <si>
    <t>Stanislaus</t>
  </si>
  <si>
    <t>Gilroy</t>
  </si>
  <si>
    <t>Correy</t>
  </si>
  <si>
    <t>Cottingham</t>
  </si>
  <si>
    <t>Pammi</t>
  </si>
  <si>
    <t>Endacott</t>
  </si>
  <si>
    <t>Nona</t>
  </si>
  <si>
    <t>Linklater</t>
  </si>
  <si>
    <t>Annadiane</t>
  </si>
  <si>
    <t>Dykes</t>
  </si>
  <si>
    <t>Felecia</t>
  </si>
  <si>
    <t>Dodgson</t>
  </si>
  <si>
    <t>Angelia</t>
  </si>
  <si>
    <t>Cockrem</t>
  </si>
  <si>
    <t>Belvia</t>
  </si>
  <si>
    <t>Umpleby</t>
  </si>
  <si>
    <t>Nat</t>
  </si>
  <si>
    <t>Saleway</t>
  </si>
  <si>
    <t>Hayward</t>
  </si>
  <si>
    <t>Goulter</t>
  </si>
  <si>
    <t>Gay</t>
  </si>
  <si>
    <t>Rizzello</t>
  </si>
  <si>
    <t>Shannon</t>
  </si>
  <si>
    <t>List</t>
  </si>
  <si>
    <t>Shirlene</t>
  </si>
  <si>
    <t>Edmondson</t>
  </si>
  <si>
    <t>Aurlie</t>
  </si>
  <si>
    <t>McCarl</t>
  </si>
  <si>
    <t>Alikee</t>
  </si>
  <si>
    <t>Carryer</t>
  </si>
  <si>
    <t>Jennifer</t>
  </si>
  <si>
    <t>Rangall</t>
  </si>
  <si>
    <t>Kipper</t>
  </si>
  <si>
    <t>Boorn</t>
  </si>
  <si>
    <t>Melania</t>
  </si>
  <si>
    <t>Beadle</t>
  </si>
  <si>
    <t>Colene</t>
  </si>
  <si>
    <t>Elgey</t>
  </si>
  <si>
    <t>Lothaire</t>
  </si>
  <si>
    <t>Mizzi</t>
  </si>
  <si>
    <t>Cletis</t>
  </si>
  <si>
    <t>Giacomazzo</t>
  </si>
  <si>
    <t>Ami</t>
  </si>
  <si>
    <t>Arnow</t>
  </si>
  <si>
    <t>Sheppard</t>
  </si>
  <si>
    <t>Yann</t>
  </si>
  <si>
    <t>Bunny</t>
  </si>
  <si>
    <t>Naulls</t>
  </si>
  <si>
    <t>Hally</t>
  </si>
  <si>
    <t>Lorait</t>
  </si>
  <si>
    <t>Zaccaria</t>
  </si>
  <si>
    <t>Sherewood</t>
  </si>
  <si>
    <t>Jeffrey</t>
  </si>
  <si>
    <t>Dufaire</t>
  </si>
  <si>
    <t>Beitris</t>
  </si>
  <si>
    <t>Keaveney</t>
  </si>
  <si>
    <t>Elna</t>
  </si>
  <si>
    <t>Grise</t>
  </si>
  <si>
    <t>Torie</t>
  </si>
  <si>
    <t>Gottelier</t>
  </si>
  <si>
    <t>Loydie</t>
  </si>
  <si>
    <t>Langlais</t>
  </si>
  <si>
    <t>Adham</t>
  </si>
  <si>
    <t>Greenhead</t>
  </si>
  <si>
    <t>Hamish</t>
  </si>
  <si>
    <t>MacSherry</t>
  </si>
  <si>
    <t>Else</t>
  </si>
  <si>
    <t>Langcaster</t>
  </si>
  <si>
    <t>Rudy</t>
  </si>
  <si>
    <t>Farquharson</t>
  </si>
  <si>
    <t>Norene</t>
  </si>
  <si>
    <t>Magauran</t>
  </si>
  <si>
    <t>Vicki</t>
  </si>
  <si>
    <t>Kirdsch</t>
  </si>
  <si>
    <t>Ilysa</t>
  </si>
  <si>
    <t>Whapple</t>
  </si>
  <si>
    <t>Ruy</t>
  </si>
  <si>
    <t>Cancellieri</t>
  </si>
  <si>
    <t>Aube</t>
  </si>
  <si>
    <t>Follett</t>
  </si>
  <si>
    <t>Rudiger</t>
  </si>
  <si>
    <t>Di Bartolomeo</t>
  </si>
  <si>
    <t>Nickey</t>
  </si>
  <si>
    <t>Youles</t>
  </si>
  <si>
    <t>Dyanna</t>
  </si>
  <si>
    <t>Aizikovitz</t>
  </si>
  <si>
    <t>Bram</t>
  </si>
  <si>
    <t>Revel</t>
  </si>
  <si>
    <t>Emiline</t>
  </si>
  <si>
    <t>Priddis</t>
  </si>
  <si>
    <t>Queenie</t>
  </si>
  <si>
    <t>Veel</t>
  </si>
  <si>
    <t>Lind</t>
  </si>
  <si>
    <t>Conyers</t>
  </si>
  <si>
    <t>Pen</t>
  </si>
  <si>
    <t>Wye</t>
  </si>
  <si>
    <t>Isahella</t>
  </si>
  <si>
    <t>Hagland</t>
  </si>
  <si>
    <t>Terry</t>
  </si>
  <si>
    <t>Sheryn</t>
  </si>
  <si>
    <t>Marie-jeanne</t>
  </si>
  <si>
    <t>Redgrave</t>
  </si>
  <si>
    <t>Betty</t>
  </si>
  <si>
    <t>Fominov</t>
  </si>
  <si>
    <t>Shawnee</t>
  </si>
  <si>
    <t>Critchlow</t>
  </si>
  <si>
    <t>Merrel</t>
  </si>
  <si>
    <t>Steptow</t>
  </si>
  <si>
    <t>Carmina</t>
  </si>
  <si>
    <t>Hubbuck</t>
  </si>
  <si>
    <t>Ingeberg</t>
  </si>
  <si>
    <t>Mulliner</t>
  </si>
  <si>
    <t>Geneva</t>
  </si>
  <si>
    <t>Standley</t>
  </si>
  <si>
    <t>Brook</t>
  </si>
  <si>
    <t>Drage</t>
  </si>
  <si>
    <t>Muffin</t>
  </si>
  <si>
    <t>Yallop</t>
  </si>
  <si>
    <t>Cordi</t>
  </si>
  <si>
    <t>Switsur</t>
  </si>
  <si>
    <t>Mahala</t>
  </si>
  <si>
    <t>Ludwell</t>
  </si>
  <si>
    <t>Doll</t>
  </si>
  <si>
    <t>Beauchamp</t>
  </si>
  <si>
    <t>Stanford</t>
  </si>
  <si>
    <t>Rodliff</t>
  </si>
  <si>
    <t>Stevana</t>
  </si>
  <si>
    <t>Woodham</t>
  </si>
  <si>
    <t>Hewet</t>
  </si>
  <si>
    <t>Synnot</t>
  </si>
  <si>
    <t>Lepere</t>
  </si>
  <si>
    <t>Timofei</t>
  </si>
  <si>
    <t>Woofinden</t>
  </si>
  <si>
    <t>Evelina</t>
  </si>
  <si>
    <t>Dacca</t>
  </si>
  <si>
    <t>Bidget</t>
  </si>
  <si>
    <t>Tremellier</t>
  </si>
  <si>
    <t>Bobinette</t>
  </si>
  <si>
    <t>Hindsberg</t>
  </si>
  <si>
    <t>Osbert</t>
  </si>
  <si>
    <t>Robins</t>
  </si>
  <si>
    <t>Othello</t>
  </si>
  <si>
    <t>Syseland</t>
  </si>
  <si>
    <t>Ewell</t>
  </si>
  <si>
    <t>Hanby</t>
  </si>
  <si>
    <t>Blancha</t>
  </si>
  <si>
    <t>McAmish</t>
  </si>
  <si>
    <t>Lowell</t>
  </si>
  <si>
    <t>Keenleyside</t>
  </si>
  <si>
    <t>Elonore</t>
  </si>
  <si>
    <t>Joliffe</t>
  </si>
  <si>
    <t>Abraham</t>
  </si>
  <si>
    <t>Coleman</t>
  </si>
  <si>
    <t>Rivy</t>
  </si>
  <si>
    <t>Farington</t>
  </si>
  <si>
    <t>Vallie</t>
  </si>
  <si>
    <t>Kundt</t>
  </si>
  <si>
    <t>Boyd</t>
  </si>
  <si>
    <t>Bett</t>
  </si>
  <si>
    <t>Julio</t>
  </si>
  <si>
    <t>Armytage</t>
  </si>
  <si>
    <t>Deana</t>
  </si>
  <si>
    <t>Staite</t>
  </si>
  <si>
    <t>Winn</t>
  </si>
  <si>
    <t>Keyse</t>
  </si>
  <si>
    <t>Osmund</t>
  </si>
  <si>
    <t>Clausen-Thue</t>
  </si>
  <si>
    <t>Leonore</t>
  </si>
  <si>
    <t>Francisco</t>
  </si>
  <si>
    <t>Giacobo</t>
  </si>
  <si>
    <t>Skingle</t>
  </si>
  <si>
    <t>Gerard</t>
  </si>
  <si>
    <t>Pirdy</t>
  </si>
  <si>
    <t>Jacinthe</t>
  </si>
  <si>
    <t>Balsillie</t>
  </si>
  <si>
    <t>Quinton</t>
  </si>
  <si>
    <t>Fouracres</t>
  </si>
  <si>
    <t>Bettina</t>
  </si>
  <si>
    <t>Leffek</t>
  </si>
  <si>
    <t>Hetti</t>
  </si>
  <si>
    <t>Penson</t>
  </si>
  <si>
    <t>Jocko</t>
  </si>
  <si>
    <t>Pray</t>
  </si>
  <si>
    <t>Grete</t>
  </si>
  <si>
    <t>Holborn</t>
  </si>
  <si>
    <t>Fielding</t>
  </si>
  <si>
    <t>Keinrat</t>
  </si>
  <si>
    <t>Paulo</t>
  </si>
  <si>
    <t>Yea</t>
  </si>
  <si>
    <t>Say</t>
  </si>
  <si>
    <t>Risborough</t>
  </si>
  <si>
    <t>Alexa</t>
  </si>
  <si>
    <t>Sizey</t>
  </si>
  <si>
    <t>Kari</t>
  </si>
  <si>
    <t>Swede</t>
  </si>
  <si>
    <t>Leontine</t>
  </si>
  <si>
    <t>Rubrow</t>
  </si>
  <si>
    <t>Dottie</t>
  </si>
  <si>
    <t>Tift</t>
  </si>
  <si>
    <t>Gerardo</t>
  </si>
  <si>
    <t>Schonfeld</t>
  </si>
  <si>
    <t>Claiborne</t>
  </si>
  <si>
    <t>Feye</t>
  </si>
  <si>
    <t>Mina</t>
  </si>
  <si>
    <t>Elstone</t>
  </si>
  <si>
    <t>Sherman</t>
  </si>
  <si>
    <t>Mewrcik</t>
  </si>
  <si>
    <t>Tamarah</t>
  </si>
  <si>
    <t>Fero</t>
  </si>
  <si>
    <t>Valsler</t>
  </si>
  <si>
    <t>Felita</t>
  </si>
  <si>
    <t>Dauney</t>
  </si>
  <si>
    <t>Serena</t>
  </si>
  <si>
    <t>Earley</t>
  </si>
  <si>
    <t>Minny</t>
  </si>
  <si>
    <t>Chamberlayne</t>
  </si>
  <si>
    <t>Bartholemy</t>
  </si>
  <si>
    <t>Flaherty</t>
  </si>
  <si>
    <t>Oran</t>
  </si>
  <si>
    <t>Colbeck</t>
  </si>
  <si>
    <t>Elysee</t>
  </si>
  <si>
    <t>Sketch</t>
  </si>
  <si>
    <t>Ethelda</t>
  </si>
  <si>
    <t>Hobbing</t>
  </si>
  <si>
    <t>Odille</t>
  </si>
  <si>
    <t>Thynne</t>
  </si>
  <si>
    <t>Emlynne</t>
  </si>
  <si>
    <t>Heining</t>
  </si>
  <si>
    <t>Katerina</t>
  </si>
  <si>
    <t>Melloi</t>
  </si>
  <si>
    <t>Tiffany</t>
  </si>
  <si>
    <t>Scardafield</t>
  </si>
  <si>
    <t>Abrahan</t>
  </si>
  <si>
    <t>Mussen</t>
  </si>
  <si>
    <t>Anny</t>
  </si>
  <si>
    <t>Mundford</t>
  </si>
  <si>
    <t>Tory</t>
  </si>
  <si>
    <t>Walas</t>
  </si>
  <si>
    <t>Isa</t>
  </si>
  <si>
    <t>Blazewicz</t>
  </si>
  <si>
    <t>Angie</t>
  </si>
  <si>
    <t>Rizzetti</t>
  </si>
  <si>
    <t>Mord</t>
  </si>
  <si>
    <t>Meriet</t>
  </si>
  <si>
    <t>Lawrence</t>
  </si>
  <si>
    <t>Pratt</t>
  </si>
  <si>
    <t>Astrix</t>
  </si>
  <si>
    <t>Kitchingham</t>
  </si>
  <si>
    <t>Burnard</t>
  </si>
  <si>
    <t>Bartholin</t>
  </si>
  <si>
    <t>Madelene</t>
  </si>
  <si>
    <t>Prinn</t>
  </si>
  <si>
    <t>Alisun</t>
  </si>
  <si>
    <t>Baudino</t>
  </si>
  <si>
    <t>Philipa</t>
  </si>
  <si>
    <t>Petrushanko</t>
  </si>
  <si>
    <t>Kimberli</t>
  </si>
  <si>
    <t>Mustchin</t>
  </si>
  <si>
    <t>Laird</t>
  </si>
  <si>
    <t>Marlena</t>
  </si>
  <si>
    <t>Howsden</t>
  </si>
  <si>
    <t>Nealson</t>
  </si>
  <si>
    <t>Cuttler</t>
  </si>
  <si>
    <t>Adriana</t>
  </si>
  <si>
    <t>Lazarus</t>
  </si>
  <si>
    <t>Tallie</t>
  </si>
  <si>
    <t>felip</t>
  </si>
  <si>
    <t>Vanna</t>
  </si>
  <si>
    <t>Le - Count</t>
  </si>
  <si>
    <t>Sarette</t>
  </si>
  <si>
    <t>Ducarel</t>
  </si>
  <si>
    <t>Kendra</t>
  </si>
  <si>
    <t>Glison</t>
  </si>
  <si>
    <t>Nertie</t>
  </si>
  <si>
    <t>Poolman</t>
  </si>
  <si>
    <t>Orbadiah</t>
  </si>
  <si>
    <t>Duny</t>
  </si>
  <si>
    <t>Constance</t>
  </si>
  <si>
    <t>Halfhide</t>
  </si>
  <si>
    <t>Fransisco</t>
  </si>
  <si>
    <t>Malecky</t>
  </si>
  <si>
    <t>Anselma</t>
  </si>
  <si>
    <t>Attwater</t>
  </si>
  <si>
    <t>Minette</t>
  </si>
  <si>
    <t>Whellans</t>
  </si>
  <si>
    <t>Dael</t>
  </si>
  <si>
    <t>Camilletti</t>
  </si>
  <si>
    <t>Galgey</t>
  </si>
  <si>
    <t>Murdock</t>
  </si>
  <si>
    <t>Hame</t>
  </si>
  <si>
    <t>Ilka</t>
  </si>
  <si>
    <t>Gurnee</t>
  </si>
  <si>
    <t>Alfy</t>
  </si>
  <si>
    <t>Snowding</t>
  </si>
  <si>
    <t>Godfry</t>
  </si>
  <si>
    <t>Poinsett</t>
  </si>
  <si>
    <t>Rem</t>
  </si>
  <si>
    <t>Furman</t>
  </si>
  <si>
    <t>Charis</t>
  </si>
  <si>
    <t>Crosier</t>
  </si>
  <si>
    <t>Lenka</t>
  </si>
  <si>
    <t>Rushmer</t>
  </si>
  <si>
    <t>Waneta</t>
  </si>
  <si>
    <t>Edinborough</t>
  </si>
  <si>
    <t>Bobbe</t>
  </si>
  <si>
    <t>Piggott</t>
  </si>
  <si>
    <t>Ketty</t>
  </si>
  <si>
    <t>Bromehead</t>
  </si>
  <si>
    <t>Elsbeth</t>
  </si>
  <si>
    <t>Westerman</t>
  </si>
  <si>
    <t>Anabelle</t>
  </si>
  <si>
    <t>Hutchens</t>
  </si>
  <si>
    <t>Noak</t>
  </si>
  <si>
    <t>Wyvill</t>
  </si>
  <si>
    <t>Beltran</t>
  </si>
  <si>
    <t>Mathon</t>
  </si>
  <si>
    <t>Kristos</t>
  </si>
  <si>
    <t>Streight</t>
  </si>
  <si>
    <t>Portie</t>
  </si>
  <si>
    <t>Cutchie</t>
  </si>
  <si>
    <t>Sinclare</t>
  </si>
  <si>
    <t>Edsell</t>
  </si>
  <si>
    <t>Conny</t>
  </si>
  <si>
    <t>Gheraldi</t>
  </si>
  <si>
    <t>Kenwell</t>
  </si>
  <si>
    <t>Tomas</t>
  </si>
  <si>
    <t>Sutty</t>
  </si>
  <si>
    <t>Samuele</t>
  </si>
  <si>
    <t>Ales0</t>
  </si>
  <si>
    <t>Carlie</t>
  </si>
  <si>
    <t>Harce</t>
  </si>
  <si>
    <t>Craggy</t>
  </si>
  <si>
    <t>Bril</t>
  </si>
  <si>
    <t>Friederike</t>
  </si>
  <si>
    <t>Drysdale</t>
  </si>
  <si>
    <t>Devon</t>
  </si>
  <si>
    <t>Magowan</t>
  </si>
  <si>
    <t>Codi</t>
  </si>
  <si>
    <t>Littrell</t>
  </si>
  <si>
    <t>Christel</t>
  </si>
  <si>
    <t>Speak</t>
  </si>
  <si>
    <t>Sibella</t>
  </si>
  <si>
    <t>Rushbrooke</t>
  </si>
  <si>
    <t>Tammie</t>
  </si>
  <si>
    <t>Drynan</t>
  </si>
  <si>
    <t>Effie</t>
  </si>
  <si>
    <t>Yurkov</t>
  </si>
  <si>
    <t>Lexie</t>
  </si>
  <si>
    <t>Mallan</t>
  </si>
  <si>
    <t>Georgena</t>
  </si>
  <si>
    <t>Bentjens</t>
  </si>
  <si>
    <t>Delmar</t>
  </si>
  <si>
    <t>Beasant</t>
  </si>
  <si>
    <t>Lyn</t>
  </si>
  <si>
    <t>Entwistle</t>
  </si>
  <si>
    <t>Zacharias</t>
  </si>
  <si>
    <t>Kiffe</t>
  </si>
  <si>
    <t>Mercedes</t>
  </si>
  <si>
    <t>Acott</t>
  </si>
  <si>
    <t>Connor</t>
  </si>
  <si>
    <t>Heaviside</t>
  </si>
  <si>
    <t>Devy</t>
  </si>
  <si>
    <t>Bulbrook</t>
  </si>
  <si>
    <t>Leia</t>
  </si>
  <si>
    <t>Kernan</t>
  </si>
  <si>
    <t>Rosaline</t>
  </si>
  <si>
    <t>McLae</t>
  </si>
  <si>
    <t>Cleve</t>
  </si>
  <si>
    <t>Blowfelde</t>
  </si>
  <si>
    <t>Denyse</t>
  </si>
  <si>
    <t>O'Calleran</t>
  </si>
  <si>
    <t>Cobby</t>
  </si>
  <si>
    <t>Cromwell</t>
  </si>
  <si>
    <t>Irv</t>
  </si>
  <si>
    <t>Hay</t>
  </si>
  <si>
    <t>Tani</t>
  </si>
  <si>
    <t>Taffarello</t>
  </si>
  <si>
    <t>Monique</t>
  </si>
  <si>
    <t>Canty</t>
  </si>
  <si>
    <t>Javier</t>
  </si>
  <si>
    <t>Kopke</t>
  </si>
  <si>
    <t>Mar</t>
  </si>
  <si>
    <t>McIver</t>
  </si>
  <si>
    <t>Arabella</t>
  </si>
  <si>
    <t>Fransewich</t>
  </si>
  <si>
    <t>Violette</t>
  </si>
  <si>
    <t>Hellmore</t>
  </si>
  <si>
    <t>Myles</t>
  </si>
  <si>
    <t>Seawright</t>
  </si>
  <si>
    <t>Silvana</t>
  </si>
  <si>
    <t>Northeast</t>
  </si>
  <si>
    <t>Monica</t>
  </si>
  <si>
    <t>Fearon</t>
  </si>
  <si>
    <t>Barney</t>
  </si>
  <si>
    <t>Chisnell</t>
  </si>
  <si>
    <t>Jasper</t>
  </si>
  <si>
    <t>Sisneros</t>
  </si>
  <si>
    <t>Zachariah</t>
  </si>
  <si>
    <t>Carlson</t>
  </si>
  <si>
    <t>Warner</t>
  </si>
  <si>
    <t>Maddox</t>
  </si>
  <si>
    <t>Donnie</t>
  </si>
  <si>
    <t>Hedlestone</t>
  </si>
  <si>
    <t>Teddi</t>
  </si>
  <si>
    <t>Crowthe</t>
  </si>
  <si>
    <t>Dorelia</t>
  </si>
  <si>
    <t>Bury</t>
  </si>
  <si>
    <t>Gussy</t>
  </si>
  <si>
    <t>Broadbear</t>
  </si>
  <si>
    <t>Palfrey</t>
  </si>
  <si>
    <t>Parsifal</t>
  </si>
  <si>
    <t>Metrick</t>
  </si>
  <si>
    <t>Christopher</t>
  </si>
  <si>
    <t>Grieveson</t>
  </si>
  <si>
    <t>Karlan</t>
  </si>
  <si>
    <t>Karby</t>
  </si>
  <si>
    <t>Flory</t>
  </si>
  <si>
    <t>Crumpe</t>
  </si>
  <si>
    <t>Amity</t>
  </si>
  <si>
    <t>Chatto</t>
  </si>
  <si>
    <t>Nanine</t>
  </si>
  <si>
    <t>McCarthy</t>
  </si>
  <si>
    <t>Lyndsey</t>
  </si>
  <si>
    <t>Megany</t>
  </si>
  <si>
    <t>Byram</t>
  </si>
  <si>
    <t>Mergue</t>
  </si>
  <si>
    <t>Kerr</t>
  </si>
  <si>
    <t>Patise</t>
  </si>
  <si>
    <t>Mathew</t>
  </si>
  <si>
    <t>Marris</t>
  </si>
  <si>
    <t>Grcic</t>
  </si>
  <si>
    <t>Domeniga</t>
  </si>
  <si>
    <t>Duke</t>
  </si>
  <si>
    <t>Violante</t>
  </si>
  <si>
    <t>Skouling</t>
  </si>
  <si>
    <t>Isidore</t>
  </si>
  <si>
    <t>Hussey</t>
  </si>
  <si>
    <t>Cassie</t>
  </si>
  <si>
    <t>Pinkerton</t>
  </si>
  <si>
    <t>Micki</t>
  </si>
  <si>
    <t>Cybill</t>
  </si>
  <si>
    <t>Graddell</t>
  </si>
  <si>
    <t>Dorian</t>
  </si>
  <si>
    <t>Vizor</t>
  </si>
  <si>
    <t>Eddi</t>
  </si>
  <si>
    <t>Sedgebeer</t>
  </si>
  <si>
    <t>Ken</t>
  </si>
  <si>
    <t>Lestrange</t>
  </si>
  <si>
    <t>Lacee</t>
  </si>
  <si>
    <t>Tanti</t>
  </si>
  <si>
    <t>Arel</t>
  </si>
  <si>
    <t>De Lasci</t>
  </si>
  <si>
    <t>Trescha</t>
  </si>
  <si>
    <t>Jedrachowicz</t>
  </si>
  <si>
    <t>Perkin</t>
  </si>
  <si>
    <t>Stonner</t>
  </si>
  <si>
    <t>Darrin</t>
  </si>
  <si>
    <t>Tingly</t>
  </si>
  <si>
    <t>Claudetta</t>
  </si>
  <si>
    <t>Rushe</t>
  </si>
  <si>
    <t>Benn</t>
  </si>
  <si>
    <t>Checci</t>
  </si>
  <si>
    <t>Janifer</t>
  </si>
  <si>
    <t>Bagot</t>
  </si>
  <si>
    <t>Ermin</t>
  </si>
  <si>
    <t>Beeble</t>
  </si>
  <si>
    <t>Cos</t>
  </si>
  <si>
    <t>Fluin</t>
  </si>
  <si>
    <t>Eveleen</t>
  </si>
  <si>
    <t>Bletsor</t>
  </si>
  <si>
    <t>Paola</t>
  </si>
  <si>
    <t>Brydell</t>
  </si>
  <si>
    <t>Natka</t>
  </si>
  <si>
    <t>Leethem</t>
  </si>
  <si>
    <t>Ailene</t>
  </si>
  <si>
    <t>Nesfield</t>
  </si>
  <si>
    <t>Stacy</t>
  </si>
  <si>
    <t>Pickworth</t>
  </si>
  <si>
    <t>Melli</t>
  </si>
  <si>
    <t>Brockway</t>
  </si>
  <si>
    <t>Nanny</t>
  </si>
  <si>
    <t>Lush</t>
  </si>
  <si>
    <t>Selma</t>
  </si>
  <si>
    <t>McMillian</t>
  </si>
  <si>
    <t>Tess</t>
  </si>
  <si>
    <t>Bennison</t>
  </si>
  <si>
    <t>Gabie</t>
  </si>
  <si>
    <t>Tweed</t>
  </si>
  <si>
    <t>Gaile</t>
  </si>
  <si>
    <t>Goggin</t>
  </si>
  <si>
    <t>Skylar</t>
  </si>
  <si>
    <t>Jeyness</t>
  </si>
  <si>
    <t>Donica</t>
  </si>
  <si>
    <t>Bonhome</t>
  </si>
  <si>
    <t>Diena</t>
  </si>
  <si>
    <t>Peetermann</t>
  </si>
  <si>
    <t>Trina</t>
  </si>
  <si>
    <t>Le Sarr</t>
  </si>
  <si>
    <t>Flynn</t>
  </si>
  <si>
    <t>Antony</t>
  </si>
  <si>
    <t>Baudoin</t>
  </si>
  <si>
    <t>Alldridge</t>
  </si>
  <si>
    <t>Homer</t>
  </si>
  <si>
    <t>Dulany</t>
  </si>
  <si>
    <t>Lisa</t>
  </si>
  <si>
    <t>Goodger</t>
  </si>
  <si>
    <t>Corine</t>
  </si>
  <si>
    <t>Drewett</t>
  </si>
  <si>
    <t>Quinn</t>
  </si>
  <si>
    <t>Parsons</t>
  </si>
  <si>
    <t>Vivyan</t>
  </si>
  <si>
    <t>Ceely</t>
  </si>
  <si>
    <t>Goodings</t>
  </si>
  <si>
    <t>Clement</t>
  </si>
  <si>
    <t>Vasiliev</t>
  </si>
  <si>
    <t>Terencio</t>
  </si>
  <si>
    <t>O'Moylan</t>
  </si>
  <si>
    <t>Wyatan</t>
  </si>
  <si>
    <t>Fetherston</t>
  </si>
  <si>
    <t>Emmaline</t>
  </si>
  <si>
    <t>Rasmus</t>
  </si>
  <si>
    <t>Wesley</t>
  </si>
  <si>
    <t>Giorgioni</t>
  </si>
  <si>
    <t>Lucienne</t>
  </si>
  <si>
    <t>Scargle</t>
  </si>
  <si>
    <t>Noam</t>
  </si>
  <si>
    <t>Climance</t>
  </si>
  <si>
    <t>Catarina</t>
  </si>
  <si>
    <t>Donn</t>
  </si>
  <si>
    <t>Ameline</t>
  </si>
  <si>
    <t>Snazle</t>
  </si>
  <si>
    <t>Rebeka</t>
  </si>
  <si>
    <t>Worg</t>
  </si>
  <si>
    <t>Lewes</t>
  </si>
  <si>
    <t>Danes</t>
  </si>
  <si>
    <t>Shelli</t>
  </si>
  <si>
    <t>Keynd</t>
  </si>
  <si>
    <t>Dell</t>
  </si>
  <si>
    <t>Daveridge</t>
  </si>
  <si>
    <t>Joshuah</t>
  </si>
  <si>
    <t>Awdry</t>
  </si>
  <si>
    <t>Ethel</t>
  </si>
  <si>
    <t>Ryles</t>
  </si>
  <si>
    <t>Maitilde</t>
  </si>
  <si>
    <t>Boxill</t>
  </si>
  <si>
    <t>Jodee</t>
  </si>
  <si>
    <t>Caldicott</t>
  </si>
  <si>
    <t>Marianna</t>
  </si>
  <si>
    <t>Vedmore</t>
  </si>
  <si>
    <t>Willey</t>
  </si>
  <si>
    <t>Romao</t>
  </si>
  <si>
    <t>Enriqueta</t>
  </si>
  <si>
    <t>Ixor</t>
  </si>
  <si>
    <t>Tomasina</t>
  </si>
  <si>
    <t>Cotmore</t>
  </si>
  <si>
    <t>Yuma</t>
  </si>
  <si>
    <t>Skipsey</t>
  </si>
  <si>
    <t>Nicko</t>
  </si>
  <si>
    <t>Corps</t>
  </si>
  <si>
    <t>Feliks</t>
  </si>
  <si>
    <t>Babber</t>
  </si>
  <si>
    <t>Kaja</t>
  </si>
  <si>
    <t>Loxton</t>
  </si>
  <si>
    <t>Parker</t>
  </si>
  <si>
    <t>Tofful</t>
  </si>
  <si>
    <t>Casi</t>
  </si>
  <si>
    <t>Gwinnett</t>
  </si>
  <si>
    <t>Saree</t>
  </si>
  <si>
    <t>Ellesworth</t>
  </si>
  <si>
    <t>Iorizzi</t>
  </si>
  <si>
    <t>Leesa</t>
  </si>
  <si>
    <t>Flaonier</t>
  </si>
  <si>
    <t>Abba</t>
  </si>
  <si>
    <t>Pummell</t>
  </si>
  <si>
    <t>Corinna</t>
  </si>
  <si>
    <t>Catcheside</t>
  </si>
  <si>
    <t>Cortney</t>
  </si>
  <si>
    <t>Gibbonson</t>
  </si>
  <si>
    <t>Terri</t>
  </si>
  <si>
    <t>Farra</t>
  </si>
  <si>
    <t>Corney</t>
  </si>
  <si>
    <t>Curme</t>
  </si>
  <si>
    <t>Gothart</t>
  </si>
  <si>
    <t>Bamfield</t>
  </si>
  <si>
    <t>Waylin</t>
  </si>
  <si>
    <t>Hollingdale</t>
  </si>
  <si>
    <t>Judd</t>
  </si>
  <si>
    <t>De Leek</t>
  </si>
  <si>
    <t>Vanya</t>
  </si>
  <si>
    <t>Skullet</t>
  </si>
  <si>
    <t>Jany</t>
  </si>
  <si>
    <t>Rudeforth</t>
  </si>
  <si>
    <t>Ashbey</t>
  </si>
  <si>
    <t>Tomaszewski</t>
  </si>
  <si>
    <t>Pren</t>
  </si>
  <si>
    <t>Bess</t>
  </si>
  <si>
    <t>Elka</t>
  </si>
  <si>
    <t>Windress</t>
  </si>
  <si>
    <t>Marty</t>
  </si>
  <si>
    <t>Kidstoun</t>
  </si>
  <si>
    <t>Dimbleby</t>
  </si>
  <si>
    <t>Virgil</t>
  </si>
  <si>
    <t>Baumadier</t>
  </si>
  <si>
    <t>Lenore</t>
  </si>
  <si>
    <t>Messenbird</t>
  </si>
  <si>
    <t>Shirleen</t>
  </si>
  <si>
    <t>Welds</t>
  </si>
  <si>
    <t>Maisie</t>
  </si>
  <si>
    <t>Sarvar</t>
  </si>
  <si>
    <t>Andrej</t>
  </si>
  <si>
    <t>Havick</t>
  </si>
  <si>
    <t>Sloan</t>
  </si>
  <si>
    <t>Diviny</t>
  </si>
  <si>
    <t>Itch</t>
  </si>
  <si>
    <t>Norquoy</t>
  </si>
  <si>
    <t>Anson</t>
  </si>
  <si>
    <t>Iddison</t>
  </si>
  <si>
    <t>Randal</t>
  </si>
  <si>
    <t>Longfield</t>
  </si>
  <si>
    <t>Gregorius</t>
  </si>
  <si>
    <t>Kislingbury</t>
  </si>
  <si>
    <t>Xenos</t>
  </si>
  <si>
    <t>Gibbons</t>
  </si>
  <si>
    <t>Fleur</t>
  </si>
  <si>
    <t>Parres</t>
  </si>
  <si>
    <t>Gran</t>
  </si>
  <si>
    <t>Sibray</t>
  </si>
  <si>
    <t>Ingelbert</t>
  </si>
  <si>
    <t>Hotchkin</t>
  </si>
  <si>
    <t>Neely</t>
  </si>
  <si>
    <t>Broadberrie</t>
  </si>
  <si>
    <t>Rutger</t>
  </si>
  <si>
    <t>Pithcock</t>
  </si>
  <si>
    <t>Gale</t>
  </si>
  <si>
    <t>Croysdale</t>
  </si>
  <si>
    <t>Benedetto</t>
  </si>
  <si>
    <t>Gozzett</t>
  </si>
  <si>
    <t>Tania</t>
  </si>
  <si>
    <t>Craggs</t>
  </si>
  <si>
    <t>Leonie</t>
  </si>
  <si>
    <t>Cullrford</t>
  </si>
  <si>
    <t>Auguste</t>
  </si>
  <si>
    <t>Rizon</t>
  </si>
  <si>
    <t>Lorin</t>
  </si>
  <si>
    <t>Guerrazzi</t>
  </si>
  <si>
    <t>Felice</t>
  </si>
  <si>
    <t>Miell</t>
  </si>
  <si>
    <t>Skeech</t>
  </si>
  <si>
    <t>Giordano</t>
  </si>
  <si>
    <t>Lorenzin</t>
  </si>
  <si>
    <t>Harwilll</t>
  </si>
  <si>
    <t>Bishell</t>
  </si>
  <si>
    <t>Freeland</t>
  </si>
  <si>
    <t>Missenden</t>
  </si>
  <si>
    <t>Waylan</t>
  </si>
  <si>
    <t>Springall</t>
  </si>
  <si>
    <t>Kiri</t>
  </si>
  <si>
    <t>Avramow</t>
  </si>
  <si>
    <t>Gregg</t>
  </si>
  <si>
    <t>Hawkyens</t>
  </si>
  <si>
    <t>Reggis</t>
  </si>
  <si>
    <t>Pracy</t>
  </si>
  <si>
    <t>Paula</t>
  </si>
  <si>
    <t>Denis</t>
  </si>
  <si>
    <t>Broderick</t>
  </si>
  <si>
    <t>McGilvra</t>
  </si>
  <si>
    <t>Annabella</t>
  </si>
  <si>
    <t>Danzey</t>
  </si>
  <si>
    <t>Nevins</t>
  </si>
  <si>
    <t>Glowacz</t>
  </si>
  <si>
    <t>Adelice</t>
  </si>
  <si>
    <t>Isabell</t>
  </si>
  <si>
    <t>Yulma</t>
  </si>
  <si>
    <t>Dombrell</t>
  </si>
  <si>
    <t>Alric</t>
  </si>
  <si>
    <t>Darth</t>
  </si>
  <si>
    <t>Manuel</t>
  </si>
  <si>
    <t>Darrigoe</t>
  </si>
  <si>
    <t>Kynthia</t>
  </si>
  <si>
    <t>Berick</t>
  </si>
  <si>
    <t>Minetta</t>
  </si>
  <si>
    <t>Ackrill</t>
  </si>
  <si>
    <t>Melosa</t>
  </si>
  <si>
    <t>Kippen</t>
  </si>
  <si>
    <t>Witty</t>
  </si>
  <si>
    <t>Ranson</t>
  </si>
  <si>
    <t>Rod</t>
  </si>
  <si>
    <t>Gowdie</t>
  </si>
  <si>
    <t>Lemuel</t>
  </si>
  <si>
    <t>Rignold</t>
  </si>
  <si>
    <t>Nevsa</t>
  </si>
  <si>
    <t>Fields</t>
  </si>
  <si>
    <t>Chance</t>
  </si>
  <si>
    <t>Rowthorn</t>
  </si>
  <si>
    <t>Orly</t>
  </si>
  <si>
    <t>Ryland</t>
  </si>
  <si>
    <t>Willabella</t>
  </si>
  <si>
    <t>Abramski</t>
  </si>
  <si>
    <t>Morgen</t>
  </si>
  <si>
    <t>Seson</t>
  </si>
  <si>
    <t>Chickie</t>
  </si>
  <si>
    <t>Ragless</t>
  </si>
  <si>
    <t>Freda</t>
  </si>
  <si>
    <t>Hollows</t>
  </si>
  <si>
    <t>Livy</t>
  </si>
  <si>
    <t>Lathleiff</t>
  </si>
  <si>
    <t>Koralle</t>
  </si>
  <si>
    <t>Heads</t>
  </si>
  <si>
    <t>Theo</t>
  </si>
  <si>
    <t>Bowne</t>
  </si>
  <si>
    <t>Rasia</t>
  </si>
  <si>
    <t>Jacquemard</t>
  </si>
  <si>
    <t>Kizzie</t>
  </si>
  <si>
    <t>Warman</t>
  </si>
  <si>
    <t>Wain</t>
  </si>
  <si>
    <t>Cholomin</t>
  </si>
  <si>
    <t>Arleen</t>
  </si>
  <si>
    <t>Braidman</t>
  </si>
  <si>
    <t>Pru</t>
  </si>
  <si>
    <t>Durban</t>
  </si>
  <si>
    <t>Antone</t>
  </si>
  <si>
    <t>Harrold</t>
  </si>
  <si>
    <t>Sim</t>
  </si>
  <si>
    <t>Pamphilon</t>
  </si>
  <si>
    <t>Mohandis</t>
  </si>
  <si>
    <t>Spurden</t>
  </si>
  <si>
    <t>Nalani</t>
  </si>
  <si>
    <t>Pirrone</t>
  </si>
  <si>
    <t>Reube</t>
  </si>
  <si>
    <t>Cawley</t>
  </si>
  <si>
    <t>Stan</t>
  </si>
  <si>
    <t>Barribal</t>
  </si>
  <si>
    <t>Agnes</t>
  </si>
  <si>
    <t>Adamides</t>
  </si>
  <si>
    <t>Carmelita</t>
  </si>
  <si>
    <t>Thowes</t>
  </si>
  <si>
    <t>Rodolfo</t>
  </si>
  <si>
    <t>Willoway</t>
  </si>
  <si>
    <t>Alvis</t>
  </si>
  <si>
    <t>Elwin</t>
  </si>
  <si>
    <t>Araldo</t>
  </si>
  <si>
    <t>Bilbrook</t>
  </si>
  <si>
    <t>Ransell</t>
  </si>
  <si>
    <t>McKall</t>
  </si>
  <si>
    <t>Borg</t>
  </si>
  <si>
    <t>Daile</t>
  </si>
  <si>
    <t>Adolphe</t>
  </si>
  <si>
    <t>Treherne</t>
  </si>
  <si>
    <t>Annetta</t>
  </si>
  <si>
    <t>Brentnall</t>
  </si>
  <si>
    <t>Dick</t>
  </si>
  <si>
    <t>Drinkall</t>
  </si>
  <si>
    <t>Dagny</t>
  </si>
  <si>
    <t>Kornel</t>
  </si>
  <si>
    <t>Rhona</t>
  </si>
  <si>
    <t>Lequeux</t>
  </si>
  <si>
    <t>Julius</t>
  </si>
  <si>
    <t>Mccaull</t>
  </si>
  <si>
    <t>Ailey</t>
  </si>
  <si>
    <t>Brash</t>
  </si>
  <si>
    <t>Alberto</t>
  </si>
  <si>
    <t>Hutchinson</t>
  </si>
  <si>
    <t>Lamond</t>
  </si>
  <si>
    <t>Gheeraert</t>
  </si>
  <si>
    <t>Roxine</t>
  </si>
  <si>
    <t>Drivers</t>
  </si>
  <si>
    <t>Heloise</t>
  </si>
  <si>
    <t>Zeal</t>
  </si>
  <si>
    <t>Granger</t>
  </si>
  <si>
    <t>Smallcombe</t>
  </si>
  <si>
    <t>Daryn</t>
  </si>
  <si>
    <t>Dibley</t>
  </si>
  <si>
    <t>Gardy</t>
  </si>
  <si>
    <t>Dimitriou</t>
  </si>
  <si>
    <t>Fanny</t>
  </si>
  <si>
    <t>Flanagan</t>
  </si>
  <si>
    <t>Izhakov</t>
  </si>
  <si>
    <t>Stanly</t>
  </si>
  <si>
    <t>Keets</t>
  </si>
  <si>
    <t>Orion</t>
  </si>
  <si>
    <t>Dyott</t>
  </si>
  <si>
    <t>Keefer</t>
  </si>
  <si>
    <t>Cake</t>
  </si>
  <si>
    <t>Morna</t>
  </si>
  <si>
    <t>Hansed</t>
  </si>
  <si>
    <t>Franny</t>
  </si>
  <si>
    <t>Kienlein</t>
  </si>
  <si>
    <t>Klarika</t>
  </si>
  <si>
    <t>Egglestone</t>
  </si>
  <si>
    <t>Becky</t>
  </si>
  <si>
    <t>Semkins</t>
  </si>
  <si>
    <t>Sean</t>
  </si>
  <si>
    <t>Lorenzetti</t>
  </si>
  <si>
    <t>Bob</t>
  </si>
  <si>
    <t>Giannazzi</t>
  </si>
  <si>
    <t>Backshell</t>
  </si>
  <si>
    <t>Uriah</t>
  </si>
  <si>
    <t>Lethbrig</t>
  </si>
  <si>
    <t>Sky</t>
  </si>
  <si>
    <t>Farnish</t>
  </si>
  <si>
    <t>Felicia</t>
  </si>
  <si>
    <t>Jecock</t>
  </si>
  <si>
    <t>Currey</t>
  </si>
  <si>
    <t>MacAllister</t>
  </si>
  <si>
    <t>Hamlen</t>
  </si>
  <si>
    <t>Pallister</t>
  </si>
  <si>
    <t>Chantal</t>
  </si>
  <si>
    <t>Mersh</t>
  </si>
  <si>
    <t>Marja</t>
  </si>
  <si>
    <t>Urion</t>
  </si>
  <si>
    <t>Malynda</t>
  </si>
  <si>
    <t>Purbrick</t>
  </si>
  <si>
    <t>Alf</t>
  </si>
  <si>
    <t>Housaman</t>
  </si>
  <si>
    <t>Gladi</t>
  </si>
  <si>
    <t>Ducker</t>
  </si>
  <si>
    <t>Stearley</t>
  </si>
  <si>
    <t>Diane-marie</t>
  </si>
  <si>
    <t>Wincer</t>
  </si>
  <si>
    <t>Perry</t>
  </si>
  <si>
    <t>Lyfield</t>
  </si>
  <si>
    <t>Heall</t>
  </si>
  <si>
    <t>Perris</t>
  </si>
  <si>
    <t>Camellia</t>
  </si>
  <si>
    <t>Kid</t>
  </si>
  <si>
    <t>Carolann</t>
  </si>
  <si>
    <t>Beine</t>
  </si>
  <si>
    <t>Celia</t>
  </si>
  <si>
    <t>Bakeup</t>
  </si>
  <si>
    <t>Nataniel</t>
  </si>
  <si>
    <t>Helkin</t>
  </si>
  <si>
    <t>Pippo</t>
  </si>
  <si>
    <t>Witherington</t>
  </si>
  <si>
    <t>Tildie</t>
  </si>
  <si>
    <t>Tilzey</t>
  </si>
  <si>
    <t>Cindra</t>
  </si>
  <si>
    <t>Burling</t>
  </si>
  <si>
    <t>Channa</t>
  </si>
  <si>
    <t>Belamy</t>
  </si>
  <si>
    <t>Karl</t>
  </si>
  <si>
    <t>Imorts</t>
  </si>
  <si>
    <t>Mag</t>
  </si>
  <si>
    <t>Armistead</t>
  </si>
  <si>
    <t>Vasili</t>
  </si>
  <si>
    <t>Upstone</t>
  </si>
  <si>
    <t>Berty</t>
  </si>
  <si>
    <t>Beelby</t>
  </si>
  <si>
    <t>Erny</t>
  </si>
  <si>
    <t>Stenyng</t>
  </si>
  <si>
    <t>Edin</t>
  </si>
  <si>
    <t>Yantsurev</t>
  </si>
  <si>
    <t>Webb</t>
  </si>
  <si>
    <t>Speechly</t>
  </si>
  <si>
    <t>Phillpot</t>
  </si>
  <si>
    <t>Lem</t>
  </si>
  <si>
    <t>Pennacci</t>
  </si>
  <si>
    <t>Starr</t>
  </si>
  <si>
    <t>Arpin</t>
  </si>
  <si>
    <t>Donny</t>
  </si>
  <si>
    <t>Fries</t>
  </si>
  <si>
    <t>Rana</t>
  </si>
  <si>
    <t>Sharer</t>
  </si>
  <si>
    <t>Nannie</t>
  </si>
  <si>
    <t>Naseby</t>
  </si>
  <si>
    <t>Rea</t>
  </si>
  <si>
    <t>Offell</t>
  </si>
  <si>
    <t>Kris</t>
  </si>
  <si>
    <t>O'Cullen</t>
  </si>
  <si>
    <t>Timoteo</t>
  </si>
  <si>
    <t>Glisane</t>
  </si>
  <si>
    <t>Hildegarde</t>
  </si>
  <si>
    <t>Brangan</t>
  </si>
  <si>
    <t>Amii</t>
  </si>
  <si>
    <t>Gallyon</t>
  </si>
  <si>
    <t>Birgit</t>
  </si>
  <si>
    <t>Domange</t>
  </si>
  <si>
    <t>Killian</t>
  </si>
  <si>
    <t>Osler</t>
  </si>
  <si>
    <t>Lora</t>
  </si>
  <si>
    <t>Dukes</t>
  </si>
  <si>
    <t>Zack</t>
  </si>
  <si>
    <t>Pellett</t>
  </si>
  <si>
    <t>Ilaire</t>
  </si>
  <si>
    <t>Sprakes</t>
  </si>
  <si>
    <t>Heda</t>
  </si>
  <si>
    <t>Fromant</t>
  </si>
  <si>
    <t>Rufus</t>
  </si>
  <si>
    <t>Flear</t>
  </si>
  <si>
    <t>Dom</t>
  </si>
  <si>
    <t>Milella</t>
  </si>
  <si>
    <t>Wilek</t>
  </si>
  <si>
    <t>Lightollers</t>
  </si>
  <si>
    <t>Bette-ann</t>
  </si>
  <si>
    <t>Munden</t>
  </si>
  <si>
    <t>Nick</t>
  </si>
  <si>
    <t>Brakespear</t>
  </si>
  <si>
    <t>Glawsop</t>
  </si>
  <si>
    <t>Granville</t>
  </si>
  <si>
    <t>Alberts</t>
  </si>
  <si>
    <t>Vasily</t>
  </si>
  <si>
    <t>Polglase</t>
  </si>
  <si>
    <t>Madelaine</t>
  </si>
  <si>
    <t>Sharples</t>
  </si>
  <si>
    <t>Sigfrid</t>
  </si>
  <si>
    <t>Busch</t>
  </si>
  <si>
    <t>Cissiee</t>
  </si>
  <si>
    <t>Raisbeck</t>
  </si>
  <si>
    <t>Kenton</t>
  </si>
  <si>
    <t>Wetherick</t>
  </si>
  <si>
    <t>Reamonn</t>
  </si>
  <si>
    <t>Aynold</t>
  </si>
  <si>
    <t>Hatty</t>
  </si>
  <si>
    <t>Dovydenas</t>
  </si>
  <si>
    <t>Nathaniel</t>
  </si>
  <si>
    <t>Bloxland</t>
  </si>
  <si>
    <t>Brendan</t>
  </si>
  <si>
    <t>Grece</t>
  </si>
  <si>
    <t>Don</t>
  </si>
  <si>
    <t>Flintiff</t>
  </si>
  <si>
    <t>Abbe</t>
  </si>
  <si>
    <t>Thys</t>
  </si>
  <si>
    <t>Jackquelin</t>
  </si>
  <si>
    <t>Chugg</t>
  </si>
  <si>
    <t>Audra</t>
  </si>
  <si>
    <t>Kelston</t>
  </si>
  <si>
    <t>Elvina</t>
  </si>
  <si>
    <t>Angel</t>
  </si>
  <si>
    <t>Mottram</t>
  </si>
  <si>
    <t>Donalt</t>
  </si>
  <si>
    <t>Sangwin</t>
  </si>
  <si>
    <t>Elizabet</t>
  </si>
  <si>
    <t>Aizikowitz</t>
  </si>
  <si>
    <t>Herbie</t>
  </si>
  <si>
    <t>Peppard</t>
  </si>
  <si>
    <t>Cornie</t>
  </si>
  <si>
    <t>Venour</t>
  </si>
  <si>
    <t>Maggy</t>
  </si>
  <si>
    <t>Harby</t>
  </si>
  <si>
    <t>Reggie</t>
  </si>
  <si>
    <t>Thickpenny</t>
  </si>
  <si>
    <t>Phyllys</t>
  </si>
  <si>
    <t>Ormerod</t>
  </si>
  <si>
    <t>Tymon</t>
  </si>
  <si>
    <t>Zanetti</t>
  </si>
  <si>
    <t>Reinaldos</t>
  </si>
  <si>
    <t>Kirtley</t>
  </si>
  <si>
    <t>Carney</t>
  </si>
  <si>
    <t>Clemencet</t>
  </si>
  <si>
    <t>Russell</t>
  </si>
  <si>
    <t>Donet</t>
  </si>
  <si>
    <t>Sidney</t>
  </si>
  <si>
    <t>Gawen</t>
  </si>
  <si>
    <t>Rickey</t>
  </si>
  <si>
    <t>Readie</t>
  </si>
  <si>
    <t>Cody</t>
  </si>
  <si>
    <t>Verissimo</t>
  </si>
  <si>
    <t>Zilvia</t>
  </si>
  <si>
    <t>Claisse</t>
  </si>
  <si>
    <t>Bar</t>
  </si>
  <si>
    <t>O' Mahony</t>
  </si>
  <si>
    <t>Valenka</t>
  </si>
  <si>
    <t>Stansbury</t>
  </si>
  <si>
    <t>Daniel</t>
  </si>
  <si>
    <t>Heinonen</t>
  </si>
  <si>
    <t>Jewelle</t>
  </si>
  <si>
    <t>Shenton</t>
  </si>
  <si>
    <t>Wilkisson</t>
  </si>
  <si>
    <t>Kylie</t>
  </si>
  <si>
    <t>Mowat</t>
  </si>
  <si>
    <t>Gabriel</t>
  </si>
  <si>
    <t>Starcks</t>
  </si>
  <si>
    <t>Darby</t>
  </si>
  <si>
    <t>Dummer</t>
  </si>
  <si>
    <t>Kienan</t>
  </si>
  <si>
    <t>Scholard</t>
  </si>
  <si>
    <t>Bo</t>
  </si>
  <si>
    <t>Kindley</t>
  </si>
  <si>
    <t>Krissie</t>
  </si>
  <si>
    <t>Hammett</t>
  </si>
  <si>
    <t>Alisha</t>
  </si>
  <si>
    <t>Hulburt</t>
  </si>
  <si>
    <t>Peyter</t>
  </si>
  <si>
    <t>Lauritzen</t>
  </si>
  <si>
    <t>Aurelia</t>
  </si>
  <si>
    <t>Burgwin</t>
  </si>
  <si>
    <t>Emalee</t>
  </si>
  <si>
    <t>Rolin</t>
  </si>
  <si>
    <t>Donavon</t>
  </si>
  <si>
    <t>Fowle</t>
  </si>
  <si>
    <t>Jorge</t>
  </si>
  <si>
    <t>Bettison</t>
  </si>
  <si>
    <t>Wang</t>
  </si>
  <si>
    <t>Powlesland</t>
  </si>
  <si>
    <t>Laurence</t>
  </si>
  <si>
    <t>Ellingham</t>
  </si>
  <si>
    <t>Billy</t>
  </si>
  <si>
    <t>Neiland</t>
  </si>
  <si>
    <t>Ancell</t>
  </si>
  <si>
    <t>Fendt</t>
  </si>
  <si>
    <t>Cleyburn</t>
  </si>
  <si>
    <t>Temple</t>
  </si>
  <si>
    <t>Castiglione</t>
  </si>
  <si>
    <t>Betti</t>
  </si>
  <si>
    <t>Lacasa</t>
  </si>
  <si>
    <t>Gunilla</t>
  </si>
  <si>
    <t>Lynch</t>
  </si>
  <si>
    <t>Shay</t>
  </si>
  <si>
    <t>Couronne</t>
  </si>
  <si>
    <t>Linus</t>
  </si>
  <si>
    <t>Flippelli</t>
  </si>
  <si>
    <t>Rachelle</t>
  </si>
  <si>
    <t>Elizabeth</t>
  </si>
  <si>
    <t>Innis</t>
  </si>
  <si>
    <t>Renhard</t>
  </si>
  <si>
    <t>Winne</t>
  </si>
  <si>
    <t>Roche</t>
  </si>
  <si>
    <t>Linn</t>
  </si>
  <si>
    <t>Alaway</t>
  </si>
  <si>
    <t>Cordy</t>
  </si>
  <si>
    <t>Odgaard</t>
  </si>
  <si>
    <t>Bertine</t>
  </si>
  <si>
    <t>Byrd</t>
  </si>
  <si>
    <t>Nelie</t>
  </si>
  <si>
    <t>Garnson</t>
  </si>
  <si>
    <t>Dianne</t>
  </si>
  <si>
    <t>Chardin</t>
  </si>
  <si>
    <t>Hailee</t>
  </si>
  <si>
    <t>Radbone</t>
  </si>
  <si>
    <t>Wallis</t>
  </si>
  <si>
    <t>Bernth</t>
  </si>
  <si>
    <t>Byron</t>
  </si>
  <si>
    <t>Acarson</t>
  </si>
  <si>
    <t>Faunie</t>
  </si>
  <si>
    <t>Brigham</t>
  </si>
  <si>
    <t>Marjorie</t>
  </si>
  <si>
    <t>Yoxen</t>
  </si>
  <si>
    <t>Gaspar</t>
  </si>
  <si>
    <t>McGavin</t>
  </si>
  <si>
    <t>Lindy</t>
  </si>
  <si>
    <t>Uttermare</t>
  </si>
  <si>
    <t>Eal</t>
  </si>
  <si>
    <t>D'Ambrogio</t>
  </si>
  <si>
    <t>Carolee</t>
  </si>
  <si>
    <t>Winchcombe</t>
  </si>
  <si>
    <t>Benedikta</t>
  </si>
  <si>
    <t>Paumier</t>
  </si>
  <si>
    <t>Neville</t>
  </si>
  <si>
    <t>Piatto</t>
  </si>
  <si>
    <t>Jeno</t>
  </si>
  <si>
    <t>Capey</t>
  </si>
  <si>
    <t>Tuckie</t>
  </si>
  <si>
    <t>Mathonnet</t>
  </si>
  <si>
    <t>Yardley</t>
  </si>
  <si>
    <t>Basill</t>
  </si>
  <si>
    <t>Baistow</t>
  </si>
  <si>
    <t>Courtney</t>
  </si>
  <si>
    <t>Pallant</t>
  </si>
  <si>
    <t>Marne</t>
  </si>
  <si>
    <t>Mingey</t>
  </si>
  <si>
    <t>Denny</t>
  </si>
  <si>
    <t>O' Ronan</t>
  </si>
  <si>
    <t>Rallin</t>
  </si>
  <si>
    <t>Ardith</t>
  </si>
  <si>
    <t>Chill</t>
  </si>
  <si>
    <t>Charmane</t>
  </si>
  <si>
    <t>Denys</t>
  </si>
  <si>
    <t>Cecily</t>
  </si>
  <si>
    <t>Stebbings</t>
  </si>
  <si>
    <t>Giana</t>
  </si>
  <si>
    <t>Tonnesen</t>
  </si>
  <si>
    <t>Rhetta</t>
  </si>
  <si>
    <t>Zywicki</t>
  </si>
  <si>
    <t>Almeria</t>
  </si>
  <si>
    <t>Burgett</t>
  </si>
  <si>
    <t>Marvin</t>
  </si>
  <si>
    <t>Malloy</t>
  </si>
  <si>
    <t>Maxim</t>
  </si>
  <si>
    <t>McParland</t>
  </si>
  <si>
    <t>Sylas</t>
  </si>
  <si>
    <t>Jennaroy</t>
  </si>
  <si>
    <t>Wren</t>
  </si>
  <si>
    <t>Place</t>
  </si>
  <si>
    <t>Janella</t>
  </si>
  <si>
    <t>Millett</t>
  </si>
  <si>
    <t>Dollie</t>
  </si>
  <si>
    <t>Gadsden</t>
  </si>
  <si>
    <t>Val</t>
  </si>
  <si>
    <t>Wakelin</t>
  </si>
  <si>
    <t>Annie</t>
  </si>
  <si>
    <t>Campsall</t>
  </si>
  <si>
    <t>Shermy</t>
  </si>
  <si>
    <t>Moseby</t>
  </si>
  <si>
    <t>Corrie</t>
  </si>
  <si>
    <t>Wass</t>
  </si>
  <si>
    <t>Ira</t>
  </si>
  <si>
    <t>Sjostrom</t>
  </si>
  <si>
    <t>Jermaine</t>
  </si>
  <si>
    <t>Branchett</t>
  </si>
  <si>
    <t>Nissie</t>
  </si>
  <si>
    <t>Rudland</t>
  </si>
  <si>
    <t>Ferdie</t>
  </si>
  <si>
    <t>Tourry</t>
  </si>
  <si>
    <t>Cecil</t>
  </si>
  <si>
    <t>Weatherall</t>
  </si>
  <si>
    <t>Heindrick</t>
  </si>
  <si>
    <t>Layne</t>
  </si>
  <si>
    <t>Imason</t>
  </si>
  <si>
    <t>Hazel</t>
  </si>
  <si>
    <t>Saill</t>
  </si>
  <si>
    <t>Hermann</t>
  </si>
  <si>
    <t>Larvor</t>
  </si>
  <si>
    <t>Lyford</t>
  </si>
  <si>
    <t>Gabey</t>
  </si>
  <si>
    <t>Cogan</t>
  </si>
  <si>
    <t>Charin</t>
  </si>
  <si>
    <t>Penwarden</t>
  </si>
  <si>
    <t>Milty</t>
  </si>
  <si>
    <t>Middis</t>
  </si>
  <si>
    <t>Adrianne</t>
  </si>
  <si>
    <t>Vairow</t>
  </si>
  <si>
    <t>Anjanette</t>
  </si>
  <si>
    <t>Goldie</t>
  </si>
  <si>
    <t>Nicky</t>
  </si>
  <si>
    <t>Ayris</t>
  </si>
  <si>
    <t>Laryssa</t>
  </si>
  <si>
    <t>Benediktovich</t>
  </si>
  <si>
    <t>Jacobovitz</t>
  </si>
  <si>
    <t>Becca</t>
  </si>
  <si>
    <t>Ableson</t>
  </si>
  <si>
    <t>Druitt</t>
  </si>
  <si>
    <t>Deonne</t>
  </si>
  <si>
    <t>Shortall</t>
  </si>
  <si>
    <t>Wilton</t>
  </si>
  <si>
    <t>Kevan</t>
  </si>
  <si>
    <t>Grinsted</t>
  </si>
  <si>
    <t>Dionne</t>
  </si>
  <si>
    <t>Skyner</t>
  </si>
  <si>
    <t>Francesco</t>
  </si>
  <si>
    <t>Dressel</t>
  </si>
  <si>
    <t>Jimmy</t>
  </si>
  <si>
    <t>Dymoke</t>
  </si>
  <si>
    <t>Ambrosio</t>
  </si>
  <si>
    <t>Weinmann</t>
  </si>
  <si>
    <t>Elden</t>
  </si>
  <si>
    <t>Andriessen</t>
  </si>
  <si>
    <t>Roxie</t>
  </si>
  <si>
    <t>Deaconson</t>
  </si>
  <si>
    <t>Davida</t>
  </si>
  <si>
    <t>Caro</t>
  </si>
  <si>
    <t>Johna</t>
  </si>
  <si>
    <t>Bluck</t>
  </si>
  <si>
    <t>Myrle</t>
  </si>
  <si>
    <t>Dearden</t>
  </si>
  <si>
    <t>Orland</t>
  </si>
  <si>
    <t>Tadman</t>
  </si>
  <si>
    <t>Barrett</t>
  </si>
  <si>
    <t>Gudde</t>
  </si>
  <si>
    <t>Nathan</t>
  </si>
  <si>
    <t>Sictornes</t>
  </si>
  <si>
    <t>Dunning</t>
  </si>
  <si>
    <t>Doralin</t>
  </si>
  <si>
    <t>Baison</t>
  </si>
  <si>
    <t>Josefina</t>
  </si>
  <si>
    <t>Ferens</t>
  </si>
  <si>
    <t>Shelley</t>
  </si>
  <si>
    <t>Gehring</t>
  </si>
  <si>
    <t>Barrie</t>
  </si>
  <si>
    <t>Fallowes</t>
  </si>
  <si>
    <t>Nicolas</t>
  </si>
  <si>
    <t>Aiton</t>
  </si>
  <si>
    <t>De Banke</t>
  </si>
  <si>
    <t>Lyell</t>
  </si>
  <si>
    <t>Murch</t>
  </si>
  <si>
    <t>Stearne</t>
  </si>
  <si>
    <t>Count</t>
  </si>
  <si>
    <t>Selia</t>
  </si>
  <si>
    <t>Ragles</t>
  </si>
  <si>
    <t>Silas</t>
  </si>
  <si>
    <t>Deehan</t>
  </si>
  <si>
    <t>Sacha</t>
  </si>
  <si>
    <t>Bruun</t>
  </si>
  <si>
    <t>Alon</t>
  </si>
  <si>
    <t>Pllu</t>
  </si>
  <si>
    <t>Gilberto</t>
  </si>
  <si>
    <t>Cornier</t>
  </si>
  <si>
    <t>Harvison</t>
  </si>
  <si>
    <t>Darice</t>
  </si>
  <si>
    <t>Heaford</t>
  </si>
  <si>
    <t>Fantham</t>
  </si>
  <si>
    <t>Reynolds</t>
  </si>
  <si>
    <t>Crookshanks</t>
  </si>
  <si>
    <t>Niels</t>
  </si>
  <si>
    <t>Leake</t>
  </si>
  <si>
    <t>Measures</t>
  </si>
  <si>
    <t>Eilhersen</t>
  </si>
  <si>
    <t>Nico</t>
  </si>
  <si>
    <t>Hubert</t>
  </si>
  <si>
    <t>Cristina</t>
  </si>
  <si>
    <t>Aleixo</t>
  </si>
  <si>
    <t>Derrek</t>
  </si>
  <si>
    <t>Allpress</t>
  </si>
  <si>
    <t>Rikki</t>
  </si>
  <si>
    <t>Tomkowicz</t>
  </si>
  <si>
    <t>Rochette</t>
  </si>
  <si>
    <t>Huscroft</t>
  </si>
  <si>
    <t>Selle</t>
  </si>
  <si>
    <t>Scurrer</t>
  </si>
  <si>
    <t>Andie</t>
  </si>
  <si>
    <t>Rudram</t>
  </si>
  <si>
    <t>Leta</t>
  </si>
  <si>
    <t>Clarricoates</t>
  </si>
  <si>
    <t>Jacquelyn</t>
  </si>
  <si>
    <t>Maha</t>
  </si>
  <si>
    <t>Glory</t>
  </si>
  <si>
    <t>Clemon</t>
  </si>
  <si>
    <t>Alica</t>
  </si>
  <si>
    <t>Kift</t>
  </si>
  <si>
    <t>Babb</t>
  </si>
  <si>
    <t>Pollins</t>
  </si>
  <si>
    <t>Jarret</t>
  </si>
  <si>
    <t>Toye</t>
  </si>
  <si>
    <t>Linskill</t>
  </si>
  <si>
    <t>Natal</t>
  </si>
  <si>
    <t>Vigrass</t>
  </si>
  <si>
    <t>Kandace</t>
  </si>
  <si>
    <t>Cragell</t>
  </si>
  <si>
    <t>Lyon</t>
  </si>
  <si>
    <t>Ibert</t>
  </si>
  <si>
    <t>Reese</t>
  </si>
  <si>
    <t>Lidgey</t>
  </si>
  <si>
    <t>Tersina</t>
  </si>
  <si>
    <t>Castagne</t>
  </si>
  <si>
    <t>Klaaassen</t>
  </si>
  <si>
    <t>Jordana</t>
  </si>
  <si>
    <t>Halden</t>
  </si>
  <si>
    <t>Hussein</t>
  </si>
  <si>
    <t>Olliff</t>
  </si>
  <si>
    <t>Quadri</t>
  </si>
  <si>
    <t>Eshmade</t>
  </si>
  <si>
    <t>Melodie</t>
  </si>
  <si>
    <t>OIlier</t>
  </si>
  <si>
    <t>Iacopini</t>
  </si>
  <si>
    <t>Vinny</t>
  </si>
  <si>
    <t>Shoebotham</t>
  </si>
  <si>
    <t>Bran</t>
  </si>
  <si>
    <t>Sterke</t>
  </si>
  <si>
    <t>Simone</t>
  </si>
  <si>
    <t>Capon</t>
  </si>
  <si>
    <t>Foster</t>
  </si>
  <si>
    <t>Fernando</t>
  </si>
  <si>
    <t>Sulman</t>
  </si>
  <si>
    <t>Dorotea</t>
  </si>
  <si>
    <t>Hollyman</t>
  </si>
  <si>
    <t>Lorelei</t>
  </si>
  <si>
    <t>Nardoni</t>
  </si>
  <si>
    <t>Yarham</t>
  </si>
  <si>
    <t>Arlana</t>
  </si>
  <si>
    <t>Ferrea</t>
  </si>
  <si>
    <t>Chuck</t>
  </si>
  <si>
    <t>Kendrick</t>
  </si>
  <si>
    <t>Sharona</t>
  </si>
  <si>
    <t>Danilchik</t>
  </si>
  <si>
    <t>Sarajane</t>
  </si>
  <si>
    <t>Potter</t>
  </si>
  <si>
    <t>Bobby</t>
  </si>
  <si>
    <t>Folomkin</t>
  </si>
  <si>
    <t>Rafferty</t>
  </si>
  <si>
    <t>Pursglove</t>
  </si>
  <si>
    <t>Dalia</t>
  </si>
  <si>
    <t>Eburah</t>
  </si>
  <si>
    <t>Martie</t>
  </si>
  <si>
    <t>Brimilcombe</t>
  </si>
  <si>
    <t>Suzanna</t>
  </si>
  <si>
    <t>Bollam</t>
  </si>
  <si>
    <t>Mellisa</t>
  </si>
  <si>
    <t>Mebes</t>
  </si>
  <si>
    <t>Alva</t>
  </si>
  <si>
    <t>Filipczak</t>
  </si>
  <si>
    <t>Dorette</t>
  </si>
  <si>
    <t>Hinemoor</t>
  </si>
  <si>
    <t>Elnaugh</t>
  </si>
  <si>
    <t>Jule</t>
  </si>
  <si>
    <t>Eden</t>
  </si>
  <si>
    <t>Cam</t>
  </si>
  <si>
    <t>Jewster</t>
  </si>
  <si>
    <t>Ugo</t>
  </si>
  <si>
    <t>Southerden</t>
  </si>
  <si>
    <t>Verne</t>
  </si>
  <si>
    <t>Dunkerley</t>
  </si>
  <si>
    <t>Burtenshaw</t>
  </si>
  <si>
    <t>Adorne</t>
  </si>
  <si>
    <t>Gregoratti</t>
  </si>
  <si>
    <t>Chris</t>
  </si>
  <si>
    <t>Croster</t>
  </si>
  <si>
    <t>Graeme</t>
  </si>
  <si>
    <t>Whitehead</t>
  </si>
  <si>
    <t>Haslett</t>
  </si>
  <si>
    <t>Jodrelle</t>
  </si>
  <si>
    <t>Beryl</t>
  </si>
  <si>
    <t>Osborn</t>
  </si>
  <si>
    <t>Kaela</t>
  </si>
  <si>
    <t>Nottram</t>
  </si>
  <si>
    <t>Nobe</t>
  </si>
  <si>
    <t>Buney</t>
  </si>
  <si>
    <t>Silvan</t>
  </si>
  <si>
    <t>McShea</t>
  </si>
  <si>
    <t>Karylin</t>
  </si>
  <si>
    <t>Huddart</t>
  </si>
  <si>
    <t>Jereme</t>
  </si>
  <si>
    <t>Gippes</t>
  </si>
  <si>
    <t>Lukas</t>
  </si>
  <si>
    <t>Whittlesee</t>
  </si>
  <si>
    <t>Trengrove</t>
  </si>
  <si>
    <t>Wright</t>
  </si>
  <si>
    <t>Caldero</t>
  </si>
  <si>
    <t>Merell</t>
  </si>
  <si>
    <t>Zanazzi</t>
  </si>
  <si>
    <t>Jed</t>
  </si>
  <si>
    <t>Kennicott</t>
  </si>
  <si>
    <t>Guenevere</t>
  </si>
  <si>
    <t>Ruggen</t>
  </si>
  <si>
    <t>Gonzales</t>
  </si>
  <si>
    <t>Cicculi</t>
  </si>
  <si>
    <t>Man</t>
  </si>
  <si>
    <t>Fright</t>
  </si>
  <si>
    <t>Boyce</t>
  </si>
  <si>
    <t>Tarte</t>
  </si>
  <si>
    <t>Caddric</t>
  </si>
  <si>
    <t>Krzysztofiak</t>
  </si>
  <si>
    <t>Darn</t>
  </si>
  <si>
    <t>Penquet</t>
  </si>
  <si>
    <t>Jammie</t>
  </si>
  <si>
    <t>Cloke</t>
  </si>
  <si>
    <t>Chester</t>
  </si>
  <si>
    <t>Clowton</t>
  </si>
  <si>
    <t>Kathleen</t>
  </si>
  <si>
    <t>Diable</t>
  </si>
  <si>
    <t>Koren</t>
  </si>
  <si>
    <t>Ferretti</t>
  </si>
  <si>
    <t>Allis</t>
  </si>
  <si>
    <t>Wilmore</t>
  </si>
  <si>
    <t>Chaddie</t>
  </si>
  <si>
    <t>Bennie</t>
  </si>
  <si>
    <t>Alberta</t>
  </si>
  <si>
    <t>Balsdone</t>
  </si>
  <si>
    <t>Brice</t>
  </si>
  <si>
    <t>Romera</t>
  </si>
  <si>
    <t>Conchita</t>
  </si>
  <si>
    <t>Bryde</t>
  </si>
  <si>
    <t>Silvanus</t>
  </si>
  <si>
    <t>Enefer</t>
  </si>
  <si>
    <t>Lenci</t>
  </si>
  <si>
    <t>Haggerstone</t>
  </si>
  <si>
    <t>Gundry</t>
  </si>
  <si>
    <t>Bayard</t>
  </si>
  <si>
    <t>Wellan</t>
  </si>
  <si>
    <t>Atcheson</t>
  </si>
  <si>
    <t>Eustace</t>
  </si>
  <si>
    <t>Stenton</t>
  </si>
  <si>
    <t>Ericka</t>
  </si>
  <si>
    <t>Tripp</t>
  </si>
  <si>
    <t>MacManus</t>
  </si>
  <si>
    <t>Bourner</t>
  </si>
  <si>
    <t>Odelia</t>
  </si>
  <si>
    <t>Skerme</t>
  </si>
  <si>
    <t>Kandy</t>
  </si>
  <si>
    <t>Heddan</t>
  </si>
  <si>
    <t>Ibby</t>
  </si>
  <si>
    <t>Charters</t>
  </si>
  <si>
    <t>Adora</t>
  </si>
  <si>
    <t>Roubert</t>
  </si>
  <si>
    <t>Hillel</t>
  </si>
  <si>
    <t>Mairs</t>
  </si>
  <si>
    <t>Helaina</t>
  </si>
  <si>
    <t>Rainforth</t>
  </si>
  <si>
    <t>Isac</t>
  </si>
  <si>
    <t>Jesper</t>
  </si>
  <si>
    <t>Lenette</t>
  </si>
  <si>
    <t>Dwerryhouse</t>
  </si>
  <si>
    <t>Nadeen</t>
  </si>
  <si>
    <t>Broomer</t>
  </si>
  <si>
    <t>Konstantine</t>
  </si>
  <si>
    <t>Thoumasson</t>
  </si>
  <si>
    <t>Frans</t>
  </si>
  <si>
    <t>Habbergham</t>
  </si>
  <si>
    <t>Romain</t>
  </si>
  <si>
    <t>Avrashin</t>
  </si>
  <si>
    <t>Miran</t>
  </si>
  <si>
    <t>Doidge</t>
  </si>
  <si>
    <t>Janeva</t>
  </si>
  <si>
    <t>Edinboro</t>
  </si>
  <si>
    <t>Trumaine</t>
  </si>
  <si>
    <t>Tewelson</t>
  </si>
  <si>
    <t>De</t>
  </si>
  <si>
    <t>Drewitt</t>
  </si>
  <si>
    <t>Adelheid</t>
  </si>
  <si>
    <t>Gladhill</t>
  </si>
  <si>
    <t>Murielle</t>
  </si>
  <si>
    <t>Lorinez</t>
  </si>
  <si>
    <t>Mathe</t>
  </si>
  <si>
    <t>Mordy</t>
  </si>
  <si>
    <t>Van Der Vlies</t>
  </si>
  <si>
    <t>Spencer</t>
  </si>
  <si>
    <t>Wastell</t>
  </si>
  <si>
    <t>Jemimah</t>
  </si>
  <si>
    <t>Ethelston</t>
  </si>
  <si>
    <t>Perice</t>
  </si>
  <si>
    <t>Eberz</t>
  </si>
  <si>
    <t>Bear</t>
  </si>
  <si>
    <t>Gaish</t>
  </si>
  <si>
    <t>Lynnea</t>
  </si>
  <si>
    <t>Danton</t>
  </si>
  <si>
    <t>Skipton</t>
  </si>
  <si>
    <t>Morrall</t>
  </si>
  <si>
    <t>Devan</t>
  </si>
  <si>
    <t>Crownshaw</t>
  </si>
  <si>
    <t>Joceline</t>
  </si>
  <si>
    <t>Reddoch</t>
  </si>
  <si>
    <t>Titley</t>
  </si>
  <si>
    <t>Redd</t>
  </si>
  <si>
    <t>Simao</t>
  </si>
  <si>
    <t>Cece</t>
  </si>
  <si>
    <t>Inker</t>
  </si>
  <si>
    <t>Noel</t>
  </si>
  <si>
    <t>Chisholm</t>
  </si>
  <si>
    <t>Grazia</t>
  </si>
  <si>
    <t>Oats</t>
  </si>
  <si>
    <t>Meade</t>
  </si>
  <si>
    <t>Birkin</t>
  </si>
  <si>
    <t>Ronda</t>
  </si>
  <si>
    <t>Pyson</t>
  </si>
  <si>
    <t>Modesty</t>
  </si>
  <si>
    <t>MacConnechie</t>
  </si>
  <si>
    <t>Rafaela</t>
  </si>
  <si>
    <t>Treacher</t>
  </si>
  <si>
    <t>Bee</t>
  </si>
  <si>
    <t>Fattorini</t>
  </si>
  <si>
    <t>Margie</t>
  </si>
  <si>
    <t>Palleske</t>
  </si>
  <si>
    <t>Alexina</t>
  </si>
  <si>
    <t>Randals</t>
  </si>
  <si>
    <t>Filip</t>
  </si>
  <si>
    <t>Antcliffe</t>
  </si>
  <si>
    <t>Matignon</t>
  </si>
  <si>
    <t>Claudie</t>
  </si>
  <si>
    <t>Weond</t>
  </si>
  <si>
    <t>Jaquenette</t>
  </si>
  <si>
    <t>Skentelbery</t>
  </si>
  <si>
    <t>Orazio</t>
  </si>
  <si>
    <t>Comber</t>
  </si>
  <si>
    <t>Zachary</t>
  </si>
  <si>
    <t>Tramel</t>
  </si>
  <si>
    <t>Izaak</t>
  </si>
  <si>
    <t>Primak</t>
  </si>
  <si>
    <t>Brittani</t>
  </si>
  <si>
    <t>Thoresbie</t>
  </si>
  <si>
    <t>Constanta</t>
  </si>
  <si>
    <t>Hatfull</t>
  </si>
  <si>
    <t>Castagneto</t>
  </si>
  <si>
    <t>Kippie</t>
  </si>
  <si>
    <t>Marrison</t>
  </si>
  <si>
    <t>Lindon</t>
  </si>
  <si>
    <t>Agnolo</t>
  </si>
  <si>
    <t>Delainey</t>
  </si>
  <si>
    <t>Kiddy</t>
  </si>
  <si>
    <t>Helli</t>
  </si>
  <si>
    <t>Petroulis</t>
  </si>
  <si>
    <t>Scholl</t>
  </si>
  <si>
    <t>Ferson</t>
  </si>
  <si>
    <t>Blake</t>
  </si>
  <si>
    <t>Kelloway</t>
  </si>
  <si>
    <t>Scarlett</t>
  </si>
  <si>
    <t>Oliffe</t>
  </si>
  <si>
    <t>Celestia</t>
  </si>
  <si>
    <t>Dolohunty</t>
  </si>
  <si>
    <t>Patsy</t>
  </si>
  <si>
    <t>Vasilenko</t>
  </si>
  <si>
    <t>Raphaela</t>
  </si>
  <si>
    <t>Schankelborg</t>
  </si>
  <si>
    <t>Sharity</t>
  </si>
  <si>
    <t>Wickens</t>
  </si>
  <si>
    <t>Derick</t>
  </si>
  <si>
    <t>Snow</t>
  </si>
  <si>
    <t>Baxy</t>
  </si>
  <si>
    <t>Cargen</t>
  </si>
  <si>
    <t>Ryann</t>
  </si>
  <si>
    <t>Stickler</t>
  </si>
  <si>
    <t>Cassius</t>
  </si>
  <si>
    <t>Skelly</t>
  </si>
  <si>
    <t>Drake</t>
  </si>
  <si>
    <t>Jevon</t>
  </si>
  <si>
    <t>Hall</t>
  </si>
  <si>
    <t>Ranner</t>
  </si>
  <si>
    <t>Berkly</t>
  </si>
  <si>
    <t>Imrie</t>
  </si>
  <si>
    <t>Dorey</t>
  </si>
  <si>
    <t>Sopper</t>
  </si>
  <si>
    <t>Darcy</t>
  </si>
  <si>
    <t>Lochran</t>
  </si>
  <si>
    <t>Lauritz</t>
  </si>
  <si>
    <t>Ledgley</t>
  </si>
  <si>
    <t>Tawnya</t>
  </si>
  <si>
    <t>Menary</t>
  </si>
  <si>
    <t>Gustaf</t>
  </si>
  <si>
    <t>Ciccotti</t>
  </si>
  <si>
    <t>Renner</t>
  </si>
  <si>
    <t>Jallin</t>
  </si>
  <si>
    <t>Mindy</t>
  </si>
  <si>
    <t>Bogey</t>
  </si>
  <si>
    <t>Paulie</t>
  </si>
  <si>
    <t>Fonzone</t>
  </si>
  <si>
    <t>Merrile</t>
  </si>
  <si>
    <t>Cobbledick</t>
  </si>
  <si>
    <t>Antonius</t>
  </si>
  <si>
    <t>Lewry</t>
  </si>
  <si>
    <t>Hessel</t>
  </si>
  <si>
    <t>Harland</t>
  </si>
  <si>
    <t>Trematick</t>
  </si>
  <si>
    <t>Chloris</t>
  </si>
  <si>
    <t>Sorrell</t>
  </si>
  <si>
    <t>Quintina</t>
  </si>
  <si>
    <t>Heavyside</t>
  </si>
  <si>
    <t>Hadley</t>
  </si>
  <si>
    <t>Reuven</t>
  </si>
  <si>
    <t>Mitch</t>
  </si>
  <si>
    <t>Attwool</t>
  </si>
  <si>
    <t>Maplethorp</t>
  </si>
  <si>
    <t>Wynes</t>
  </si>
  <si>
    <t>Celie</t>
  </si>
  <si>
    <t>MacCourt</t>
  </si>
  <si>
    <t>Evy</t>
  </si>
  <si>
    <t>Wilsone</t>
  </si>
  <si>
    <t>Dolores</t>
  </si>
  <si>
    <t>Duffie</t>
  </si>
  <si>
    <t>Mathilda</t>
  </si>
  <si>
    <t>Matiasek</t>
  </si>
  <si>
    <t>Jarred</t>
  </si>
  <si>
    <t>Camillo</t>
  </si>
  <si>
    <t>Kameko</t>
  </si>
  <si>
    <t>Philbrick</t>
  </si>
  <si>
    <t>Mallory</t>
  </si>
  <si>
    <t>Shrimpling</t>
  </si>
  <si>
    <t>Barnett</t>
  </si>
  <si>
    <t>Sillis</t>
  </si>
  <si>
    <t>Brenn</t>
  </si>
  <si>
    <t>Dundredge</t>
  </si>
  <si>
    <t>Read</t>
  </si>
  <si>
    <t>Cutts</t>
  </si>
  <si>
    <t>Michale</t>
  </si>
  <si>
    <t>Delves</t>
  </si>
  <si>
    <t>Devland</t>
  </si>
  <si>
    <t>Gritton</t>
  </si>
  <si>
    <t>Gut</t>
  </si>
  <si>
    <t>Willy</t>
  </si>
  <si>
    <t>Pummery</t>
  </si>
  <si>
    <t>Geoffrey</t>
  </si>
  <si>
    <t>Siuda</t>
  </si>
  <si>
    <t>Henderson</t>
  </si>
  <si>
    <t>Crowne</t>
  </si>
  <si>
    <t>Vernor</t>
  </si>
  <si>
    <t>Pawsey</t>
  </si>
  <si>
    <t>Augustin</t>
  </si>
  <si>
    <t>Waterhouse</t>
  </si>
  <si>
    <t>Fanchon</t>
  </si>
  <si>
    <t>Haughian</t>
  </si>
  <si>
    <t>Jaimie</t>
  </si>
  <si>
    <t>Hatz</t>
  </si>
  <si>
    <t>Edeline</t>
  </si>
  <si>
    <t>Edney</t>
  </si>
  <si>
    <t>Rickie</t>
  </si>
  <si>
    <t>Faltin</t>
  </si>
  <si>
    <t>Gnni</t>
  </si>
  <si>
    <t>Cheeke</t>
  </si>
  <si>
    <t>Gwenni</t>
  </si>
  <si>
    <t>Ratt</t>
  </si>
  <si>
    <t>Johnath</t>
  </si>
  <si>
    <t>Fairebrother</t>
  </si>
  <si>
    <t>Ingamar</t>
  </si>
  <si>
    <t>Eberlein</t>
  </si>
  <si>
    <t>Jilly</t>
  </si>
  <si>
    <t>Dreng</t>
  </si>
  <si>
    <t>Rhodie</t>
  </si>
  <si>
    <t>Strathern</t>
  </si>
  <si>
    <t>Chad</t>
  </si>
  <si>
    <t>Miguel</t>
  </si>
  <si>
    <t>Florinda</t>
  </si>
  <si>
    <t>Matusovsky</t>
  </si>
  <si>
    <t>Morly</t>
  </si>
  <si>
    <t>Rocks</t>
  </si>
  <si>
    <t>Yuri</t>
  </si>
  <si>
    <t>Burrells</t>
  </si>
  <si>
    <t>Cleopatra</t>
  </si>
  <si>
    <t>Goodrum</t>
  </si>
  <si>
    <t>Joey</t>
  </si>
  <si>
    <t>Jefferys</t>
  </si>
  <si>
    <t>Bearnard</t>
  </si>
  <si>
    <t>Wardell</t>
  </si>
  <si>
    <t>Zeke</t>
  </si>
  <si>
    <t>Walisiak</t>
  </si>
  <si>
    <t>Wiley</t>
  </si>
  <si>
    <t>Leopold</t>
  </si>
  <si>
    <t>Chiarra</t>
  </si>
  <si>
    <t>Shalders</t>
  </si>
  <si>
    <t>Sharl</t>
  </si>
  <si>
    <t>Southerill</t>
  </si>
  <si>
    <t>Noni</t>
  </si>
  <si>
    <t>Furber</t>
  </si>
  <si>
    <t>Dinah</t>
  </si>
  <si>
    <t>Crutcher</t>
  </si>
  <si>
    <t>Charlean</t>
  </si>
  <si>
    <t>Keave</t>
  </si>
  <si>
    <t>Sada</t>
  </si>
  <si>
    <t>Roseborough</t>
  </si>
  <si>
    <t>Clayton</t>
  </si>
  <si>
    <t>Kingwell</t>
  </si>
  <si>
    <t>Kacy</t>
  </si>
  <si>
    <t>Canto</t>
  </si>
  <si>
    <t>Mab</t>
  </si>
  <si>
    <t>Blakemore</t>
  </si>
  <si>
    <t>Causnett</t>
  </si>
  <si>
    <t>Demetris</t>
  </si>
  <si>
    <t>Micheli</t>
  </si>
  <si>
    <t>Chloette</t>
  </si>
  <si>
    <t>Bernardot</t>
  </si>
  <si>
    <t>Kim</t>
  </si>
  <si>
    <t>Kemery</t>
  </si>
  <si>
    <t>Fanchette</t>
  </si>
  <si>
    <t>Parlot</t>
  </si>
  <si>
    <t>Ramon</t>
  </si>
  <si>
    <t>Cheak</t>
  </si>
  <si>
    <t>Koressa</t>
  </si>
  <si>
    <t>O'Geneay</t>
  </si>
  <si>
    <t>Claudell</t>
  </si>
  <si>
    <t>Ayre</t>
  </si>
  <si>
    <t>Lorianne</t>
  </si>
  <si>
    <t>Kyneton</t>
  </si>
  <si>
    <t>Adele</t>
  </si>
  <si>
    <t>McFayden</t>
  </si>
  <si>
    <t>Herta</t>
  </si>
  <si>
    <t>Marguerite</t>
  </si>
  <si>
    <t>Graves</t>
  </si>
  <si>
    <t>Desdemona</t>
  </si>
  <si>
    <t>Eye</t>
  </si>
  <si>
    <t>Margarette</t>
  </si>
  <si>
    <t>Sterland</t>
  </si>
  <si>
    <t>Catharine</t>
  </si>
  <si>
    <t>Scoines</t>
  </si>
  <si>
    <t>Jennica</t>
  </si>
  <si>
    <t>Nicolina</t>
  </si>
  <si>
    <t>Jenny</t>
  </si>
  <si>
    <t>Vidovic</t>
  </si>
  <si>
    <t>Antonelli</t>
  </si>
  <si>
    <t>Roast_Type</t>
  </si>
  <si>
    <t>Coffee_Type</t>
  </si>
  <si>
    <t>Grand Total</t>
  </si>
  <si>
    <t>Sum of Total_Sales</t>
  </si>
  <si>
    <t>Year</t>
  </si>
  <si>
    <t>Sum of Quantity</t>
  </si>
  <si>
    <t>Order_ID</t>
  </si>
  <si>
    <t>Order_Date</t>
  </si>
  <si>
    <t>Customer_ID</t>
  </si>
  <si>
    <t>Product_ID</t>
  </si>
  <si>
    <t>Loyalty_Card</t>
  </si>
  <si>
    <t>Unit_Price</t>
  </si>
  <si>
    <t>Coffee type</t>
  </si>
  <si>
    <t>Count of Loyalty_Card</t>
  </si>
  <si>
    <t xml:space="preserve"> Total_Sales</t>
  </si>
  <si>
    <t>Sales</t>
  </si>
  <si>
    <t>Total Quantity</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</si>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</sst>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dd/mmm/yyyy"/>
    <numFmt numFmtId="166" formatCode="_-[$$-409]* #,##0.00_ ;_-[$$-409]* \-#,##0.00\ ;_-[$$-409]* &quot;-&quot;??_ ;_-@_ "/>
  </numFmts>
  <fonts count="5" x14ac:knownFonts="1">
    <font>
      <sz val="11"/>
      <color theme="1"/>
      <name val="Calibri"/>
      <family val="2"/>
      <scheme val="minor"/>
    </font>
    <font>
      <sz val="11"/>
      <color indexed="8"/>
      <name val="Calibri"/>
      <family val="2"/>
    </font>
    <font>
      <sz val="11"/>
      <color rgb="FF000000"/>
      <name val="Calibri"/>
      <family val="2"/>
    </font>
    <font>
      <sz val="8"/>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style="thin">
        <color theme="4" tint="-0.249977111117893"/>
      </top>
      <bottom style="medium">
        <color theme="4" tint="-0.249977111117893"/>
      </bottom>
      <diagonal/>
    </border>
  </borders>
  <cellStyleXfs count="1">
    <xf numFmtId="0" fontId="0" fillId="0" borderId="0"/>
  </cellStyleXfs>
  <cellXfs count="15">
    <xf numFmtId="0" fontId="0" fillId="0" borderId="0" xfId="0"/>
    <xf numFmtId="164" fontId="0" fillId="0" borderId="0" xfId="0" applyNumberFormat="1"/>
    <xf numFmtId="0" fontId="1" fillId="0" borderId="0" xfId="0" applyFont="1" applyAlignment="1">
      <alignment vertical="center"/>
    </xf>
    <xf numFmtId="165" fontId="1" fillId="0" borderId="0" xfId="0" applyNumberFormat="1" applyFont="1" applyAlignment="1">
      <alignment vertical="center"/>
    </xf>
    <xf numFmtId="166" fontId="0" fillId="0" borderId="0" xfId="0" applyNumberFormat="1"/>
    <xf numFmtId="0" fontId="2" fillId="0" borderId="0" xfId="0" applyFont="1"/>
    <xf numFmtId="0" fontId="1" fillId="0" borderId="0" xfId="0" applyFont="1" applyAlignment="1">
      <alignment vertical="center" wrapText="1"/>
    </xf>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0" fontId="4" fillId="0" borderId="1" xfId="0" applyFont="1" applyBorder="1" applyAlignment="1">
      <alignment horizontal="left"/>
    </xf>
    <xf numFmtId="0" fontId="4" fillId="0" borderId="1" xfId="0" applyFont="1" applyBorder="1"/>
    <xf numFmtId="0" fontId="0" fillId="0" borderId="0" xfId="0" applyNumberFormat="1"/>
  </cellXfs>
  <cellStyles count="1">
    <cellStyle name="Normal" xfId="0" builtinId="0"/>
  </cellStyles>
  <dxfs count="59">
    <dxf>
      <numFmt numFmtId="166" formatCode="_-[$$-409]* #,##0.00_ ;_-[$$-409]* \-#,##0.00\ ;_-[$$-409]* &quot;-&quot;??_ ;_-@_ "/>
    </dxf>
    <dxf>
      <numFmt numFmtId="166" formatCode="_-[$$-409]* #,##0.00_ ;_-[$$-409]* \-#,##0.00\ ;_-[$$-409]* &quot;-&quot;??_ ;_-@_ "/>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dxf>
    <dxf>
      <numFmt numFmtId="164" formatCode="0.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_-[$$-409]* #,##0.00_ ;_-[$$-409]* \-#,##0.00\ ;_-[$$-409]* &quot;-&quot;??_ ;_-@_ "/>
    </dxf>
    <dxf>
      <numFmt numFmtId="166"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sz val="11"/>
        <color theme="1"/>
      </font>
    </dxf>
    <dxf>
      <fill>
        <patternFill patternType="solid">
          <fgColor auto="1"/>
          <bgColor rgb="FF663300"/>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font>
    </dxf>
    <dxf>
      <font>
        <b/>
        <i/>
        <sz val="12"/>
        <color rgb="FF663300"/>
      </font>
    </dxf>
    <dxf>
      <font>
        <b/>
        <i val="0"/>
        <sz val="11"/>
        <color theme="0"/>
        <name val="Calibri"/>
        <family val="2"/>
        <scheme val="minor"/>
      </font>
      <border>
        <left style="thin">
          <color theme="0"/>
        </left>
        <right style="thin">
          <color theme="0"/>
        </right>
        <top style="thin">
          <color theme="0"/>
        </top>
        <bottom style="thin">
          <color theme="0"/>
        </bottom>
      </border>
    </dxf>
    <dxf>
      <font>
        <b val="0"/>
        <i val="0"/>
        <sz val="10"/>
        <name val="Calibri"/>
        <family val="2"/>
        <scheme val="minor"/>
      </font>
      <fill>
        <patternFill patternType="solid">
          <fgColor theme="0"/>
          <bgColor rgb="FF3C1464"/>
        </patternFill>
      </fill>
      <border>
        <left style="thin">
          <color rgb="FF3C1464"/>
        </left>
        <right style="thin">
          <color rgb="FF3C1464"/>
        </right>
        <top style="thin">
          <color rgb="FF3C1464"/>
        </top>
        <bottom style="thin">
          <color rgb="FF3C1464"/>
        </bottom>
      </border>
    </dxf>
    <dxf>
      <font>
        <b/>
        <i val="0"/>
        <color theme="0"/>
        <name val="Calibri"/>
        <family val="2"/>
        <scheme val="minor"/>
      </font>
    </dxf>
    <dxf>
      <font>
        <b val="0"/>
        <i val="0"/>
        <sz val="9"/>
        <color theme="0"/>
        <name val="Calibri"/>
        <family val="2"/>
        <scheme val="minor"/>
      </font>
      <fill>
        <patternFill>
          <bgColor rgb="FF3C1464"/>
        </patternFill>
      </fill>
      <border>
        <left style="thin">
          <color auto="1"/>
        </left>
        <right style="thin">
          <color auto="1"/>
        </right>
        <top style="thin">
          <color auto="1"/>
        </top>
        <bottom style="thin">
          <color auto="1"/>
        </bottom>
      </border>
    </dxf>
  </dxfs>
  <tableStyles count="8" defaultTableStyle="TableStyleMedium2" defaultPivotStyle="PivotStyleMedium9">
    <tableStyle name="Purple Slicer " pivot="0" table="0" count="6" xr9:uid="{CACF026D-F2E9-4C0B-A509-CF70E9F0ECF9}">
      <tableStyleElement type="wholeTable" dxfId="58"/>
      <tableStyleElement type="headerRow" dxfId="57"/>
    </tableStyle>
    <tableStyle name="Purple Timeline Style" pivot="0" table="0" count="8" xr9:uid="{E42256D9-F702-4569-8DF7-89B804B440A3}">
      <tableStyleElement type="wholeTable" dxfId="56"/>
      <tableStyleElement type="headerRow" dxfId="55"/>
    </tableStyle>
    <tableStyle name="Slicer Style 1" pivot="0" table="0" count="2" xr9:uid="{4AFBDEBC-835E-4E17-9562-B3EF4F3D75CA}">
      <tableStyleElement type="headerRow" dxfId="54"/>
    </tableStyle>
    <tableStyle name="Slicer Style 3" pivot="0" table="0" count="0" xr9:uid="{71D95FC1-127A-4AFF-B2FF-A4680385772A}"/>
    <tableStyle name="Slicer Style 4" pivot="0" table="0" count="1" xr9:uid="{658E172D-ABC9-4661-A71C-321240EC4307}"/>
    <tableStyle name="Slicer Style 5" pivot="0" table="0" count="1" xr9:uid="{3AE645DC-F69A-4696-8A29-CE6B7A33CF80}">
      <tableStyleElement type="wholeTable" dxfId="53"/>
    </tableStyle>
    <tableStyle name="Slicer Style 7" pivot="0" table="0" count="1" xr9:uid="{6E76198A-36EB-42C0-AA07-B587B0D62DD0}"/>
    <tableStyle name="Timeline Style 1" pivot="0" table="0" count="8" xr9:uid="{42C33E5B-F869-401F-A8B0-3E615997C564}">
      <tableStyleElement type="wholeTable" dxfId="52"/>
      <tableStyleElement type="headerRow" dxfId="51"/>
    </tableStyle>
  </tableStyles>
  <colors>
    <mruColors>
      <color rgb="FF996633"/>
      <color rgb="FF663300"/>
      <color rgb="FFC28446"/>
      <color rgb="FFF496D9"/>
      <color rgb="FF3C1464"/>
      <color rgb="FF944DDB"/>
      <color rgb="FFDBC3F3"/>
      <color rgb="FFB685E7"/>
    </mruColors>
  </colors>
  <extLst>
    <ext xmlns:x14="http://schemas.microsoft.com/office/spreadsheetml/2009/9/main" uri="{46F421CA-312F-682f-3DD2-61675219B42D}">
      <x14:dxfs count="7">
        <dxf>
          <font>
            <b/>
            <i val="0"/>
            <sz val="10"/>
            <color rgb="FF663300"/>
          </font>
          <border>
            <left style="thin">
              <color auto="1"/>
            </left>
            <right style="thin">
              <color auto="1"/>
            </right>
            <top style="thin">
              <color auto="1"/>
            </top>
            <bottom style="thin">
              <color auto="1"/>
            </bottom>
          </border>
        </dxf>
        <dxf>
          <font>
            <color theme="0"/>
          </font>
        </dxf>
        <dxf>
          <font>
            <b/>
            <i val="0"/>
            <sz val="10"/>
            <color rgb="FF663300"/>
          </font>
          <border>
            <left style="thin">
              <color auto="1"/>
            </left>
            <right style="thin">
              <color auto="1"/>
            </right>
            <top style="thin">
              <color auto="1"/>
            </top>
            <bottom style="thin">
              <color auto="1"/>
            </bottom>
          </border>
        </dxf>
        <dxf>
          <font>
            <b/>
            <i val="0"/>
            <color theme="0"/>
            <name val="Calibri"/>
            <family val="2"/>
            <scheme val="minor"/>
          </font>
          <border>
            <left style="thin">
              <color theme="0"/>
            </left>
            <right style="thin">
              <color theme="0"/>
            </right>
            <top style="thin">
              <color theme="0"/>
            </top>
            <bottom style="thin">
              <color theme="0"/>
            </bottom>
          </border>
        </dxf>
        <dxf>
          <font>
            <b/>
            <i val="0"/>
            <name val="Calibri"/>
            <family val="2"/>
            <scheme val="minor"/>
          </font>
          <border>
            <left style="thin">
              <color theme="0"/>
            </left>
            <right style="thin">
              <color theme="0"/>
            </right>
            <top style="thin">
              <color theme="0"/>
            </top>
            <bottom style="thin">
              <color theme="0"/>
            </bottom>
          </border>
        </dxf>
        <dxf>
          <font>
            <b val="0"/>
            <i val="0"/>
            <color theme="0" tint="-0.14996795556505021"/>
            <name val="Calibri"/>
            <family val="2"/>
            <scheme val="minor"/>
          </font>
          <border>
            <left style="thin">
              <color theme="0"/>
            </left>
            <right style="thin">
              <color theme="0"/>
            </right>
            <top style="thin">
              <color theme="0"/>
            </top>
            <bottom style="thin">
              <color theme="0"/>
            </bottom>
          </border>
        </dxf>
        <dxf>
          <font>
            <b val="0"/>
            <i val="0"/>
            <color theme="0" tint="-0.14996795556505021"/>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 Style 1">
        <x14:slicerStyle name="Purple Slicer ">
          <x14:slicerStyleElements>
            <x14:slicerStyleElement type="unselectedItemWithData" dxfId="6"/>
            <x14:slicerStyleElement type="unselectedItemWithNoData" dxfId="5"/>
            <x14:slicerStyleElement type="selectedItemWithData" dxfId="4"/>
            <x14:slicerStyleElement type="selectedItemWithNoData" dxfId="3"/>
          </x14:slicerStyleElements>
        </x14:slicerStyle>
        <x14:slicerStyle name="Slicer Style 1">
          <x14:slicerStyleElements>
            <x14:slicerStyleElement type="selectedItemWithData" dxfId="2"/>
          </x14:slicerStyleElements>
        </x14:slicerStyle>
        <x14:slicerStyle name="Slicer Style 3"/>
        <x14:slicerStyle name="Slicer Style 4">
          <x14:slicerStyleElements>
            <x14:slicerStyleElement type="hoveredUnselectedItemWithNoData" dxfId="1"/>
          </x14:slicerStyleElements>
        </x14:slicerStyle>
        <x14:slicerStyle name="Slicer Style 5"/>
        <x14:slicerStyle name="Slicer Style 7">
          <x14:slicerStyleElements>
            <x14:slicerStyleElement type="hovered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944DDB"/>
            </patternFill>
          </fill>
          <border>
            <left style="thin">
              <color theme="0"/>
            </left>
            <right style="thin">
              <color theme="0"/>
            </right>
            <top style="thin">
              <color theme="0"/>
            </top>
            <bottom style="thin">
              <color theme="0"/>
            </bottom>
          </border>
        </dxf>
        <dxf>
          <font>
            <b/>
            <i val="0"/>
            <sz val="9"/>
            <color theme="0"/>
            <name val="Calibri"/>
            <family val="2"/>
            <scheme val="minor"/>
          </font>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10" Type="http://schemas.microsoft.com/office/2007/relationships/slicerCache" Target="slicerCaches/slicerCache3.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[coffeeOrdersData-Final.xlsx]KPI-Pivot!PivotTable1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100" baseline="0" dirty="0">
                <a:solidFill>
                  <a:srgbClr val="663300"/>
                </a:solidFill>
                <a:effectLst>
                  <a:outerShdw blurRad="50800" dist="38100" dir="5400000" algn="t" rotWithShape="0">
                    <a:prstClr val="black">
                      <a:alpha val="40000"/>
                    </a:prstClr>
                  </a:outerShdw>
                </a:effectLst>
              </a:rPr>
              <a:t>TOTAL SALES FOR COFFEE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C28446"/>
            </a:solidFill>
            <a:round/>
          </a:ln>
          <a:effectLst/>
        </c:spPr>
        <c:marker>
          <c:symbol val="circle"/>
          <c:size val="5"/>
          <c:spPr>
            <a:solidFill>
              <a:schemeClr val="accent1"/>
            </a:solidFill>
            <a:ln w="9525">
              <a:solidFill>
                <a:srgbClr val="C2844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lumMod val="75000"/>
              </a:schemeClr>
            </a:solidFill>
            <a:round/>
          </a:ln>
          <a:effectLst/>
        </c:spPr>
        <c:marker>
          <c:symbol val="circle"/>
          <c:size val="5"/>
          <c:spPr>
            <a:solidFill>
              <a:schemeClr val="accent2"/>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663300"/>
            </a:solidFill>
            <a:round/>
          </a:ln>
          <a:effectLst/>
        </c:spPr>
        <c:marker>
          <c:symbol val="circle"/>
          <c:size val="5"/>
          <c:spPr>
            <a:solidFill>
              <a:schemeClr val="accent3"/>
            </a:solidFill>
            <a:ln w="9525">
              <a:solidFill>
                <a:srgbClr val="6633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996633"/>
            </a:solidFill>
            <a:round/>
          </a:ln>
          <a:effectLst/>
        </c:spPr>
        <c:marker>
          <c:symbol val="circle"/>
          <c:size val="5"/>
          <c:spPr>
            <a:solidFill>
              <a:schemeClr val="accent4"/>
            </a:solidFill>
            <a:ln w="9525">
              <a:solidFill>
                <a:srgbClr val="9966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'KPI-Pivot'!$B$3:$B$4</c:f>
              <c:strCache>
                <c:ptCount val="1"/>
                <c:pt idx="0">
                  <c:v>2019</c:v>
                </c:pt>
              </c:strCache>
            </c:strRef>
          </c:tx>
          <c:spPr>
            <a:ln w="28575" cap="rnd">
              <a:solidFill>
                <a:srgbClr val="C28446"/>
              </a:solidFill>
              <a:round/>
            </a:ln>
            <a:effectLst/>
          </c:spPr>
          <c:marker>
            <c:symbol val="circle"/>
            <c:size val="5"/>
            <c:spPr>
              <a:solidFill>
                <a:schemeClr val="accent1"/>
              </a:solidFill>
              <a:ln w="9525">
                <a:solidFill>
                  <a:srgbClr val="C28446"/>
                </a:solidFill>
              </a:ln>
              <a:effectLst/>
            </c:spPr>
          </c:marker>
          <c:cat>
            <c:strRef>
              <c:f>'KPI-Pivot'!$A$5:$A$9</c:f>
              <c:strCache>
                <c:ptCount val="4"/>
                <c:pt idx="0">
                  <c:v>Arabica</c:v>
                </c:pt>
                <c:pt idx="1">
                  <c:v>Excelsior</c:v>
                </c:pt>
                <c:pt idx="2">
                  <c:v>Librica</c:v>
                </c:pt>
                <c:pt idx="3">
                  <c:v>Robusta</c:v>
                </c:pt>
              </c:strCache>
            </c:strRef>
          </c:cat>
          <c:val>
            <c:numRef>
              <c:f>'KPI-Pivot'!$B$5:$B$9</c:f>
              <c:numCache>
                <c:formatCode>General</c:formatCode>
                <c:ptCount val="4"/>
                <c:pt idx="0">
                  <c:v>2926.63</c:v>
                </c:pt>
                <c:pt idx="1">
                  <c:v>3481.46</c:v>
                </c:pt>
                <c:pt idx="2">
                  <c:v>3378.0049999999987</c:v>
                </c:pt>
                <c:pt idx="3">
                  <c:v>2401.0700000000006</c:v>
                </c:pt>
              </c:numCache>
            </c:numRef>
          </c:val>
          <c:smooth val="0"/>
          <c:extLst>
            <c:ext xmlns:c16="http://schemas.microsoft.com/office/drawing/2014/chart" uri="{C3380CC4-5D6E-409C-BE32-E72D297353CC}">
              <c16:uniqueId val="{00000000-05BF-4BA2-BB4A-879BCEF806C0}"/>
            </c:ext>
          </c:extLst>
        </c:ser>
        <c:ser>
          <c:idx val="1"/>
          <c:order val="1"/>
          <c:tx>
            <c:strRef>
              <c:f>'KPI-Pivot'!$C$3:$C$4</c:f>
              <c:strCache>
                <c:ptCount val="1"/>
                <c:pt idx="0">
                  <c:v>2020</c:v>
                </c:pt>
              </c:strCache>
            </c:strRef>
          </c:tx>
          <c:spPr>
            <a:ln w="28575" cap="rnd">
              <a:solidFill>
                <a:schemeClr val="accent2">
                  <a:lumMod val="75000"/>
                </a:schemeClr>
              </a:solidFill>
              <a:round/>
            </a:ln>
            <a:effectLst/>
          </c:spPr>
          <c:marker>
            <c:symbol val="circle"/>
            <c:size val="5"/>
            <c:spPr>
              <a:solidFill>
                <a:schemeClr val="accent2"/>
              </a:solidFill>
              <a:ln w="9525">
                <a:solidFill>
                  <a:schemeClr val="accent2">
                    <a:lumMod val="75000"/>
                  </a:schemeClr>
                </a:solidFill>
              </a:ln>
              <a:effectLst/>
            </c:spPr>
          </c:marker>
          <c:cat>
            <c:strRef>
              <c:f>'KPI-Pivot'!$A$5:$A$9</c:f>
              <c:strCache>
                <c:ptCount val="4"/>
                <c:pt idx="0">
                  <c:v>Arabica</c:v>
                </c:pt>
                <c:pt idx="1">
                  <c:v>Excelsior</c:v>
                </c:pt>
                <c:pt idx="2">
                  <c:v>Librica</c:v>
                </c:pt>
                <c:pt idx="3">
                  <c:v>Robusta</c:v>
                </c:pt>
              </c:strCache>
            </c:strRef>
          </c:cat>
          <c:val>
            <c:numRef>
              <c:f>'KPI-Pivot'!$C$5:$C$9</c:f>
              <c:numCache>
                <c:formatCode>General</c:formatCode>
                <c:ptCount val="4"/>
                <c:pt idx="0">
                  <c:v>3356.415</c:v>
                </c:pt>
                <c:pt idx="1">
                  <c:v>3663.4100000000008</c:v>
                </c:pt>
                <c:pt idx="2">
                  <c:v>2604.4550000000004</c:v>
                </c:pt>
                <c:pt idx="3">
                  <c:v>2493.2649999999994</c:v>
                </c:pt>
              </c:numCache>
            </c:numRef>
          </c:val>
          <c:smooth val="0"/>
          <c:extLst>
            <c:ext xmlns:c16="http://schemas.microsoft.com/office/drawing/2014/chart" uri="{C3380CC4-5D6E-409C-BE32-E72D297353CC}">
              <c16:uniqueId val="{00000001-4B5E-44FA-8995-81EE8618AA0B}"/>
            </c:ext>
          </c:extLst>
        </c:ser>
        <c:ser>
          <c:idx val="2"/>
          <c:order val="2"/>
          <c:tx>
            <c:strRef>
              <c:f>'KPI-Pivot'!$D$3:$D$4</c:f>
              <c:strCache>
                <c:ptCount val="1"/>
                <c:pt idx="0">
                  <c:v>2021</c:v>
                </c:pt>
              </c:strCache>
            </c:strRef>
          </c:tx>
          <c:spPr>
            <a:ln w="28575" cap="rnd">
              <a:solidFill>
                <a:srgbClr val="663300"/>
              </a:solidFill>
              <a:round/>
            </a:ln>
            <a:effectLst/>
          </c:spPr>
          <c:marker>
            <c:symbol val="circle"/>
            <c:size val="5"/>
            <c:spPr>
              <a:solidFill>
                <a:schemeClr val="accent3"/>
              </a:solidFill>
              <a:ln w="9525">
                <a:solidFill>
                  <a:srgbClr val="663300"/>
                </a:solidFill>
              </a:ln>
              <a:effectLst/>
            </c:spPr>
          </c:marker>
          <c:cat>
            <c:strRef>
              <c:f>'KPI-Pivot'!$A$5:$A$9</c:f>
              <c:strCache>
                <c:ptCount val="4"/>
                <c:pt idx="0">
                  <c:v>Arabica</c:v>
                </c:pt>
                <c:pt idx="1">
                  <c:v>Excelsior</c:v>
                </c:pt>
                <c:pt idx="2">
                  <c:v>Librica</c:v>
                </c:pt>
                <c:pt idx="3">
                  <c:v>Robusta</c:v>
                </c:pt>
              </c:strCache>
            </c:strRef>
          </c:cat>
          <c:val>
            <c:numRef>
              <c:f>'KPI-Pivot'!$D$5:$D$9</c:f>
              <c:numCache>
                <c:formatCode>General</c:formatCode>
                <c:ptCount val="4"/>
                <c:pt idx="0">
                  <c:v>4045.6299999999992</c:v>
                </c:pt>
                <c:pt idx="1">
                  <c:v>3469.6399999999994</c:v>
                </c:pt>
                <c:pt idx="2">
                  <c:v>3836.6950000000011</c:v>
                </c:pt>
                <c:pt idx="3">
                  <c:v>2414.1449999999995</c:v>
                </c:pt>
              </c:numCache>
            </c:numRef>
          </c:val>
          <c:smooth val="0"/>
          <c:extLst>
            <c:ext xmlns:c16="http://schemas.microsoft.com/office/drawing/2014/chart" uri="{C3380CC4-5D6E-409C-BE32-E72D297353CC}">
              <c16:uniqueId val="{00000002-4B5E-44FA-8995-81EE8618AA0B}"/>
            </c:ext>
          </c:extLst>
        </c:ser>
        <c:ser>
          <c:idx val="3"/>
          <c:order val="3"/>
          <c:tx>
            <c:strRef>
              <c:f>'KPI-Pivot'!$E$3:$E$4</c:f>
              <c:strCache>
                <c:ptCount val="1"/>
                <c:pt idx="0">
                  <c:v>2022</c:v>
                </c:pt>
              </c:strCache>
            </c:strRef>
          </c:tx>
          <c:spPr>
            <a:ln w="28575" cap="rnd">
              <a:solidFill>
                <a:srgbClr val="996633"/>
              </a:solidFill>
              <a:round/>
            </a:ln>
            <a:effectLst/>
          </c:spPr>
          <c:marker>
            <c:symbol val="circle"/>
            <c:size val="5"/>
            <c:spPr>
              <a:solidFill>
                <a:schemeClr val="accent4"/>
              </a:solidFill>
              <a:ln w="9525">
                <a:solidFill>
                  <a:srgbClr val="996633"/>
                </a:solidFill>
              </a:ln>
              <a:effectLst/>
            </c:spPr>
          </c:marker>
          <c:cat>
            <c:strRef>
              <c:f>'KPI-Pivot'!$A$5:$A$9</c:f>
              <c:strCache>
                <c:ptCount val="4"/>
                <c:pt idx="0">
                  <c:v>Arabica</c:v>
                </c:pt>
                <c:pt idx="1">
                  <c:v>Excelsior</c:v>
                </c:pt>
                <c:pt idx="2">
                  <c:v>Librica</c:v>
                </c:pt>
                <c:pt idx="3">
                  <c:v>Robusta</c:v>
                </c:pt>
              </c:strCache>
            </c:strRef>
          </c:cat>
          <c:val>
            <c:numRef>
              <c:f>'KPI-Pivot'!$E$5:$E$9</c:f>
              <c:numCache>
                <c:formatCode>General</c:formatCode>
                <c:ptCount val="4"/>
                <c:pt idx="0">
                  <c:v>1439.82</c:v>
                </c:pt>
                <c:pt idx="1">
                  <c:v>1691.9299999999996</c:v>
                </c:pt>
                <c:pt idx="2">
                  <c:v>2234.92</c:v>
                </c:pt>
                <c:pt idx="3">
                  <c:v>1696.7650000000001</c:v>
                </c:pt>
              </c:numCache>
            </c:numRef>
          </c:val>
          <c:smooth val="0"/>
          <c:extLst>
            <c:ext xmlns:c16="http://schemas.microsoft.com/office/drawing/2014/chart" uri="{C3380CC4-5D6E-409C-BE32-E72D297353CC}">
              <c16:uniqueId val="{00000003-4B5E-44FA-8995-81EE8618AA0B}"/>
            </c:ext>
          </c:extLst>
        </c:ser>
        <c:dLbls>
          <c:showLegendKey val="0"/>
          <c:showVal val="0"/>
          <c:showCatName val="0"/>
          <c:showSerName val="0"/>
          <c:showPercent val="0"/>
          <c:showBubbleSize val="0"/>
        </c:dLbls>
        <c:marker val="1"/>
        <c:smooth val="0"/>
        <c:axId val="970846864"/>
        <c:axId val="1017974656"/>
      </c:lineChart>
      <c:catAx>
        <c:axId val="97084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974656"/>
        <c:crosses val="autoZero"/>
        <c:auto val="1"/>
        <c:lblAlgn val="ctr"/>
        <c:lblOffset val="100"/>
        <c:noMultiLvlLbl val="0"/>
      </c:catAx>
      <c:valAx>
        <c:axId val="1017974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4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[coffeeOrdersData-Final.xlsx]KPI-Pivot!PivotTable2</c:name>
    <c:fmtId val="4"/>
  </c:pivotSource>
  <c:chart>
    <c:title>
      <c:tx>
        <c:rich>
          <a:bodyPr rot="0" spcFirstLastPara="1" vertOverflow="ellipsis" vert="horz" wrap="square" anchor="ctr" anchorCtr="1"/>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100" baseline="0">
                <a:solidFill>
                  <a:srgbClr val="663300"/>
                </a:solidFill>
                <a:effectLst>
                  <a:outerShdw blurRad="50800" dist="38100" dir="5400000" algn="t" rotWithShape="0">
                    <a:prstClr val="black">
                      <a:alpha val="40000"/>
                    </a:prstClr>
                  </a:outerShdw>
                </a:effectLst>
                <a:latin typeface="+mn-lt"/>
                <a:ea typeface="+mn-ea"/>
                <a:cs typeface="+mn-cs"/>
              </a:rPr>
              <a:t>SALES BY COUNTRY</a:t>
            </a:r>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'KPI-Pivot'!$B$12</c:f>
              <c:strCache>
                <c:ptCount val="1"/>
                <c:pt idx="0">
                  <c:v>Total</c:v>
                </c:pt>
              </c:strCache>
            </c:strRef>
          </c:tx>
          <c:spPr>
            <a:solidFill>
              <a:srgbClr val="663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'KPI-Pivot'!$A$13:$A$16</c:f>
              <c:strCache>
                <c:ptCount val="3"/>
                <c:pt idx="0">
                  <c:v>Ireland</c:v>
                </c:pt>
                <c:pt idx="1">
                  <c:v>United Kingdom</c:v>
                </c:pt>
                <c:pt idx="2">
                  <c:v>United States</c:v>
                </c:pt>
              </c:strCache>
            </c:strRef>
          </c:cat>
          <c:val>
            <c:numRef>
              <c:f>'KPI-Pivot'!$B$13:$B$16</c:f>
              <c:numCache>
                <c:formatCode>General</c:formatCode>
                <c:ptCount val="3"/>
                <c:pt idx="0">
                  <c:v>6696.8649999999989</c:v>
                </c:pt>
                <c:pt idx="1">
                  <c:v>2798.5050000000001</c:v>
                </c:pt>
                <c:pt idx="2">
                  <c:v>35638.88499999998</c:v>
                </c:pt>
              </c:numCache>
            </c:numRef>
          </c:val>
          <c:extLst>
            <c:ext xmlns:c16="http://schemas.microsoft.com/office/drawing/2014/chart" uri="{C3380CC4-5D6E-409C-BE32-E72D297353CC}">
              <c16:uniqueId val="{00000000-3B56-4F9D-B4D5-7966178139F8}"/>
            </c:ext>
          </c:extLst>
        </c:ser>
        <c:dLbls>
          <c:showLegendKey val="0"/>
          <c:showVal val="0"/>
          <c:showCatName val="0"/>
          <c:showSerName val="0"/>
          <c:showPercent val="0"/>
          <c:showBubbleSize val="0"/>
        </c:dLbls>
        <c:gapWidth val="219"/>
        <c:axId val="1350965839"/>
        <c:axId val="959526176"/>
      </c:barChart>
      <c:catAx>
        <c:axId val="135096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526176"/>
        <c:crosses val="autoZero"/>
        <c:auto val="1"/>
        <c:lblAlgn val="ctr"/>
        <c:lblOffset val="100"/>
        <c:noMultiLvlLbl val="0"/>
      </c:catAx>
      <c:valAx>
        <c:axId val="95952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96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[coffeeOrdersData-Final.xlsx]KPI-Pivot!PivotTable3</c:name>
    <c:fmtId val="4"/>
  </c:pivotSource>
  <c:chart>
    <c:title>
      <c:tx>
        <c:rich>
          <a:bodyPr rot="0" spcFirstLastPara="1" vertOverflow="ellipsis" vert="horz" wrap="square" anchor="ctr" anchorCtr="1"/>
          <a:lstStyle/>
          <a:p>
            <a:pPr algn="ctr" rtl="0">
              <a:defRPr lang="en-US" sz="1400" b="1" i="0" u="none" strike="noStrike" kern="1200" spc="100" baseline="0">
                <a:solidFill>
                  <a:srgbClr val="663300"/>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rgbClr val="663300"/>
                </a:solidFill>
                <a:effectLst>
                  <a:outerShdw blurRad="50800" dist="38100" dir="5400000" algn="t" rotWithShape="0">
                    <a:prstClr val="black">
                      <a:alpha val="40000"/>
                    </a:prstClr>
                  </a:outerShdw>
                </a:effectLst>
                <a:latin typeface="+mn-lt"/>
                <a:ea typeface="+mn-ea"/>
                <a:cs typeface="+mn-cs"/>
              </a:rPr>
              <a:t>TOP 5 CUSTOMERS</a:t>
            </a:r>
          </a:p>
        </c:rich>
      </c:tx>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rgbClr val="6633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3300"/>
          </a:solidFill>
          <a:ln cap="rnd">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'KPI-Pivot'!$B$19</c:f>
              <c:strCache>
                <c:ptCount val="1"/>
                <c:pt idx="0">
                  <c:v>Total</c:v>
                </c:pt>
              </c:strCache>
            </c:strRef>
          </c:tx>
          <c:spPr>
            <a:solidFill>
              <a:srgbClr val="663300"/>
            </a:solidFill>
            <a:ln cap="rnd">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'KPI-Pivot'!$A$20:$A$25</c:f>
              <c:strCache>
                <c:ptCount val="5"/>
                <c:pt idx="0">
                  <c:v>27930-59250-JT</c:v>
                </c:pt>
                <c:pt idx="1">
                  <c:v>86579-92122-OC</c:v>
                </c:pt>
                <c:pt idx="2">
                  <c:v>16880-78077-FB</c:v>
                </c:pt>
                <c:pt idx="3">
                  <c:v>16982-35708-BZ</c:v>
                </c:pt>
                <c:pt idx="4">
                  <c:v>19485-98072-PS</c:v>
                </c:pt>
              </c:strCache>
            </c:strRef>
          </c:cat>
          <c:val>
            <c:numRef>
              <c:f>'KPI-Pivot'!$B$20:$B$25</c:f>
              <c:numCache>
                <c:formatCode>General</c:formatCode>
                <c:ptCount val="5"/>
                <c:pt idx="0">
                  <c:v>317.06999999999994</c:v>
                </c:pt>
                <c:pt idx="1">
                  <c:v>307.04499999999996</c:v>
                </c:pt>
                <c:pt idx="2">
                  <c:v>289.11</c:v>
                </c:pt>
                <c:pt idx="3">
                  <c:v>281.67499999999995</c:v>
                </c:pt>
                <c:pt idx="4">
                  <c:v>278.01</c:v>
                </c:pt>
              </c:numCache>
            </c:numRef>
          </c:val>
          <c:extLst>
            <c:ext xmlns:c16="http://schemas.microsoft.com/office/drawing/2014/chart" uri="{C3380CC4-5D6E-409C-BE32-E72D297353CC}">
              <c16:uniqueId val="{00000000-1B6E-4BC1-8A44-7B602D814485}"/>
            </c:ext>
          </c:extLst>
        </c:ser>
        <c:dLbls>
          <c:dLblPos val="outEnd"/>
          <c:showLegendKey val="0"/>
          <c:showVal val="1"/>
          <c:showCatName val="0"/>
          <c:showSerName val="0"/>
          <c:showPercent val="0"/>
          <c:showBubbleSize val="0"/>
        </c:dLbls>
        <c:gapWidth val="219"/>
        <c:overlap val="-27"/>
        <c:axId val="1306193471"/>
        <c:axId val="1045300064"/>
      </c:barChart>
      <c:catAx>
        <c:axId val="130619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300064"/>
        <c:crosses val="autoZero"/>
        <c:auto val="1"/>
        <c:lblAlgn val="ctr"/>
        <c:lblOffset val="100"/>
        <c:noMultiLvlLbl val="0"/>
      </c:catAx>
      <c:valAx>
        <c:axId val="1045300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1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[coffeeOrdersData-Final.xlsx]KPI-Pivot!PivotTable1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'KPI-Pivot'!$B$3:$B$4</c:f>
              <c:strCache>
                <c:ptCount val="1"/>
                <c:pt idx="0">
                  <c:v>2019</c:v>
                </c:pt>
              </c:strCache>
            </c:strRef>
          </c:tx>
          <c:spPr>
            <a:solidFill>
              <a:schemeClr val="accent1"/>
            </a:solidFill>
            <a:ln>
              <a:noFill/>
            </a:ln>
            <a:effectLst/>
          </c:spPr>
          <c:cat>
            <c:strRef>
              <c:f>'KPI-Pivot'!$A$5:$A$9</c:f>
              <c:strCache>
                <c:ptCount val="4"/>
                <c:pt idx="0">
                  <c:v>Arabica</c:v>
                </c:pt>
                <c:pt idx="1">
                  <c:v>Excelsior</c:v>
                </c:pt>
                <c:pt idx="2">
                  <c:v>Librica</c:v>
                </c:pt>
                <c:pt idx="3">
                  <c:v>Robusta</c:v>
                </c:pt>
              </c:strCache>
            </c:strRef>
          </c:cat>
          <c:val>
            <c:numRef>
              <c:f>'KPI-Pivot'!$B$5:$B$9</c:f>
              <c:numCache>
                <c:formatCode>General</c:formatCode>
                <c:ptCount val="4"/>
                <c:pt idx="0">
                  <c:v>2926.63</c:v>
                </c:pt>
                <c:pt idx="1">
                  <c:v>3481.46</c:v>
                </c:pt>
                <c:pt idx="2">
                  <c:v>3378.0049999999987</c:v>
                </c:pt>
                <c:pt idx="3">
                  <c:v>2401.0700000000006</c:v>
                </c:pt>
              </c:numCache>
            </c:numRef>
          </c:val>
          <c:extLst>
            <c:ext xmlns:c16="http://schemas.microsoft.com/office/drawing/2014/chart" uri="{C3380CC4-5D6E-409C-BE32-E72D297353CC}">
              <c16:uniqueId val="{00000000-ECFF-4AF7-BD8A-6EC4AF4E17B9}"/>
            </c:ext>
          </c:extLst>
        </c:ser>
        <c:ser>
          <c:idx val="1"/>
          <c:order val="1"/>
          <c:tx>
            <c:strRef>
              <c:f>'KPI-Pivot'!$C$3:$C$4</c:f>
              <c:strCache>
                <c:ptCount val="1"/>
                <c:pt idx="0">
                  <c:v>2020</c:v>
                </c:pt>
              </c:strCache>
            </c:strRef>
          </c:tx>
          <c:spPr>
            <a:noFill/>
            <a:ln w="25400">
              <a:noFill/>
            </a:ln>
            <a:effectLst/>
          </c:spPr>
          <c:cat>
            <c:strRef>
              <c:f>'KPI-Pivot'!$A$5:$A$9</c:f>
              <c:strCache>
                <c:ptCount val="4"/>
                <c:pt idx="0">
                  <c:v>Arabica</c:v>
                </c:pt>
                <c:pt idx="1">
                  <c:v>Excelsior</c:v>
                </c:pt>
                <c:pt idx="2">
                  <c:v>Librica</c:v>
                </c:pt>
                <c:pt idx="3">
                  <c:v>Robusta</c:v>
                </c:pt>
              </c:strCache>
            </c:strRef>
          </c:cat>
          <c:val>
            <c:numRef>
              <c:f>'KPI-Pivot'!$C$5:$C$9</c:f>
              <c:numCache>
                <c:formatCode>General</c:formatCode>
                <c:ptCount val="4"/>
                <c:pt idx="0">
                  <c:v>3356.415</c:v>
                </c:pt>
                <c:pt idx="1">
                  <c:v>3663.4100000000008</c:v>
                </c:pt>
                <c:pt idx="2">
                  <c:v>2604.4550000000004</c:v>
                </c:pt>
                <c:pt idx="3">
                  <c:v>2493.2649999999994</c:v>
                </c:pt>
              </c:numCache>
            </c:numRef>
          </c:val>
          <c:extLst>
            <c:ext xmlns:c16="http://schemas.microsoft.com/office/drawing/2014/chart" uri="{C3380CC4-5D6E-409C-BE32-E72D297353CC}">
              <c16:uniqueId val="{00000001-74C2-487A-830B-F37D670CF15B}"/>
            </c:ext>
          </c:extLst>
        </c:ser>
        <c:ser>
          <c:idx val="2"/>
          <c:order val="2"/>
          <c:tx>
            <c:strRef>
              <c:f>'KPI-Pivot'!$D$3:$D$4</c:f>
              <c:strCache>
                <c:ptCount val="1"/>
                <c:pt idx="0">
                  <c:v>2021</c:v>
                </c:pt>
              </c:strCache>
            </c:strRef>
          </c:tx>
          <c:spPr>
            <a:solidFill>
              <a:schemeClr val="bg1"/>
            </a:solidFill>
            <a:ln w="25400">
              <a:noFill/>
            </a:ln>
            <a:effectLst/>
          </c:spPr>
          <c:cat>
            <c:strRef>
              <c:f>'KPI-Pivot'!$A$5:$A$9</c:f>
              <c:strCache>
                <c:ptCount val="4"/>
                <c:pt idx="0">
                  <c:v>Arabica</c:v>
                </c:pt>
                <c:pt idx="1">
                  <c:v>Excelsior</c:v>
                </c:pt>
                <c:pt idx="2">
                  <c:v>Librica</c:v>
                </c:pt>
                <c:pt idx="3">
                  <c:v>Robusta</c:v>
                </c:pt>
              </c:strCache>
            </c:strRef>
          </c:cat>
          <c:val>
            <c:numRef>
              <c:f>'KPI-Pivot'!$D$5:$D$9</c:f>
              <c:numCache>
                <c:formatCode>General</c:formatCode>
                <c:ptCount val="4"/>
                <c:pt idx="0">
                  <c:v>4045.6299999999992</c:v>
                </c:pt>
                <c:pt idx="1">
                  <c:v>3469.6399999999994</c:v>
                </c:pt>
                <c:pt idx="2">
                  <c:v>3836.6950000000011</c:v>
                </c:pt>
                <c:pt idx="3">
                  <c:v>2414.1449999999995</c:v>
                </c:pt>
              </c:numCache>
            </c:numRef>
          </c:val>
          <c:extLst>
            <c:ext xmlns:c16="http://schemas.microsoft.com/office/drawing/2014/chart" uri="{C3380CC4-5D6E-409C-BE32-E72D297353CC}">
              <c16:uniqueId val="{00000002-74C2-487A-830B-F37D670CF15B}"/>
            </c:ext>
          </c:extLst>
        </c:ser>
        <c:ser>
          <c:idx val="3"/>
          <c:order val="3"/>
          <c:tx>
            <c:strRef>
              <c:f>'KPI-Pivot'!$E$3:$E$4</c:f>
              <c:strCache>
                <c:ptCount val="1"/>
                <c:pt idx="0">
                  <c:v>2022</c:v>
                </c:pt>
              </c:strCache>
            </c:strRef>
          </c:tx>
          <c:spPr>
            <a:solidFill>
              <a:schemeClr val="bg1"/>
            </a:solidFill>
            <a:ln w="25400">
              <a:noFill/>
            </a:ln>
            <a:effectLst/>
          </c:spPr>
          <c:cat>
            <c:strRef>
              <c:f>'KPI-Pivot'!$A$5:$A$9</c:f>
              <c:strCache>
                <c:ptCount val="4"/>
                <c:pt idx="0">
                  <c:v>Arabica</c:v>
                </c:pt>
                <c:pt idx="1">
                  <c:v>Excelsior</c:v>
                </c:pt>
                <c:pt idx="2">
                  <c:v>Librica</c:v>
                </c:pt>
                <c:pt idx="3">
                  <c:v>Robusta</c:v>
                </c:pt>
              </c:strCache>
            </c:strRef>
          </c:cat>
          <c:val>
            <c:numRef>
              <c:f>'KPI-Pivot'!$E$5:$E$9</c:f>
              <c:numCache>
                <c:formatCode>General</c:formatCode>
                <c:ptCount val="4"/>
                <c:pt idx="0">
                  <c:v>1439.82</c:v>
                </c:pt>
                <c:pt idx="1">
                  <c:v>1691.9299999999996</c:v>
                </c:pt>
                <c:pt idx="2">
                  <c:v>2234.92</c:v>
                </c:pt>
                <c:pt idx="3">
                  <c:v>1696.7650000000001</c:v>
                </c:pt>
              </c:numCache>
            </c:numRef>
          </c:val>
          <c:extLst>
            <c:ext xmlns:c16="http://schemas.microsoft.com/office/drawing/2014/chart" uri="{C3380CC4-5D6E-409C-BE32-E72D297353CC}">
              <c16:uniqueId val="{00000003-74C2-487A-830B-F37D670CF15B}"/>
            </c:ext>
          </c:extLst>
        </c:ser>
        <c:dLbls>
          <c:showLegendKey val="0"/>
          <c:showVal val="0"/>
          <c:showCatName val="0"/>
          <c:showSerName val="0"/>
          <c:showPercent val="0"/>
          <c:showBubbleSize val="0"/>
        </c:dLbls>
        <c:axId val="1251703360"/>
        <c:axId val="1928572624"/>
      </c:areaChart>
      <c:catAx>
        <c:axId val="1251703360"/>
        <c:scaling>
          <c:orientation val="minMax"/>
        </c:scaling>
        <c:delete val="1"/>
        <c:axPos val="b"/>
        <c:numFmt formatCode="General" sourceLinked="1"/>
        <c:majorTickMark val="out"/>
        <c:minorTickMark val="none"/>
        <c:tickLblPos val="nextTo"/>
        <c:crossAx val="1928572624"/>
        <c:crosses val="autoZero"/>
        <c:auto val="1"/>
        <c:lblAlgn val="ctr"/>
        <c:lblOffset val="100"/>
        <c:noMultiLvlLbl val="0"/>
      </c:catAx>
      <c:valAx>
        <c:axId val="1928572624"/>
        <c:scaling>
          <c:orientation val="minMax"/>
        </c:scaling>
        <c:delete val="1"/>
        <c:axPos val="l"/>
        <c:numFmt formatCode="General" sourceLinked="1"/>
        <c:majorTickMark val="none"/>
        <c:minorTickMark val="none"/>
        <c:tickLblPos val="nextTo"/>
        <c:crossAx val="125170336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[coffeeOrdersData-Final.xlsx]KPI-Pivot!PivotTable4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37156511350059E-2"/>
          <c:y val="0.63291139240506333"/>
          <c:w val="0.86857825567502989"/>
          <c:h val="0.29957805907172996"/>
        </c:manualLayout>
      </c:layout>
      <c:areaChart>
        <c:grouping val="standard"/>
        <c:varyColors val="0"/>
        <c:ser>
          <c:idx val="0"/>
          <c:order val="0"/>
          <c:tx>
            <c:strRef>
              <c:f>'KPI-Pivot'!$B$28</c:f>
              <c:strCache>
                <c:ptCount val="1"/>
                <c:pt idx="0">
                  <c:v>Total Quantity</c:v>
                </c:pt>
              </c:strCache>
            </c:strRef>
          </c:tx>
          <c:spPr>
            <a:solidFill>
              <a:schemeClr val="accent1"/>
            </a:solidFill>
            <a:ln>
              <a:noFill/>
            </a:ln>
            <a:effectLst/>
          </c:spPr>
          <c:cat>
            <c:strRef>
              <c:f>'KPI-Pivot'!$A$29:$A$33</c:f>
              <c:strCache>
                <c:ptCount val="4"/>
                <c:pt idx="0">
                  <c:v>Arabica</c:v>
                </c:pt>
                <c:pt idx="1">
                  <c:v>Excelsior</c:v>
                </c:pt>
                <c:pt idx="2">
                  <c:v>Librica</c:v>
                </c:pt>
                <c:pt idx="3">
                  <c:v>Robusta</c:v>
                </c:pt>
              </c:strCache>
            </c:strRef>
          </c:cat>
          <c:val>
            <c:numRef>
              <c:f>'KPI-Pivot'!$B$29:$B$33</c:f>
              <c:numCache>
                <c:formatCode>General</c:formatCode>
                <c:ptCount val="4"/>
                <c:pt idx="0">
                  <c:v>947</c:v>
                </c:pt>
                <c:pt idx="1">
                  <c:v>872</c:v>
                </c:pt>
                <c:pt idx="2">
                  <c:v>854</c:v>
                </c:pt>
                <c:pt idx="3">
                  <c:v>878</c:v>
                </c:pt>
              </c:numCache>
            </c:numRef>
          </c:val>
          <c:extLst>
            <c:ext xmlns:c16="http://schemas.microsoft.com/office/drawing/2014/chart" uri="{C3380CC4-5D6E-409C-BE32-E72D297353CC}">
              <c16:uniqueId val="{00000000-9BBE-45C2-BA2C-2F9396268BDB}"/>
            </c:ext>
          </c:extLst>
        </c:ser>
        <c:ser>
          <c:idx val="1"/>
          <c:order val="1"/>
          <c:tx>
            <c:strRef>
              <c:f>'KPI-Pivot'!$C$28</c:f>
              <c:strCache>
                <c:ptCount val="1"/>
                <c:pt idx="0">
                  <c:v>Sum of Total_Sales</c:v>
                </c:pt>
              </c:strCache>
            </c:strRef>
          </c:tx>
          <c:spPr>
            <a:solidFill>
              <a:schemeClr val="bg1"/>
            </a:solidFill>
            <a:ln>
              <a:noFill/>
            </a:ln>
            <a:effectLst/>
          </c:spPr>
          <c:cat>
            <c:strRef>
              <c:f>'KPI-Pivot'!$A$29:$A$33</c:f>
              <c:strCache>
                <c:ptCount val="4"/>
                <c:pt idx="0">
                  <c:v>Arabica</c:v>
                </c:pt>
                <c:pt idx="1">
                  <c:v>Excelsior</c:v>
                </c:pt>
                <c:pt idx="2">
                  <c:v>Librica</c:v>
                </c:pt>
                <c:pt idx="3">
                  <c:v>Robusta</c:v>
                </c:pt>
              </c:strCache>
            </c:strRef>
          </c:cat>
          <c:val>
            <c:numRef>
              <c:f>'KPI-Pivot'!$C$29:$C$33</c:f>
              <c:numCache>
                <c:formatCode>General</c:formatCode>
                <c:ptCount val="4"/>
                <c:pt idx="0">
                  <c:v>11768.494999999997</c:v>
                </c:pt>
                <c:pt idx="1">
                  <c:v>12306.439999999995</c:v>
                </c:pt>
                <c:pt idx="2">
                  <c:v>12054.074999999995</c:v>
                </c:pt>
                <c:pt idx="3">
                  <c:v>9005.2450000000099</c:v>
                </c:pt>
              </c:numCache>
            </c:numRef>
          </c:val>
          <c:extLst>
            <c:ext xmlns:c16="http://schemas.microsoft.com/office/drawing/2014/chart" uri="{C3380CC4-5D6E-409C-BE32-E72D297353CC}">
              <c16:uniqueId val="{00000001-9BBE-45C2-BA2C-2F9396268BDB}"/>
            </c:ext>
          </c:extLst>
        </c:ser>
        <c:dLbls>
          <c:showLegendKey val="0"/>
          <c:showVal val="0"/>
          <c:showCatName val="0"/>
          <c:showSerName val="0"/>
          <c:showPercent val="0"/>
          <c:showBubbleSize val="0"/>
        </c:dLbls>
        <c:axId val="1930427296"/>
        <c:axId val="1045296096"/>
      </c:areaChart>
      <c:catAx>
        <c:axId val="1930427296"/>
        <c:scaling>
          <c:orientation val="minMax"/>
        </c:scaling>
        <c:delete val="1"/>
        <c:axPos val="b"/>
        <c:numFmt formatCode="General" sourceLinked="1"/>
        <c:majorTickMark val="out"/>
        <c:minorTickMark val="none"/>
        <c:tickLblPos val="nextTo"/>
        <c:crossAx val="1045296096"/>
        <c:crosses val="autoZero"/>
        <c:auto val="1"/>
        <c:lblAlgn val="ctr"/>
        <c:lblOffset val="100"/>
        <c:noMultiLvlLbl val="0"/>
      </c:catAx>
      <c:valAx>
        <c:axId val="1045296096"/>
        <c:scaling>
          <c:orientation val="minMax"/>
        </c:scaling>
        <c:delete val="1"/>
        <c:axPos val="l"/>
        <c:numFmt formatCode="General" sourceLinked="1"/>
        <c:majorTickMark val="none"/>
        <c:minorTickMark val="none"/>
        <c:tickLblPos val="nextTo"/>
        <c:crossAx val="1930427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[coffeeOrdersData-Final.xlsx]KPI-Pivot!PivotTable4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100" baseline="0">
                <a:solidFill>
                  <a:srgbClr val="663300"/>
                </a:solidFill>
                <a:effectLst>
                  <a:outerShdw blurRad="50800" dist="38100" dir="5400000" algn="t" rotWithShape="0">
                    <a:prstClr val="black">
                      <a:alpha val="40000"/>
                    </a:prstClr>
                  </a:outerShdw>
                </a:effectLst>
              </a:rPr>
              <a:t>QUANTITY PER COFFEE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rgbClr val="996633"/>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663300"/>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'KPI-Pivot'!$B$28</c:f>
              <c:strCache>
                <c:ptCount val="1"/>
                <c:pt idx="0">
                  <c:v>Total Quantity</c:v>
                </c:pt>
              </c:strCache>
            </c:strRef>
          </c:tx>
          <c:dPt>
            <c:idx val="0"/>
            <c:bubble3D val="0"/>
            <c:spPr>
              <a:solidFill>
                <a:srgbClr val="996633"/>
              </a:solidFill>
              <a:ln w="19050">
                <a:solidFill>
                  <a:schemeClr val="lt1"/>
                </a:solidFill>
              </a:ln>
              <a:effectLst/>
            </c:spPr>
            <c:extLst>
              <c:ext xmlns:c16="http://schemas.microsoft.com/office/drawing/2014/chart" uri="{C3380CC4-5D6E-409C-BE32-E72D297353CC}">
                <c16:uniqueId val="{00000001-4FE4-4359-8706-01A125143D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E4-4359-8706-01A125143D72}"/>
              </c:ext>
            </c:extLst>
          </c:dPt>
          <c:dPt>
            <c:idx val="2"/>
            <c:bubble3D val="0"/>
            <c:spPr>
              <a:solidFill>
                <a:srgbClr val="663300"/>
              </a:solidFill>
              <a:ln w="19050">
                <a:solidFill>
                  <a:schemeClr val="lt1"/>
                </a:solidFill>
              </a:ln>
              <a:effectLst/>
            </c:spPr>
            <c:extLst>
              <c:ext xmlns:c16="http://schemas.microsoft.com/office/drawing/2014/chart" uri="{C3380CC4-5D6E-409C-BE32-E72D297353CC}">
                <c16:uniqueId val="{00000005-4FE4-4359-8706-01A125143D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E4-4359-8706-01A125143D7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'KPI-Pivot'!$A$29:$A$33</c:f>
              <c:strCache>
                <c:ptCount val="4"/>
                <c:pt idx="0">
                  <c:v>Arabica</c:v>
                </c:pt>
                <c:pt idx="1">
                  <c:v>Excelsior</c:v>
                </c:pt>
                <c:pt idx="2">
                  <c:v>Librica</c:v>
                </c:pt>
                <c:pt idx="3">
                  <c:v>Robusta</c:v>
                </c:pt>
              </c:strCache>
            </c:strRef>
          </c:cat>
          <c:val>
            <c:numRef>
              <c:f>'KPI-Pivot'!$B$29:$B$33</c:f>
              <c:numCache>
                <c:formatCode>General</c:formatCode>
                <c:ptCount val="4"/>
                <c:pt idx="0">
                  <c:v>947</c:v>
                </c:pt>
                <c:pt idx="1">
                  <c:v>872</c:v>
                </c:pt>
                <c:pt idx="2">
                  <c:v>854</c:v>
                </c:pt>
                <c:pt idx="3">
                  <c:v>878</c:v>
                </c:pt>
              </c:numCache>
            </c:numRef>
          </c:val>
          <c:extLst>
            <c:ext xmlns:c16="http://schemas.microsoft.com/office/drawing/2014/chart" uri="{C3380CC4-5D6E-409C-BE32-E72D297353CC}">
              <c16:uniqueId val="{00000008-4FE4-4359-8706-01A125143D72}"/>
            </c:ext>
          </c:extLst>
        </c:ser>
        <c:ser>
          <c:idx val="1"/>
          <c:order val="1"/>
          <c:tx>
            <c:strRef>
              <c:f>'KPI-Pivot'!$C$28</c:f>
              <c:strCache>
                <c:ptCount val="1"/>
                <c:pt idx="0">
                  <c:v>Sum of Total_Sales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4FE4-4359-8706-01A125143D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4FE4-4359-8706-01A125143D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4FE4-4359-8706-01A125143D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4FE4-4359-8706-01A125143D72}"/>
              </c:ext>
            </c:extLst>
          </c:dPt>
          <c:cat>
            <c:strRef>
              <c:f>'KPI-Pivot'!$A$29:$A$33</c:f>
              <c:strCache>
                <c:ptCount val="4"/>
                <c:pt idx="0">
                  <c:v>Arabica</c:v>
                </c:pt>
                <c:pt idx="1">
                  <c:v>Excelsior</c:v>
                </c:pt>
                <c:pt idx="2">
                  <c:v>Librica</c:v>
                </c:pt>
                <c:pt idx="3">
                  <c:v>Robusta</c:v>
                </c:pt>
              </c:strCache>
            </c:strRef>
          </c:cat>
          <c:val>
            <c:numRef>
              <c:f>'KPI-Pivot'!$C$29:$C$33</c:f>
              <c:numCache>
                <c:formatCode>General</c:formatCode>
                <c:ptCount val="4"/>
                <c:pt idx="0">
                  <c:v>11768.494999999997</c:v>
                </c:pt>
                <c:pt idx="1">
                  <c:v>12306.439999999995</c:v>
                </c:pt>
                <c:pt idx="2">
                  <c:v>12054.074999999995</c:v>
                </c:pt>
                <c:pt idx="3">
                  <c:v>9005.2450000000099</c:v>
                </c:pt>
              </c:numCache>
            </c:numRef>
          </c:val>
          <c:extLst>
            <c:ext xmlns:c16="http://schemas.microsoft.com/office/drawing/2014/chart" uri="{C3380CC4-5D6E-409C-BE32-E72D297353CC}">
              <c16:uniqueId val="{00000011-4FE4-4359-8706-01A125143D7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e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114300</xdr:colOff>
      <xdr:row>2</xdr:row>
      <xdr:rowOff>15240</xdr:rowOff>
    </xdr:from>
    <xdr:to>
      <xdr:col>10</xdr:col>
      <xdr:colOff>114300</xdr:colOff>
      <xdr:row>10</xdr:row>
      <xdr:rowOff>76199</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8C0968E2-032F-12ED-5375-819D4A1D866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576060" y="381000"/>
              <a:ext cx="182880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12</xdr:row>
      <xdr:rowOff>91441</xdr:rowOff>
    </xdr:from>
    <xdr:to>
      <xdr:col>10</xdr:col>
      <xdr:colOff>0</xdr:colOff>
      <xdr:row>19</xdr:row>
      <xdr:rowOff>121921</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1F2A6FDD-25B1-8DDA-914C-777C0FEE418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461760" y="228600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541020</xdr:colOff>
      <xdr:row>16</xdr:row>
      <xdr:rowOff>152401</xdr:rowOff>
    </xdr:from>
    <xdr:to>
      <xdr:col>13</xdr:col>
      <xdr:colOff>541020</xdr:colOff>
      <xdr:row>22</xdr:row>
      <xdr:rowOff>30481</xdr:rowOff>
    </xdr:to>
    <mc:AlternateContent xmlns:mc="http://schemas.openxmlformats.org/markup-compatibility/2006" xmlns:a14="http://schemas.microsoft.com/office/drawing/2010/main">
      <mc:Choice Requires="a14">
        <xdr:graphicFrame macro="">
          <xdr:nvGraphicFramePr>
            <xdr:cNvPr id="6" name="Loyalty_Card">
              <a:extLst>
                <a:ext uri="{FF2B5EF4-FFF2-40B4-BE49-F238E27FC236}">
                  <a16:creationId xmlns:a16="http://schemas.microsoft.com/office/drawing/2014/main" id="{4F299A05-AC9C-E335-3BB1-026BB5B3D5CF}"/>
                </a:ext>
              </a:extLst>
            </xdr:cNvPr>
            <xdr:cNvGraphicFramePr/>
          </xdr:nvGraphicFramePr>
          <xdr:xfrm>
            <a:off x="0" y="0"/>
            <a:ext cx="0" cy="0"/>
          </xdr:xfrm>
          <a:graphic>
            <a:graphicData uri="http://schemas.microsoft.com/office/drawing/2010/slicer">
              <sle:slicer xmlns:sle="http://schemas.microsoft.com/office/drawing/2010/slicer" name="Loyalty_Card"/>
            </a:graphicData>
          </a:graphic>
        </xdr:graphicFrame>
      </mc:Choice>
      <mc:Fallback xmlns="">
        <xdr:sp macro="" textlink="">
          <xdr:nvSpPr>
            <xdr:cNvPr id="0" name=""/>
            <xdr:cNvSpPr>
              <a:spLocks noTextEdit="1"/>
            </xdr:cNvSpPr>
          </xdr:nvSpPr>
          <xdr:spPr>
            <a:xfrm>
              <a:off x="8831580" y="3078481"/>
              <a:ext cx="1828800" cy="97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388620</xdr:colOff>
      <xdr:row>7</xdr:row>
      <xdr:rowOff>167641</xdr:rowOff>
    </xdr:from>
    <xdr:to>
      <xdr:col>13</xdr:col>
      <xdr:colOff>388620</xdr:colOff>
      <xdr:row>15</xdr:row>
      <xdr:rowOff>1</xdr:rowOff>
    </xdr:to>
    <mc:AlternateContent xmlns:mc="http://schemas.openxmlformats.org/markup-compatibility/2006" xmlns:a14="http://schemas.microsoft.com/office/drawing/2010/main">
      <mc:Choice Requires="a14">
        <xdr:graphicFrame macro="">
          <xdr:nvGraphicFramePr>
            <xdr:cNvPr id="7" name="Roast_Type">
              <a:extLst>
                <a:ext uri="{FF2B5EF4-FFF2-40B4-BE49-F238E27FC236}">
                  <a16:creationId xmlns:a16="http://schemas.microsoft.com/office/drawing/2014/main" id="{B0FC3149-E0CE-6871-054E-624D0E5ADE27}"/>
                </a:ext>
              </a:extLst>
            </xdr:cNvPr>
            <xdr:cNvGraphicFramePr/>
          </xdr:nvGraphicFramePr>
          <xdr:xfrm>
            <a:off x="0" y="0"/>
            <a:ext cx="0" cy="0"/>
          </xdr:xfrm>
          <a:graphic>
            <a:graphicData uri="http://schemas.microsoft.com/office/drawing/2010/slicer">
              <sle:slicer xmlns:sle="http://schemas.microsoft.com/office/drawing/2010/slicer" name="Roast_Type"/>
            </a:graphicData>
          </a:graphic>
        </xdr:graphicFrame>
      </mc:Choice>
      <mc:Fallback xmlns="">
        <xdr:sp macro="" textlink="">
          <xdr:nvSpPr>
            <xdr:cNvPr id="0" name=""/>
            <xdr:cNvSpPr>
              <a:spLocks noTextEdit="1"/>
            </xdr:cNvSpPr>
          </xdr:nvSpPr>
          <xdr:spPr>
            <a:xfrm>
              <a:off x="8679180" y="1447801"/>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129540</xdr:colOff>
      <xdr:row>21</xdr:row>
      <xdr:rowOff>15241</xdr:rowOff>
    </xdr:from>
    <xdr:to>
      <xdr:col>10</xdr:col>
      <xdr:colOff>129540</xdr:colOff>
      <xdr:row>29</xdr:row>
      <xdr:rowOff>106681</xdr:rowOff>
    </xdr:to>
    <mc:AlternateContent xmlns:mc="http://schemas.openxmlformats.org/markup-compatibility/2006" xmlns:a14="http://schemas.microsoft.com/office/drawing/2010/main">
      <mc:Choice Requires="a14">
        <xdr:graphicFrame macro="">
          <xdr:nvGraphicFramePr>
            <xdr:cNvPr id="8" name="Coffee_Type 1">
              <a:extLst>
                <a:ext uri="{FF2B5EF4-FFF2-40B4-BE49-F238E27FC236}">
                  <a16:creationId xmlns:a16="http://schemas.microsoft.com/office/drawing/2014/main" id="{6EAEA0F9-13E6-3E78-CDBA-929C38BCCED4}"/>
                </a:ext>
              </a:extLst>
            </xdr:cNvPr>
            <xdr:cNvGraphicFramePr/>
          </xdr:nvGraphicFramePr>
          <xdr:xfrm>
            <a:off x="0" y="0"/>
            <a:ext cx="0" cy="0"/>
          </xdr:xfrm>
          <a:graphic>
            <a:graphicData uri="http://schemas.microsoft.com/office/drawing/2010/slicer">
              <sle:slicer xmlns:sle="http://schemas.microsoft.com/office/drawing/2010/slicer" name="Coffee_Type 1"/>
            </a:graphicData>
          </a:graphic>
        </xdr:graphicFrame>
      </mc:Choice>
      <mc:Fallback xmlns="">
        <xdr:sp macro="" textlink="">
          <xdr:nvSpPr>
            <xdr:cNvPr id="0" name=""/>
            <xdr:cNvSpPr>
              <a:spLocks noTextEdit="1"/>
            </xdr:cNvSpPr>
          </xdr:nvSpPr>
          <xdr:spPr>
            <a:xfrm>
              <a:off x="6591300" y="3855721"/>
              <a:ext cx="182880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xdr:colOff>
      <xdr:row>0</xdr:row>
      <xdr:rowOff>15240</xdr:rowOff>
    </xdr:from>
    <xdr:to>
      <xdr:col>20</xdr:col>
      <xdr:colOff>121920</xdr:colOff>
      <xdr:row>39</xdr:row>
      <xdr:rowOff>129540</xdr:rowOff>
    </xdr:to>
    <xdr:sp macro="" textlink="">
      <xdr:nvSpPr>
        <xdr:cNvPr id="2" name="Rectangle 1">
          <a:extLst>
            <a:ext uri="{FF2B5EF4-FFF2-40B4-BE49-F238E27FC236}">
              <a16:creationId xmlns:a16="http://schemas.microsoft.com/office/drawing/2014/main" id="{F0996264-E1C0-C40A-6186-CABBB8A1C1D6}"/>
            </a:ext>
          </a:extLst>
        </xdr:cNvPr>
        <xdr:cNvSpPr/>
      </xdr:nvSpPr>
      <xdr:spPr>
        <a:xfrm>
          <a:off x="1249680" y="15240"/>
          <a:ext cx="11064240" cy="724662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266700</xdr:colOff>
      <xdr:row>7</xdr:row>
      <xdr:rowOff>137160</xdr:rowOff>
    </xdr:from>
    <xdr:to>
      <xdr:col>12</xdr:col>
      <xdr:colOff>571500</xdr:colOff>
      <xdr:row>23</xdr:row>
      <xdr:rowOff>76200</xdr:rowOff>
    </xdr:to>
    <xdr:graphicFrame macro="">
      <xdr:nvGraphicFramePr>
        <xdr:cNvPr id="3" name="Chart 2">
          <a:extLst>
            <a:ext uri="{FF2B5EF4-FFF2-40B4-BE49-F238E27FC236}">
              <a16:creationId xmlns:a16="http://schemas.microsoft.com/office/drawing/2014/main" id="{F5678E2C-744E-433A-A98A-9CB27C218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175260</xdr:colOff>
      <xdr:row>7</xdr:row>
      <xdr:rowOff>129541</xdr:rowOff>
    </xdr:from>
    <xdr:to>
      <xdr:col>5</xdr:col>
      <xdr:colOff>175260</xdr:colOff>
      <xdr:row>16</xdr:row>
      <xdr:rowOff>38100</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0F7535B0-BAB3-4E51-962F-D46FDEB92ED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94460" y="1409701"/>
              <a:ext cx="1828800" cy="1554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144780</xdr:colOff>
      <xdr:row>24</xdr:row>
      <xdr:rowOff>1</xdr:rowOff>
    </xdr:from>
    <xdr:to>
      <xdr:col>5</xdr:col>
      <xdr:colOff>144780</xdr:colOff>
      <xdr:row>30</xdr:row>
      <xdr:rowOff>144780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BAB3C489-379C-4889-A1E2-E095541E906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63980" y="4389121"/>
              <a:ext cx="1828800" cy="124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175260</xdr:colOff>
      <xdr:row>1</xdr:row>
      <xdr:rowOff>137161</xdr:rowOff>
    </xdr:from>
    <xdr:to>
      <xdr:col>5</xdr:col>
      <xdr:colOff>175260</xdr:colOff>
      <xdr:row>7</xdr:row>
      <xdr:rowOff>15241</xdr:rowOff>
    </xdr:to>
    <mc:AlternateContent xmlns:mc="http://schemas.openxmlformats.org/markup-compatibility/2006" xmlns:a14="http://schemas.microsoft.com/office/drawing/2010/main">
      <mc:Choice Requires="a14">
        <xdr:graphicFrame macro="">
          <xdr:nvGraphicFramePr>
            <xdr:cNvPr id="6" name="Loyalty_Card 1">
              <a:extLst>
                <a:ext uri="{FF2B5EF4-FFF2-40B4-BE49-F238E27FC236}">
                  <a16:creationId xmlns:a16="http://schemas.microsoft.com/office/drawing/2014/main" id="{F54F6E76-F52A-4D4F-8148-B5A7C85FD4AC}"/>
                </a:ext>
              </a:extLst>
            </xdr:cNvPr>
            <xdr:cNvGraphicFramePr/>
          </xdr:nvGraphicFramePr>
          <xdr:xfrm>
            <a:off x="0" y="0"/>
            <a:ext cx="0" cy="0"/>
          </xdr:xfrm>
          <a:graphic>
            <a:graphicData uri="http://schemas.microsoft.com/office/drawing/2010/slicer">
              <sle:slicer xmlns:sle="http://schemas.microsoft.com/office/drawing/2010/slicer" name="Loyalty_Card 1"/>
            </a:graphicData>
          </a:graphic>
        </xdr:graphicFrame>
      </mc:Choice>
      <mc:Fallback xmlns="">
        <xdr:sp macro="" textlink="">
          <xdr:nvSpPr>
            <xdr:cNvPr id="0" name=""/>
            <xdr:cNvSpPr>
              <a:spLocks noTextEdit="1"/>
            </xdr:cNvSpPr>
          </xdr:nvSpPr>
          <xdr:spPr>
            <a:xfrm>
              <a:off x="1394460" y="320041"/>
              <a:ext cx="1828800" cy="97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160020</xdr:colOff>
      <xdr:row>16</xdr:row>
      <xdr:rowOff>121921</xdr:rowOff>
    </xdr:from>
    <xdr:to>
      <xdr:col>5</xdr:col>
      <xdr:colOff>160020</xdr:colOff>
      <xdr:row>23</xdr:row>
      <xdr:rowOff>76201</xdr:rowOff>
    </xdr:to>
    <mc:AlternateContent xmlns:mc="http://schemas.openxmlformats.org/markup-compatibility/2006" xmlns:a14="http://schemas.microsoft.com/office/drawing/2010/main">
      <mc:Choice Requires="a14">
        <xdr:graphicFrame macro="">
          <xdr:nvGraphicFramePr>
            <xdr:cNvPr id="7" name="Roast_Type 1">
              <a:extLst>
                <a:ext uri="{FF2B5EF4-FFF2-40B4-BE49-F238E27FC236}">
                  <a16:creationId xmlns:a16="http://schemas.microsoft.com/office/drawing/2014/main" id="{B0078B70-20E0-4762-AD3C-16FDEE337A8F}"/>
                </a:ext>
              </a:extLst>
            </xdr:cNvPr>
            <xdr:cNvGraphicFramePr/>
          </xdr:nvGraphicFramePr>
          <xdr:xfrm>
            <a:off x="0" y="0"/>
            <a:ext cx="0" cy="0"/>
          </xdr:xfrm>
          <a:graphic>
            <a:graphicData uri="http://schemas.microsoft.com/office/drawing/2010/slicer">
              <sle:slicer xmlns:sle="http://schemas.microsoft.com/office/drawing/2010/slicer" name="Roast_Type 1"/>
            </a:graphicData>
          </a:graphic>
        </xdr:graphicFrame>
      </mc:Choice>
      <mc:Fallback xmlns="">
        <xdr:sp macro="" textlink="">
          <xdr:nvSpPr>
            <xdr:cNvPr id="0" name=""/>
            <xdr:cNvSpPr>
              <a:spLocks noTextEdit="1"/>
            </xdr:cNvSpPr>
          </xdr:nvSpPr>
          <xdr:spPr>
            <a:xfrm>
              <a:off x="1379220" y="30480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137160</xdr:colOff>
      <xdr:row>31</xdr:row>
      <xdr:rowOff>15241</xdr:rowOff>
    </xdr:from>
    <xdr:to>
      <xdr:col>5</xdr:col>
      <xdr:colOff>137160</xdr:colOff>
      <xdr:row>39</xdr:row>
      <xdr:rowOff>15241</xdr:rowOff>
    </xdr:to>
    <mc:AlternateContent xmlns:mc="http://schemas.openxmlformats.org/markup-compatibility/2006" xmlns:a14="http://schemas.microsoft.com/office/drawing/2010/main">
      <mc:Choice Requires="a14">
        <xdr:graphicFrame macro="">
          <xdr:nvGraphicFramePr>
            <xdr:cNvPr id="8" name="Coffee_Type 2">
              <a:extLst>
                <a:ext uri="{FF2B5EF4-FFF2-40B4-BE49-F238E27FC236}">
                  <a16:creationId xmlns:a16="http://schemas.microsoft.com/office/drawing/2014/main" id="{EE7020F0-2043-4EE2-A5E3-E2B36947CC52}"/>
                </a:ext>
              </a:extLst>
            </xdr:cNvPr>
            <xdr:cNvGraphicFramePr/>
          </xdr:nvGraphicFramePr>
          <xdr:xfrm>
            <a:off x="0" y="0"/>
            <a:ext cx="0" cy="0"/>
          </xdr:xfrm>
          <a:graphic>
            <a:graphicData uri="http://schemas.microsoft.com/office/drawing/2010/slicer">
              <sle:slicer xmlns:sle="http://schemas.microsoft.com/office/drawing/2010/slicer" name="Coffee_Type 2"/>
            </a:graphicData>
          </a:graphic>
        </xdr:graphicFrame>
      </mc:Choice>
      <mc:Fallback xmlns="">
        <xdr:sp macro="" textlink="">
          <xdr:nvSpPr>
            <xdr:cNvPr id="0" name=""/>
            <xdr:cNvSpPr>
              <a:spLocks noTextEdit="1"/>
            </xdr:cNvSpPr>
          </xdr:nvSpPr>
          <xdr:spPr>
            <a:xfrm>
              <a:off x="1356360" y="5684521"/>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76200</xdr:colOff>
      <xdr:row>7</xdr:row>
      <xdr:rowOff>137160</xdr:rowOff>
    </xdr:from>
    <xdr:to>
      <xdr:col>19</xdr:col>
      <xdr:colOff>563880</xdr:colOff>
      <xdr:row>23</xdr:row>
      <xdr:rowOff>60960</xdr:rowOff>
    </xdr:to>
    <xdr:graphicFrame macro="">
      <xdr:nvGraphicFramePr>
        <xdr:cNvPr id="9" name="Chart 8">
          <a:extLst>
            <a:ext uri="{FF2B5EF4-FFF2-40B4-BE49-F238E27FC236}">
              <a16:creationId xmlns:a16="http://schemas.microsoft.com/office/drawing/2014/main" id="{E85514FF-F27F-4E4F-80F6-1C04D6BBC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243840</xdr:colOff>
      <xdr:row>24</xdr:row>
      <xdr:rowOff>7620</xdr:rowOff>
    </xdr:from>
    <xdr:to>
      <xdr:col>12</xdr:col>
      <xdr:colOff>548640</xdr:colOff>
      <xdr:row>39</xdr:row>
      <xdr:rowOff>7620</xdr:rowOff>
    </xdr:to>
    <xdr:graphicFrame macro="">
      <xdr:nvGraphicFramePr>
        <xdr:cNvPr id="10" name="Chart 9">
          <a:extLst>
            <a:ext uri="{FF2B5EF4-FFF2-40B4-BE49-F238E27FC236}">
              <a16:creationId xmlns:a16="http://schemas.microsoft.com/office/drawing/2014/main" id="{1F8483A4-6A5E-425E-A660-6A58004C9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510540</xdr:colOff>
      <xdr:row>1</xdr:row>
      <xdr:rowOff>175260</xdr:rowOff>
    </xdr:from>
    <xdr:to>
      <xdr:col>16</xdr:col>
      <xdr:colOff>487680</xdr:colOff>
      <xdr:row>6</xdr:row>
      <xdr:rowOff>160020</xdr:rowOff>
    </xdr:to>
    <xdr:graphicFrame macro="">
      <xdr:nvGraphicFramePr>
        <xdr:cNvPr id="22" name="Chart 18">
          <a:extLst>
            <a:ext uri="{FF2B5EF4-FFF2-40B4-BE49-F238E27FC236}">
              <a16:creationId xmlns:a16="http://schemas.microsoft.com/office/drawing/2014/main" id="{2517B1AB-59BF-178F-3150-1232817BD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579120</xdr:colOff>
      <xdr:row>1</xdr:row>
      <xdr:rowOff>179070</xdr:rowOff>
    </xdr:from>
    <xdr:to>
      <xdr:col>19</xdr:col>
      <xdr:colOff>571500</xdr:colOff>
      <xdr:row>6</xdr:row>
      <xdr:rowOff>175260</xdr:rowOff>
    </xdr:to>
    <xdr:graphicFrame macro="">
      <xdr:nvGraphicFramePr>
        <xdr:cNvPr id="23" name="Chart 19">
          <a:extLst>
            <a:ext uri="{FF2B5EF4-FFF2-40B4-BE49-F238E27FC236}">
              <a16:creationId xmlns:a16="http://schemas.microsoft.com/office/drawing/2014/main" id="{944F5C46-B3CC-E867-3133-44BE8F917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259080</xdr:colOff>
      <xdr:row>1</xdr:row>
      <xdr:rowOff>160020</xdr:rowOff>
    </xdr:from>
    <xdr:to>
      <xdr:col>13</xdr:col>
      <xdr:colOff>388620</xdr:colOff>
      <xdr:row>7</xdr:row>
      <xdr:rowOff>15240</xdr:rowOff>
    </xdr:to>
    <xdr:sp macro="" textlink="">
      <xdr:nvSpPr>
        <xdr:cNvPr id="24" name="Rectangle 23">
          <a:extLst>
            <a:ext uri="{FF2B5EF4-FFF2-40B4-BE49-F238E27FC236}">
              <a16:creationId xmlns:a16="http://schemas.microsoft.com/office/drawing/2014/main" id="{55A48828-DA81-FB19-0571-1E530D69B292}"/>
            </a:ext>
          </a:extLst>
        </xdr:cNvPr>
        <xdr:cNvSpPr/>
      </xdr:nvSpPr>
      <xdr:spPr>
        <a:xfrm>
          <a:off x="3307080" y="342900"/>
          <a:ext cx="5006340" cy="9525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2800" b="1">
              <a:solidFill>
                <a:srgbClr val="663300"/>
              </a:solidFill>
              <a:latin typeface="Algerian" panose="04020705040A02060702" pitchFamily="82" charset="0"/>
            </a:rPr>
            <a:t>COFFEE SALES ANALYSIS</a:t>
          </a:r>
        </a:p>
      </xdr:txBody>
    </xdr:sp>
    <xdr:clientData/>
  </xdr:twoCellAnchor>
  <xdr:twoCellAnchor editAs="oneCell">
    <xdr:from>
      <xdr:col>5</xdr:col>
      <xdr:colOff>297181</xdr:colOff>
      <xdr:row>2</xdr:row>
      <xdr:rowOff>30480</xdr:rowOff>
    </xdr:from>
    <xdr:to>
      <xdr:col>6</xdr:col>
      <xdr:colOff>355328</xdr:colOff>
      <xdr:row>6</xdr:row>
      <xdr:rowOff>152400</xdr:rowOff>
    </xdr:to>
    <xdr:pic>
      <xdr:nvPicPr>
        <xdr:cNvPr id="26" name="Picture 25">
          <a:extLst>
            <a:ext uri="{FF2B5EF4-FFF2-40B4-BE49-F238E27FC236}">
              <a16:creationId xmlns:a16="http://schemas.microsoft.com/office/drawing/2014/main" id="{40DC0D98-A721-65B3-6B9E-EE2B46661FC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45181" y="396240"/>
          <a:ext cx="667747" cy="853440"/>
        </a:xfrm>
        <a:prstGeom prst="rect">
          <a:avLst/>
        </a:prstGeom>
      </xdr:spPr>
    </xdr:pic>
    <xdr:clientData/>
  </xdr:twoCellAnchor>
  <xdr:twoCellAnchor>
    <xdr:from>
      <xdr:col>6</xdr:col>
      <xdr:colOff>243840</xdr:colOff>
      <xdr:row>0</xdr:row>
      <xdr:rowOff>53340</xdr:rowOff>
    </xdr:from>
    <xdr:to>
      <xdr:col>15</xdr:col>
      <xdr:colOff>472440</xdr:colOff>
      <xdr:row>1</xdr:row>
      <xdr:rowOff>121920</xdr:rowOff>
    </xdr:to>
    <xdr:sp macro="" textlink="">
      <xdr:nvSpPr>
        <xdr:cNvPr id="27" name="TextBox 26">
          <a:extLst>
            <a:ext uri="{FF2B5EF4-FFF2-40B4-BE49-F238E27FC236}">
              <a16:creationId xmlns:a16="http://schemas.microsoft.com/office/drawing/2014/main" id="{5720510E-CED5-E526-2061-0E9ECFE74160}"/>
            </a:ext>
          </a:extLst>
        </xdr:cNvPr>
        <xdr:cNvSpPr txBox="1"/>
      </xdr:nvSpPr>
      <xdr:spPr>
        <a:xfrm>
          <a:off x="3901440" y="53340"/>
          <a:ext cx="5715000" cy="25146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bg1"/>
              </a:solidFill>
              <a:effectLst/>
              <a:latin typeface="+mn-lt"/>
              <a:ea typeface="+mn-ea"/>
              <a:cs typeface="+mn-cs"/>
            </a:rPr>
            <a:t>ZION TECH HUB</a:t>
          </a:r>
          <a:endParaRPr lang="en-IN" b="1">
            <a:solidFill>
              <a:schemeClr val="bg1"/>
            </a:solidFill>
            <a:effectLst/>
          </a:endParaRPr>
        </a:p>
        <a:p>
          <a:endParaRPr lang="en-IN" sz="1100"/>
        </a:p>
      </xdr:txBody>
    </xdr:sp>
    <xdr:clientData/>
  </xdr:twoCellAnchor>
  <xdr:twoCellAnchor>
    <xdr:from>
      <xdr:col>13</xdr:col>
      <xdr:colOff>53340</xdr:colOff>
      <xdr:row>23</xdr:row>
      <xdr:rowOff>167640</xdr:rowOff>
    </xdr:from>
    <xdr:to>
      <xdr:col>19</xdr:col>
      <xdr:colOff>579120</xdr:colOff>
      <xdr:row>38</xdr:row>
      <xdr:rowOff>167640</xdr:rowOff>
    </xdr:to>
    <xdr:graphicFrame macro="">
      <xdr:nvGraphicFramePr>
        <xdr:cNvPr id="28" name="Chart 27">
          <a:extLst>
            <a:ext uri="{FF2B5EF4-FFF2-40B4-BE49-F238E27FC236}">
              <a16:creationId xmlns:a16="http://schemas.microsoft.com/office/drawing/2014/main" id="{8CB8E0A7-B83D-4C12-ADE8-72C1EAD33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0.16736</cdr:x>
      <cdr:y>0.47797</cdr:y>
    </cdr:from>
    <cdr:to>
      <cdr:x>0.9205</cdr:x>
      <cdr:y>0.91864</cdr:y>
    </cdr:to>
    <cdr:sp macro="" textlink="'KPI-Pivot'!$F$11">
      <cdr:nvSpPr>
        <cdr:cNvPr id="2" name="TextBox 1">
          <a:extLst xmlns:a="http://schemas.openxmlformats.org/drawingml/2006/main">
            <a:ext uri="{FF2B5EF4-FFF2-40B4-BE49-F238E27FC236}">
              <a16:creationId xmlns:a16="http://schemas.microsoft.com/office/drawing/2014/main" id="{DEFC7F96-A55A-F08E-5D31-817FB216D07F}"/>
            </a:ext>
          </a:extLst>
        </cdr:cNvPr>
        <cdr:cNvSpPr txBox="1"/>
      </cdr:nvSpPr>
      <cdr:spPr>
        <a:xfrm xmlns:a="http://schemas.openxmlformats.org/drawingml/2006/main">
          <a:off x="302249" y="415200"/>
          <a:ext cx="1360123" cy="38280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3BD0FB9-95CC-4FC5-8305-36396E677369}" type="TxLink">
            <a:rPr lang="en-US" sz="1800" b="0" i="0" u="none" strike="noStrike">
              <a:solidFill>
                <a:srgbClr val="663300"/>
              </a:solidFill>
              <a:latin typeface="Calibri"/>
              <a:ea typeface="Calibri"/>
              <a:cs typeface="Calibri"/>
            </a:rPr>
            <a:pPr/>
            <a:t>45134.255</a:t>
          </a:fld>
          <a:endParaRPr lang="en-IN" sz="1800">
            <a:solidFill>
              <a:srgbClr val="663300"/>
            </a:solidFill>
          </a:endParaRPr>
        </a:p>
      </cdr:txBody>
    </cdr:sp>
  </cdr:relSizeAnchor>
  <cdr:relSizeAnchor xmlns:cdr="http://schemas.openxmlformats.org/drawingml/2006/chartDrawing">
    <cdr:from>
      <cdr:x>0</cdr:x>
      <cdr:y>0.00877</cdr:y>
    </cdr:from>
    <cdr:to>
      <cdr:x>1</cdr:x>
      <cdr:y>0.42105</cdr:y>
    </cdr:to>
    <cdr:sp macro="" textlink="">
      <cdr:nvSpPr>
        <cdr:cNvPr id="3" name="TextBox 2">
          <a:extLst xmlns:a="http://schemas.openxmlformats.org/drawingml/2006/main">
            <a:ext uri="{FF2B5EF4-FFF2-40B4-BE49-F238E27FC236}">
              <a16:creationId xmlns:a16="http://schemas.microsoft.com/office/drawing/2014/main" id="{6E5AB573-7BFD-9DF5-B98D-19CCFF31ADDC}"/>
            </a:ext>
          </a:extLst>
        </cdr:cNvPr>
        <cdr:cNvSpPr txBox="1"/>
      </cdr:nvSpPr>
      <cdr:spPr>
        <a:xfrm xmlns:a="http://schemas.openxmlformats.org/drawingml/2006/main">
          <a:off x="0" y="7620"/>
          <a:ext cx="1805940" cy="358140"/>
        </a:xfrm>
        <a:prstGeom xmlns:a="http://schemas.openxmlformats.org/drawingml/2006/main" prst="rect">
          <a:avLst/>
        </a:prstGeom>
        <a:solidFill xmlns:a="http://schemas.openxmlformats.org/drawingml/2006/main">
          <a:srgbClr val="663300"/>
        </a:solidFill>
        <a:ln xmlns:a="http://schemas.openxmlformats.org/drawingml/2006/main">
          <a:solidFill>
            <a:schemeClr val="bg1"/>
          </a:solidFill>
        </a:ln>
      </cdr:spPr>
      <cdr:txBody>
        <a:bodyPr xmlns:a="http://schemas.openxmlformats.org/drawingml/2006/main" vertOverflow="clip" wrap="square" rtlCol="0"/>
        <a:lstStyle xmlns:a="http://schemas.openxmlformats.org/drawingml/2006/main"/>
        <a:p xmlns:a="http://schemas.openxmlformats.org/drawingml/2006/main">
          <a:pPr algn="ctr"/>
          <a:r>
            <a:rPr lang="en-IN" sz="1600" b="1">
              <a:solidFill>
                <a:schemeClr val="bg1"/>
              </a:solidFill>
            </a:rPr>
            <a:t>TOTAL SALES ($)</a:t>
          </a:r>
        </a:p>
      </cdr:txBody>
    </cdr:sp>
  </cdr:relSizeAnchor>
</c:userShapes>
</file>

<file path=xl/drawings/drawing4.xml><?xml version="1.0" encoding="utf-8"?>
<c:userShapes xmlns:c="http://schemas.openxmlformats.org/drawingml/2006/chart">
  <cdr:relSizeAnchor xmlns:cdr="http://schemas.openxmlformats.org/drawingml/2006/chartDrawing">
    <cdr:from>
      <cdr:x>0.09677</cdr:x>
      <cdr:y>0.46444</cdr:y>
    </cdr:from>
    <cdr:to>
      <cdr:x>0.80645</cdr:x>
      <cdr:y>0.83264</cdr:y>
    </cdr:to>
    <cdr:sp macro="" textlink="'KPI-Pivot'!$B$34">
      <cdr:nvSpPr>
        <cdr:cNvPr id="2" name="TextBox 1">
          <a:extLst xmlns:a="http://schemas.openxmlformats.org/drawingml/2006/main">
            <a:ext uri="{FF2B5EF4-FFF2-40B4-BE49-F238E27FC236}">
              <a16:creationId xmlns:a16="http://schemas.microsoft.com/office/drawing/2014/main" id="{0DE6C34E-06E2-50CE-F371-469D4398A859}"/>
            </a:ext>
          </a:extLst>
        </cdr:cNvPr>
        <cdr:cNvSpPr txBox="1"/>
      </cdr:nvSpPr>
      <cdr:spPr>
        <a:xfrm xmlns:a="http://schemas.openxmlformats.org/drawingml/2006/main">
          <a:off x="205740" y="422910"/>
          <a:ext cx="1508760" cy="3352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lgn="ctr"/>
          <a:fld id="{A51C63B2-BDD1-4E8D-BB19-C74882F87538}" type="TxLink">
            <a:rPr lang="en-US" sz="1800" b="0" i="0" u="none" strike="noStrike">
              <a:solidFill>
                <a:srgbClr val="663300"/>
              </a:solidFill>
              <a:latin typeface="Calibri"/>
              <a:ea typeface="Calibri"/>
              <a:cs typeface="Calibri"/>
            </a:rPr>
            <a:pPr marL="0" indent="0" algn="ctr"/>
            <a:t>3551</a:t>
          </a:fld>
          <a:endParaRPr lang="en-IN" sz="1800" b="0" i="0" u="none" strike="noStrike">
            <a:solidFill>
              <a:srgbClr val="663300"/>
            </a:solidFill>
            <a:latin typeface="Calibri"/>
            <a:ea typeface="Calibri"/>
            <a:cs typeface="Calibri"/>
          </a:endParaRPr>
        </a:p>
      </cdr:txBody>
    </cdr:sp>
  </cdr:relSizeAnchor>
  <cdr:relSizeAnchor xmlns:cdr="http://schemas.openxmlformats.org/drawingml/2006/chartDrawing">
    <cdr:from>
      <cdr:x>0.00717</cdr:x>
      <cdr:y>0.01255</cdr:y>
    </cdr:from>
    <cdr:to>
      <cdr:x>1</cdr:x>
      <cdr:y>0.38075</cdr:y>
    </cdr:to>
    <cdr:sp macro="" textlink="">
      <cdr:nvSpPr>
        <cdr:cNvPr id="3" name="TextBox 2">
          <a:extLst xmlns:a="http://schemas.openxmlformats.org/drawingml/2006/main">
            <a:ext uri="{FF2B5EF4-FFF2-40B4-BE49-F238E27FC236}">
              <a16:creationId xmlns:a16="http://schemas.microsoft.com/office/drawing/2014/main" id="{BA524553-A6F6-335F-FB28-E3C905059022}"/>
            </a:ext>
          </a:extLst>
        </cdr:cNvPr>
        <cdr:cNvSpPr txBox="1"/>
      </cdr:nvSpPr>
      <cdr:spPr>
        <a:xfrm xmlns:a="http://schemas.openxmlformats.org/drawingml/2006/main">
          <a:off x="30480" y="11430"/>
          <a:ext cx="2110740" cy="335280"/>
        </a:xfrm>
        <a:prstGeom xmlns:a="http://schemas.openxmlformats.org/drawingml/2006/main" prst="rect">
          <a:avLst/>
        </a:prstGeom>
        <a:solidFill xmlns:a="http://schemas.openxmlformats.org/drawingml/2006/main">
          <a:srgbClr val="663300"/>
        </a:solidFill>
      </cdr:spPr>
      <cdr:txBody>
        <a:bodyPr xmlns:a="http://schemas.openxmlformats.org/drawingml/2006/main" vertOverflow="clip" wrap="square" rtlCol="0"/>
        <a:lstStyle xmlns:a="http://schemas.openxmlformats.org/drawingml/2006/main"/>
        <a:p xmlns:a="http://schemas.openxmlformats.org/drawingml/2006/main">
          <a:pPr algn="ctr"/>
          <a:r>
            <a:rPr lang="en-IN" sz="1600" b="1">
              <a:solidFill>
                <a:schemeClr val="bg1"/>
              </a:solidFill>
              <a:latin typeface="+mn-lt"/>
              <a:ea typeface="+mn-ea"/>
              <a:cs typeface="+mn-cs"/>
            </a:rPr>
            <a:t>TOTAL QUANTITY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shree sahu" refreshedDate="45277.452925694444" createdVersion="8" refreshedVersion="8" minRefreshableVersion="3" recordCount="1000" xr:uid="{EF5D8B81-6326-4CA8-B93C-8DC268226694}">
  <cacheSource type="worksheet">
    <worksheetSource name="Orders"/>
  </cacheSource>
  <cacheFields count="15">
    <cacheField name="Order_ID" numFmtId="0">
      <sharedItems/>
    </cacheField>
    <cacheField name="Order_Date" numFmtId="14">
      <sharedItems containsSemiMixedTypes="0" containsNonDate="0" containsDate="1" containsString="0" minDate="2019-01-02T00:00:00" maxDate="2022-08-20T00:00:00"/>
    </cacheField>
    <cacheField name="Year" numFmtId="0">
      <sharedItems containsSemiMixedTypes="0" containsString="0" containsNumber="1" containsInteger="1" minValue="2019" maxValue="2022" count="4">
        <n v="2019"/>
        <n v="2021"/>
        <n v="2022"/>
        <n v="2020"/>
      </sharedItems>
    </cacheField>
    <cacheField name="Customer_ID" numFmtId="0">
      <sharedItems count="913">
        <s v="17670-51384-MA"/>
        <s v="21125-22134-PX"/>
        <s v="23806-46781-OU"/>
        <s v="86561-91660-RB"/>
        <s v="65223-29612-CB"/>
        <s v="21134-81676-FR"/>
        <s v="03396-68805-ZC"/>
        <s v="61021-27840-ZN"/>
        <s v="76239-90137-UQ"/>
        <s v="49315-21985-BB"/>
        <s v="34136-36674-OM"/>
        <s v="39396-12890-PE"/>
        <s v="95875-73336-RG"/>
        <s v="25473-43727-BY"/>
        <s v="99643-51048-IQ"/>
        <s v="62173-15287-CU"/>
        <s v="57611-05522-ST"/>
        <s v="76664-37050-DT"/>
        <s v="03090-88267-BQ"/>
        <s v="37651-47492-NC"/>
        <s v="95399-57205-HI"/>
        <s v="24010-66714-HW"/>
        <s v="07591-92789-UA"/>
        <s v="49231-44455-IC"/>
        <s v="50124-88608-EO"/>
        <s v="00888-74814-UZ"/>
        <s v="14158-30713-OB"/>
        <s v="51427-89175-QJ"/>
        <s v="39123-12846-YJ"/>
        <s v="44981-99666-XB"/>
        <s v="24825-51803-CQ"/>
        <s v="77634-13918-GJ"/>
        <s v="13694-25001-LX"/>
        <s v="08523-01791-TI"/>
        <s v="49860-68865-AB"/>
        <s v="21240-83132-SP"/>
        <s v="08350-81623-TF"/>
        <s v="73284-01385-SJ"/>
        <s v="04152-34436-IE"/>
        <s v="06631-86965-XP"/>
        <s v="54619-08558-ZU"/>
        <s v="85589-17020-CX"/>
        <s v="36078-91009-WU"/>
        <s v="15770-27099-GX"/>
        <s v="91460-04823-BX"/>
        <s v="45089-52817-WN"/>
        <s v="76447-50326-IC"/>
        <s v="26333-67911-OL"/>
        <s v="22107-86640-SB"/>
        <s v="09960-34242-LZ"/>
        <s v="04671-85591-RT"/>
        <s v="25729-68859-UA"/>
        <s v="05501-86351-NX"/>
        <s v="04521-04300-OK"/>
        <s v="58689-55264-VK"/>
        <s v="79436-73011-MM"/>
        <s v="65552-60476-KY"/>
        <s v="69904-02729-YS"/>
        <s v="01433-04270-AX"/>
        <s v="14204-14186-LA"/>
        <s v="32948-34398-HC"/>
        <s v="77343-52608-FF"/>
        <s v="42770-36274-QA"/>
        <s v="14103-58987-ZU"/>
        <s v="69958-32065-SW"/>
        <s v="69533-84907-FA"/>
        <s v="76005-95461-CI"/>
        <s v="15395-90855-VB"/>
        <s v="80640-45811-LB"/>
        <s v="28476-04082-GR"/>
        <s v="12018-75670-EU"/>
        <s v="86437-17399-FK"/>
        <s v="62979-53167-ML"/>
        <s v="54810-81899-HL"/>
        <s v="26103-41504-IB"/>
        <s v="76534-45229-SG"/>
        <s v="81744-27332-RR"/>
        <s v="91513-75657-PH"/>
        <s v="30373-66619-CB"/>
        <s v="31582-23562-FM"/>
        <s v="81431-12577-VD"/>
        <s v="68894-91205-MP"/>
        <s v="87602-55754-VN"/>
        <s v="39181-35745-WH"/>
        <s v="30381-64762-NG"/>
        <s v="17503-27693-ZH"/>
        <s v="89442-35633-HJ"/>
        <s v="13654-85265-IL"/>
        <s v="40946-22090-FP"/>
        <s v="29050-93691-TS"/>
        <s v="64395-74865-WF"/>
        <s v="81861-66046-SU"/>
        <s v="13366-78506-KP"/>
        <s v="08847-29858-HN"/>
        <s v="00539-42510-RY"/>
        <s v="45190-08727-NV"/>
        <s v="87049-37901-FU"/>
        <s v="34015-31593-JC"/>
        <s v="90305-50099-SV"/>
        <s v="55871-61935-MF"/>
        <s v="15405-60469-TM"/>
        <s v="06953-94794-FB"/>
        <s v="22305-40299-CY"/>
        <s v="09020-56774-GU"/>
        <s v="92926-08470-YS"/>
        <s v="07250-63194-JO"/>
        <s v="63787-96257-TQ"/>
        <s v="49530-25460-RW"/>
        <s v="66508-21373-OQ"/>
        <s v="20203-03950-FY"/>
        <s v="83895-90735-XH"/>
        <s v="61954-61462-RJ"/>
        <s v="47939-53158-LS"/>
        <s v="61513-27752-FA"/>
        <s v="89714-19856-WX"/>
        <s v="87979-56781-YV"/>
        <s v="74126-88836-KA"/>
        <s v="37397-05992-VO"/>
        <s v="54904-18397-UD"/>
        <s v="19017-95853-EK"/>
        <s v="88593-59934-VU"/>
        <s v="47493-68564-YM"/>
        <s v="82246-82543-DW"/>
        <s v="03384-62101-IY"/>
        <s v="86881-41559-OR"/>
        <s v="02536-18494-AQ"/>
        <s v="58638-01029-CB"/>
        <s v="90312-11148-LA"/>
        <s v="68239-74809-TF"/>
        <s v="91074-60023-IP"/>
        <s v="07972-83748-JI"/>
        <s v="08694-57330-XR"/>
        <s v="68412-11126-YJ"/>
        <s v="69037-66822-DW"/>
        <s v="01297-94364-XH"/>
        <s v="39919-06540-ZI"/>
        <s v="60512-78550-WS"/>
        <s v="40172-12000-AU"/>
        <s v="39019-13649-CL"/>
        <s v="12715-05198-QU"/>
        <s v="04513-76520-QO"/>
        <s v="88446-59251-SQ"/>
        <s v="23779-10274-KN"/>
        <s v="57235-92842-DK"/>
        <s v="75977-30364-AY"/>
        <s v="12299-30914-NG"/>
        <s v="59971-35626-YJ"/>
        <s v="15380-76513-PS"/>
        <s v="73564-98204-EY"/>
        <s v="72282-40594-RX"/>
        <s v="17514-94165-RJ"/>
        <s v="56248-75861-JX"/>
        <s v="97855-54761-IS"/>
        <s v="96544-91644-IT"/>
        <s v="51971-70393-QM"/>
        <s v="06812-11924-IK"/>
        <s v="59741-90220-OW"/>
        <s v="62682-27930-PD"/>
        <s v="00256-19905-YG"/>
        <s v="38890-22576-UI"/>
        <s v="94573-61802-PH"/>
        <s v="86447-02699-UT"/>
        <s v="51432-27169-KN"/>
        <s v="43074-00987-PB"/>
        <s v="04739-85772-QT"/>
        <s v="28279-78469-YW"/>
        <s v="91829-99544-DS"/>
        <s v="38978-59582-JP"/>
        <s v="86504-96610-BH"/>
        <s v="75986-98864-EZ"/>
        <s v="66776-88682-RG"/>
        <s v="85851-78384-DM"/>
        <s v="55232-81621-BX"/>
        <s v="80310-92912-JA"/>
        <s v="19821-05175-WZ"/>
        <s v="01338-83217-GV"/>
        <s v="66044-25298-TA"/>
        <s v="28728-47861-TZ"/>
        <s v="32638-38620-AX"/>
        <s v="83163-65741-IH"/>
        <s v="89422-58281-FD"/>
        <s v="76293-30918-DQ"/>
        <s v="86779-84838-EJ"/>
        <s v="66806-41795-MX"/>
        <s v="64875-71224-UI"/>
        <s v="16982-35708-BZ"/>
        <s v="66708-26678-QK"/>
        <s v="08743-09057-OO"/>
        <s v="37490-01572-JW"/>
        <s v="01811-60350-CU"/>
        <s v="24766-58139-GT"/>
        <s v="90123-70970-NY"/>
        <s v="93809-05424-MG"/>
        <s v="85425-33494-HQ"/>
        <s v="54387-64897-XC"/>
        <s v="01035-70465-UO"/>
        <s v="84260-39432-ML"/>
        <s v="69779-40609-RS"/>
        <s v="80247-70000-HT"/>
        <s v="35058-04550-VC"/>
        <s v="27226-53717-SY"/>
        <s v="02002-98725-CH"/>
        <s v="38487-01549-MV"/>
        <s v="98573-41811-EQ"/>
        <s v="72463-75685-MV"/>
        <s v="10225-91535-AI"/>
        <s v="48090-06534-HI"/>
        <s v="80444-58185-FX"/>
        <s v="13561-92774-WP"/>
        <s v="11550-78378-GE"/>
        <s v="90961-35603-RP"/>
        <s v="57145-03803-ZL"/>
        <s v="89115-11966-VF"/>
        <s v="05754-41702-FG"/>
        <s v="84269-49816-ML"/>
        <s v="23600-98432-ME"/>
        <s v="79058-02767-CP"/>
        <s v="89208-74646-UK"/>
        <s v="11408-81032-UR"/>
        <s v="32070-55528-UG"/>
        <s v="48873-84433-PN"/>
        <s v="32928-18158-OW"/>
        <s v="89711-56688-GG"/>
        <s v="48389-71976-JB"/>
        <s v="84033-80762-EQ"/>
        <s v="12743-00952-KO"/>
        <s v="41505-42181-EF"/>
        <s v="14307-87663-KB"/>
        <s v="08360-19442-GB"/>
        <s v="93405-51204-UW"/>
        <s v="97152-03355-IW"/>
        <s v="79216-73157-TE"/>
        <s v="20259-47723-AC"/>
        <s v="04666-71569-RI"/>
        <s v="08909-77713-CG"/>
        <s v="84340-73931-VV"/>
        <s v="04609-95151-XH"/>
        <s v="99562-88650-YF"/>
        <s v="46560-73885-PJ"/>
        <s v="80179-44620-WN"/>
        <s v="59081-87231-VP"/>
        <s v="07878-45872-CC"/>
        <s v="12444-05174-OO"/>
        <s v="34665-62561-AU"/>
        <s v="77877-11993-QH"/>
        <s v="32291-18308-YZ"/>
        <s v="25754-33191-ZI"/>
        <s v="53120-45532-KL"/>
        <s v="36605-83052-WB"/>
        <s v="53683-35977-KI"/>
        <s v="07972-83134-NM"/>
        <s v="25514-23938-IQ"/>
        <s v="49084-44492-OJ"/>
        <s v="76624-72205-CK"/>
        <s v="12729-50170-JE"/>
        <s v="43974-44760-QI"/>
        <s v="30585-48726-BK"/>
        <s v="16123-07017-TY"/>
        <s v="27723-45097-MH"/>
        <s v="37078-56703-AF"/>
        <s v="79420-11075-MY"/>
        <s v="57504-13456-UO"/>
        <s v="53751-57560-CN"/>
        <s v="96112-42558-EA"/>
        <s v="03157-23165-UB"/>
        <s v="51466-52850-AG"/>
        <s v="57145-31023-FK"/>
        <s v="66408-53777-VE"/>
        <s v="53035-99701-WG"/>
        <s v="45899-92796-EI"/>
        <s v="17649-28133-PY"/>
        <s v="49612-33852-CN"/>
        <s v="66976-43829-YG"/>
        <s v="64852-04619-XZ"/>
        <s v="58690-31815-VY"/>
        <s v="62863-81239-DT"/>
        <s v="21177-40725-CF"/>
        <s v="99421-80253-UI"/>
        <s v="45315-50206-DK"/>
        <s v="09595-95726-OV"/>
        <s v="60221-67036-TD"/>
        <s v="62923-29397-KX"/>
        <s v="33011-52383-BA"/>
        <s v="86768-91598-FA"/>
        <s v="37191-12203-MX"/>
        <s v="16545-76328-JY"/>
        <s v="74330-29286-RO"/>
        <s v="22349-47389-GY"/>
        <s v="70290-38099-GB"/>
        <s v="18741-72071-PP"/>
        <s v="62588-82624-II"/>
        <s v="37430-29579-HD"/>
        <s v="84132-22322-QT"/>
        <s v="37445-17791-NQ"/>
        <s v="58511-10548-ZU"/>
        <s v="47725-34771-FJ"/>
        <s v="53086-67334-KT"/>
        <s v="83308-82257-UN"/>
        <s v="37274-08534-FM"/>
        <s v="54004-04664-AA"/>
        <s v="26822-19510-SD"/>
        <s v="06432-73165-ML"/>
        <s v="96503-31833-CW"/>
        <s v="63985-64148-MG"/>
        <s v="19597-91185-CM"/>
        <s v="79814-23626-JR"/>
        <s v="43439-94003-DW"/>
        <s v="97655-45555-LI"/>
        <s v="64418-01720-VW"/>
        <s v="96836-09258-RI"/>
        <s v="69529-07533-CV"/>
        <s v="94840-49457-UD"/>
        <s v="81414-81273-DK"/>
        <s v="76930-61689-CH"/>
        <s v="12839-56537-TQ"/>
        <s v="62741-01322-HU"/>
        <s v="44932-34838-RM"/>
        <s v="91181-19412-RQ"/>
        <s v="37182-54930-XC"/>
        <s v="08613-17327-XT"/>
        <s v="70451-38048-AH"/>
        <s v="35442-75769-PL"/>
        <s v="83737-56117-JE"/>
        <s v="07095-81281-NJ"/>
        <s v="77043-48851-HG"/>
        <s v="78224-60622-KH"/>
        <s v="83105-86631-IU"/>
        <s v="99358-65399-TC"/>
        <s v="94525-76037-JP"/>
        <s v="82718-93677-XO"/>
        <s v="44708-78241-DF"/>
        <s v="23039-93032-FN"/>
        <s v="35256-12529-FT"/>
        <s v="86100-33488-WP"/>
        <s v="64435-53100-WM"/>
        <s v="44699-43836-UH"/>
        <s v="29588-35679-RG"/>
        <s v="64815-54078-HH"/>
        <s v="59572-41990-XY"/>
        <s v="32481-61533-ZJ"/>
        <s v="31587-92570-HL"/>
        <s v="93832-04799-ID"/>
        <s v="59367-30821-ZQ"/>
        <s v="83947-45528-ET"/>
        <s v="60799-92593-CX"/>
        <s v="61600-55136-UM"/>
        <s v="59771-90302-OF"/>
        <s v="16880-78077-FB"/>
        <s v="74415-50873-FC"/>
        <s v="31798-95707-NR"/>
        <s v="59122-08794-WT"/>
        <s v="37238-52421-JJ"/>
        <s v="48854-01899-FN"/>
        <s v="80896-38819-DW"/>
        <s v="29814-01459-RC"/>
        <s v="48497-29281-FE"/>
        <s v="43605-12616-YH"/>
        <s v="21907-75962-VB"/>
        <s v="69503-12127-YD"/>
        <s v="68810-07329-EU"/>
        <s v="08478-75251-OG"/>
        <s v="17005-82030-EA"/>
        <s v="42179-95059-DO"/>
        <s v="55989-39849-WO"/>
        <s v="28932-49296-TM"/>
        <s v="86144-10144-CB"/>
        <s v="60973-72562-DQ"/>
        <s v="11263-86515-VU"/>
        <s v="60004-62976-NI"/>
        <s v="77876-28498-HI"/>
        <s v="61302-06948-EH"/>
        <s v="06757-96251-UH"/>
        <s v="44530-75983-OD"/>
        <s v="44865-58249-RY"/>
        <s v="36021-61205-DF"/>
        <s v="75716-12782-SS"/>
        <s v="11812-00461-KH"/>
        <s v="46681-78850-ZW"/>
        <s v="01932-87052-KO"/>
        <s v="16046-34805-ZF"/>
        <s v="34546-70516-LR"/>
        <s v="73699-93557-FZ"/>
        <s v="86686-37462-CK"/>
        <s v="14298-02150-KH"/>
        <s v="48675-07824-HJ"/>
        <s v="18551-80943-YQ"/>
        <s v="19196-09748-DB"/>
        <s v="72233-08665-IP"/>
        <s v="53817-13148-RK"/>
        <s v="92227-49331-QR"/>
        <s v="12997-41076-FQ"/>
        <s v="44220-00348-MB"/>
        <s v="93047-98331-DD"/>
        <s v="67285-75317-XI"/>
        <s v="88167-57964-PH"/>
        <s v="16106-36039-QS"/>
        <s v="98921-82417-GN"/>
        <s v="55265-75151-AK"/>
        <s v="47386-50743-FG"/>
        <s v="32622-54551-UC"/>
        <s v="48419-02347-XP"/>
        <s v="14121-20527-OJ"/>
        <s v="53486-73919-BQ"/>
        <s v="21889-94615-WT"/>
        <s v="87726-16941-QW"/>
        <s v="03677-09134-BC"/>
        <s v="93224-71517-WV"/>
        <s v="76263-95145-GJ"/>
        <s v="68555-89840-GZ"/>
        <s v="70624-19112-AO"/>
        <s v="58916-61837-QH"/>
        <s v="89292-52335-YZ"/>
        <s v="77284-34297-YY"/>
        <s v="50449-80974-BZ"/>
        <s v="08120-16183-AW"/>
        <s v="68044-89277-ML"/>
        <s v="71364-35210-HS"/>
        <s v="37177-68797-ON"/>
        <s v="60308-06944-GS"/>
        <s v="49888-39458-PF"/>
        <s v="60748-46813-DZ"/>
        <s v="16385-11286-NX"/>
        <s v="72164-90254-EJ"/>
        <s v="67010-92988-CT"/>
        <s v="15776-91507-GT"/>
        <s v="23473-41001-CD"/>
        <s v="23446-47798-ID"/>
        <s v="28327-84469-ND"/>
        <s v="42466-87067-DT"/>
        <s v="62246-99443-HF"/>
        <s v="99869-55718-UU"/>
        <s v="77421-46059-RY"/>
        <s v="49894-06550-OQ"/>
        <s v="72028-63343-SU"/>
        <s v="10074-20104-NN"/>
        <s v="71769-10219-IM"/>
        <s v="22221-71106-JD"/>
        <s v="99735-44927-OL"/>
        <s v="27132-68907-RC"/>
        <s v="90440-62727-HI"/>
        <s v="36769-16558-SX"/>
        <s v="10138-31681-SD"/>
        <s v="24669-76297-SF"/>
        <s v="78050-20355-DI"/>
        <s v="79825-17822-UH"/>
        <s v="03990-21586-MQ"/>
        <s v="27493-46921-TZ"/>
        <s v="58816-74064-TF"/>
        <s v="09818-59895-EH"/>
        <s v="06488-46303-IZ"/>
        <s v="93046-67561-AY"/>
        <s v="68946-40750-LK"/>
        <s v="38387-64959-WW"/>
        <s v="48418-60841-CC"/>
        <s v="13736-92418-JS"/>
        <s v="33000-22405-LO"/>
        <s v="46959-60474-LT"/>
        <s v="73431-39823-UP"/>
        <s v="90993-98984-JK"/>
        <s v="06552-04430-AG"/>
        <s v="54597-57004-QM"/>
        <s v="50238-24377-ZS"/>
        <s v="60370-41934-IF"/>
        <s v="06899-54551-EH"/>
        <s v="66458-91190-YC"/>
        <s v="80463-43913-WZ"/>
        <s v="67204-04870-LG"/>
        <s v="22721-63196-UJ"/>
        <s v="55515-37571-RS"/>
        <s v="25598-77476-CB"/>
        <s v="14888-85625-TM"/>
        <s v="92793-68332-NR"/>
        <s v="64439-27325-LG"/>
        <s v="78570-76770-LB"/>
        <s v="98661-69719-VI"/>
        <s v="82990-92703-IX"/>
        <s v="49412-86877-VY"/>
        <s v="70879-00984-FJ"/>
        <s v="53414-73391-CR"/>
        <s v="43606-83072-OA"/>
        <s v="84466-22864-CE"/>
        <s v="76499-89100-JQ"/>
        <s v="39582-35773-ZJ"/>
        <s v="66240-46962-IO"/>
        <s v="10637-45522-ID"/>
        <s v="92599-58687-CS"/>
        <s v="06058-48844-PI"/>
        <s v="53631-24432-SY"/>
        <s v="18275-73980-KL"/>
        <s v="23187-65750-HZ"/>
        <s v="22725-79522-GP"/>
        <s v="06279-72603-JE"/>
        <s v="83543-79246-ON"/>
        <s v="66794-66795-VW"/>
        <s v="95424-67020-AP"/>
        <s v="73017-69644-MS"/>
        <s v="67423-10113-LM"/>
        <s v="48582-05061-RY"/>
        <s v="32031-49093-KE"/>
        <s v="31715-98714-OO"/>
        <s v="73759-17258-KA"/>
        <s v="64897-79178-MH"/>
        <s v="73346-85564-JB"/>
        <s v="07476-13102-NJ"/>
        <s v="87223-37422-SK"/>
        <s v="57837-15577-YK"/>
        <s v="10142-55267-YO"/>
        <s v="73647-66148-VM"/>
        <s v="92976-19453-DT"/>
        <s v="89757-51438-HX"/>
        <s v="76192-13390-HZ"/>
        <s v="02009-87294-SY"/>
        <s v="82872-34456-LJ"/>
        <s v="13181-04387-LI"/>
        <s v="24845-36117-TI"/>
        <s v="86646-65810-TD"/>
        <s v="59480-02795-IU"/>
        <s v="61809-87758-LJ"/>
        <s v="77408-43873-RS"/>
        <s v="18366-65239-WF"/>
        <s v="19485-98072-PS"/>
        <s v="72072-33025-SD"/>
        <s v="58118-22461-GC"/>
        <s v="90940-63327-DJ"/>
        <s v="64481-42546-II"/>
        <s v="27536-28463-NJ"/>
        <s v="70140-82812-KD"/>
        <s v="91895-55605-LS"/>
        <s v="43155-71724-XP"/>
        <s v="32038-81174-JF"/>
        <s v="59205-20324-NB"/>
        <s v="99899-54612-NX"/>
        <s v="26248-84194-FI"/>
        <s v="84493-71314-WX"/>
        <s v="39789-43945-IV"/>
        <s v="38972-89678-ZM"/>
        <s v="91465-84526-IJ"/>
        <s v="22832-98538-RB"/>
        <s v="30844-91890-ZA"/>
        <s v="05325-97750-WP"/>
        <s v="88992-49081-AT"/>
        <s v="10204-31464-SA"/>
        <s v="75156-80911-YT"/>
        <s v="53971-49906-PZ"/>
        <s v="10728-17633-ST"/>
        <s v="13549-65017-VE"/>
        <s v="87688-42420-TO"/>
        <s v="51901-35210-UI"/>
        <s v="62483-50867-OM"/>
        <s v="92753-50029-SD"/>
        <s v="53809-98498-SN"/>
        <s v="66308-13503-KD"/>
        <s v="82458-87830-JE"/>
        <s v="41611-34336-WT"/>
        <s v="70089-27418-UJ"/>
        <s v="99978-56910-BN"/>
        <s v="09668-23340-IC"/>
        <s v="39457-62611-YK"/>
        <s v="90985-89807-RW"/>
        <s v="17816-67941-ZS"/>
        <s v="90816-65619-LM"/>
        <s v="69761-61146-KD"/>
        <s v="24040-20817-QB"/>
        <s v="19524-21432-XP"/>
        <s v="14398-43114-RV"/>
        <s v="41486-52502-QQ"/>
        <s v="20236-64364-QL"/>
        <s v="29102-40100-TZ"/>
        <s v="09171-42203-EB"/>
        <s v="29060-75856-UI"/>
        <s v="17088-16989-PL"/>
        <s v="14756-18321-CL"/>
        <s v="13324-78688-MI"/>
        <s v="73799-04749-BM"/>
        <s v="01927-46702-YT"/>
        <s v="80467-17137-TO"/>
        <s v="14640-87215-BK"/>
        <s v="94447-35885-HK"/>
        <s v="71034-49694-CS"/>
        <s v="00445-42781-KX"/>
        <s v="96116-24737-LV"/>
        <s v="18684-73088-YL"/>
        <s v="74671-55639-TU"/>
        <s v="17488-65879-XL"/>
        <s v="46431-09298-OU"/>
        <s v="60378-26473-FE"/>
        <s v="34927-68586-ZV"/>
        <s v="29051-27555-GD"/>
        <s v="52143-35672-JF"/>
        <s v="64918-67725-MN"/>
        <s v="85634-61759-ND"/>
        <s v="40180-22940-QB"/>
        <s v="34666-76738-SQ"/>
        <s v="98536-88616-FF"/>
        <s v="55621-06130-SA"/>
        <s v="45666-86771-EH"/>
        <s v="24689-69376-XX"/>
        <s v="71891-51101-VQ"/>
        <s v="71749-05400-CN"/>
        <s v="64845-00270-NO"/>
        <s v="29851-36402-UX"/>
        <s v="12190-25421-WM"/>
        <s v="52316-30571-GD"/>
        <s v="23243-92649-RY"/>
        <s v="39528-19971-OR"/>
        <s v="32743-78448-KT"/>
        <s v="93417-12322-YB"/>
        <s v="56891-86662-UY"/>
        <s v="40414-26467-VE"/>
        <s v="87858-83734-RK"/>
        <s v="46818-20198-GB"/>
        <s v="29808-89098-XD"/>
        <s v="78786-77449-RQ"/>
        <s v="27878-42224-QF"/>
        <s v="25331-13794-SB"/>
        <s v="55864-37682-GQ"/>
        <s v="97005-25609-CQ"/>
        <s v="94058-95794-IJ"/>
        <s v="40214-03678-GU"/>
        <s v="04921-85445-SL"/>
        <s v="53386-94266-LJ"/>
        <s v="49480-85909-DG"/>
        <s v="18293-78136-MN"/>
        <s v="84641-67384-TD"/>
        <s v="72320-29738-EB"/>
        <s v="47355-97488-XS"/>
        <s v="63499-24884-PP"/>
        <s v="39193-51770-FM"/>
        <s v="61323-91967-GG"/>
        <s v="90123-01967-KS"/>
        <s v="15958-25089-OS"/>
        <s v="98430-37820-UV"/>
        <s v="21798-04171-XC"/>
        <s v="52798-46508-HP"/>
        <s v="46478-42970-EM"/>
        <s v="00246-15080-LE"/>
        <s v="94091-86957-HX"/>
        <s v="26295-44907-DK"/>
        <s v="95351-96177-QV"/>
        <s v="92204-96636-BS"/>
        <s v="03010-30348-UA"/>
        <s v="13441-34686-SW"/>
        <s v="96612-41722-VJ"/>
        <s v="25504-41681-WA"/>
        <s v="75443-07820-DZ"/>
        <s v="39276-95489-XV"/>
        <s v="61437-83623-PZ"/>
        <s v="34317-87258-HQ"/>
        <s v="18570-80998-ZS"/>
        <s v="66580-33745-OQ"/>
        <s v="19820-29285-FD"/>
        <s v="11349-55147-SN"/>
        <s v="21141-12455-VB"/>
        <s v="71003-85639-HB"/>
        <s v="58443-95866-YO"/>
        <s v="89646-21249-OH"/>
        <s v="64988-20636-XQ"/>
        <s v="34704-83143-KS"/>
        <s v="67388-17544-XX"/>
        <s v="69411-48470-ID"/>
        <s v="97741-98924-KT"/>
        <s v="79857-78167-KO"/>
        <s v="46963-10322-ZA"/>
        <s v="93812-74772-MV"/>
        <s v="48203-23480-UB"/>
        <s v="60357-65386-RD"/>
        <s v="35099-13971-JI"/>
        <s v="01304-59807-OB"/>
        <s v="50705-17295-NK"/>
        <s v="77657-61366-FY"/>
        <s v="57192-13428-PL"/>
        <s v="24891-77957-LU"/>
        <s v="64896-18468-BT"/>
        <s v="84761-40784-SV"/>
        <s v="20236-42322-CM"/>
        <s v="49671-11547-WG"/>
        <s v="57976-33535-WK"/>
        <s v="55915-19477-MK"/>
        <s v="28121-11641-UA"/>
        <s v="09540-70637-EV"/>
        <s v="17775-77072-PP"/>
        <s v="90392-73338-BC"/>
        <s v="10725-45724-CO"/>
        <s v="87242-18006-IR"/>
        <s v="36572-91896-PP"/>
        <s v="25181-97933-UX"/>
        <s v="55374-03175-IA"/>
        <s v="76948-43532-JS"/>
        <s v="24344-88599-PP"/>
        <s v="54462-58311-YF"/>
        <s v="90767-92589-LV"/>
        <s v="27517-43747-YD"/>
        <s v="77828-66867-KH"/>
        <s v="41054-59693-XE"/>
        <s v="26314-66792-VP"/>
        <s v="69410-04668-MA"/>
        <s v="24972-55878-KX"/>
        <s v="46296-42617-OQ"/>
        <s v="44494-89923-UW"/>
        <s v="11621-09964-ID"/>
        <s v="76319-80715-II"/>
        <s v="91654-79216-IC"/>
        <s v="56450-21890-HK"/>
        <s v="40600-58915-WZ"/>
        <s v="66527-94478-PB"/>
        <s v="77154-45038-IH"/>
        <s v="08439-55669-AI"/>
        <s v="91509-62250-GN"/>
        <s v="83833-46106-ZC"/>
        <s v="19383-33606-PW"/>
        <s v="67052-76184-CB"/>
        <s v="43452-18035-DH"/>
        <s v="88060-50676-MV"/>
        <s v="89574-96203-EP"/>
        <s v="12607-75113-UV"/>
        <s v="56991-05510-PR"/>
        <s v="01841-48191-NL"/>
        <s v="33269-10023-CO"/>
        <s v="31245-81098-PJ"/>
        <s v="08946-56610-IH"/>
        <s v="20260-32948-EB"/>
        <s v="31613-41626-KX"/>
        <s v="75961-20170-RD"/>
        <s v="72524-06410-KD"/>
        <s v="98918-34330-GY"/>
        <s v="51497-50894-WU"/>
        <s v="98636-90072-YE"/>
        <s v="47011-57815-HJ"/>
        <s v="61253-98356-VD"/>
        <s v="96762-10814-DA"/>
        <s v="63112-10870-LC"/>
        <s v="21403-49423-PD"/>
        <s v="29581-13303-VB"/>
        <s v="86110-83695-YS"/>
        <s v="80454-42225-FT"/>
        <s v="29129-60664-KO"/>
        <s v="63025-62939-AN"/>
        <s v="49012-12987-QT"/>
        <s v="50924-94200-SQ"/>
        <s v="15673-18812-IU"/>
        <s v="52151-75971-YY"/>
        <s v="19413-02045-CG"/>
        <s v="98185-92775-KT"/>
        <s v="86991-53901-AT"/>
        <s v="78226-97287-JI"/>
        <s v="27930-59250-JT"/>
        <s v="40560-18556-YE"/>
        <s v="40780-22081-LX"/>
        <s v="01603-43789-TN"/>
        <s v="75419-92838-TI"/>
        <s v="96516-97464-MF"/>
        <s v="90285-56295-PO"/>
        <s v="08100-71102-HQ"/>
        <s v="84074-28110-OV"/>
        <s v="12747-63766-EU"/>
        <s v="83490-88357-LJ"/>
        <s v="53729-30320-XZ"/>
        <s v="50384-52703-LA"/>
        <s v="53864-36201-FG"/>
        <s v="70631-33225-MZ"/>
        <s v="54798-14109-HC"/>
        <s v="08023-52962-ET"/>
        <s v="41899-00283-VK"/>
        <s v="39011-18412-GR"/>
        <s v="60255-12579-PZ"/>
        <s v="80541-38332-BP"/>
        <s v="72778-50968-UQ"/>
        <s v="23941-30203-MO"/>
        <s v="96434-50068-DZ"/>
        <s v="11729-74102-XB"/>
        <s v="88116-12604-TE"/>
        <s v="13082-41034-PD"/>
        <s v="18082-74419-QH"/>
        <s v="49401-45041-ZU"/>
        <s v="41252-45992-VS"/>
        <s v="00852-54571-WP"/>
        <s v="13321-57602-GK"/>
        <s v="75006-89922-VW"/>
        <s v="52098-80103-FD"/>
        <s v="60121-12432-VU"/>
        <s v="68346-14810-UA"/>
        <s v="48464-99723-HK"/>
        <s v="88420-46464-XE"/>
        <s v="37762-09530-MP"/>
        <s v="47268-50127-XY"/>
        <s v="25544-84179-QC"/>
        <s v="32058-76765-ZL"/>
        <s v="69171-65646-UC"/>
        <s v="22503-52799-MI"/>
        <s v="08934-65581-ZI"/>
        <s v="15764-22559-ZT"/>
        <s v="87519-68847-ZG"/>
        <s v="78012-56878-UB"/>
        <s v="77192-72145-RG"/>
        <s v="86071-79238-CX"/>
        <s v="16809-16936-WF"/>
        <s v="11212-69985-ZJ"/>
        <s v="53893-01719-CL"/>
        <s v="66028-99867-WJ"/>
        <s v="62839-56723-CH"/>
        <s v="96849-52854-CR"/>
        <s v="19755-55847-VW"/>
        <s v="32900-82606-BO"/>
        <s v="20118-28138-QD"/>
        <s v="84057-45461-AH"/>
        <s v="90882-88130-KQ"/>
        <s v="21617-79890-DD"/>
        <s v="20256-54689-LO"/>
        <s v="17572-27091-AA"/>
        <s v="82300-88786-UE"/>
        <s v="65732-22589-OW"/>
        <s v="77175-09826-SF"/>
        <s v="07237-32539-NB"/>
        <s v="54722-76431-EX"/>
        <s v="67847-82662-TE"/>
        <s v="51114-51191-EW"/>
        <s v="91809-58808-TV"/>
        <s v="84996-26826-DK"/>
        <s v="93676-95250-XJ"/>
        <s v="28300-14355-GF"/>
        <s v="91190-84826-IQ"/>
        <s v="34570-99384-AF"/>
        <s v="57808-90533-UE"/>
        <s v="76060-30540-LB"/>
        <s v="76730-63769-ND"/>
        <s v="96042-27290-EQ"/>
        <s v="51940-02669-OR"/>
        <s v="99144-98314-GN"/>
        <s v="16358-63919-CE"/>
        <s v="67743-54817-UT"/>
        <s v="44601-51441-BH"/>
        <s v="97201-58870-WB"/>
        <s v="19849-12926-QF"/>
        <s v="40535-56770-UM"/>
        <s v="74940-09646-MU"/>
        <s v="06623-54610-HC"/>
        <s v="89490-75361-AF"/>
        <s v="94526-79230-GZ"/>
        <s v="58559-08254-UY"/>
        <s v="88574-37083-WX"/>
        <s v="67953-79896-AC"/>
        <s v="69207-93422-CQ"/>
        <s v="56060-17602-RG"/>
        <s v="46859-14212-FI"/>
        <s v="33555-01585-RP"/>
        <s v="11932-85629-CU"/>
        <s v="36192-07175-XC"/>
        <s v="46242-54946-ZW"/>
        <s v="95152-82155-VQ"/>
        <s v="13404-39127-WQ"/>
        <s v="40226-52317-IO"/>
        <s v="34419-18068-AG"/>
        <s v="51738-61457-RS"/>
        <s v="86757-52367-ON"/>
        <s v="28158-93383-CK"/>
        <s v="44799-09711-XW"/>
        <s v="53667-91553-LT"/>
        <s v="86579-92122-OC"/>
        <s v="01474-63436-TP"/>
        <s v="90533-82440-EE"/>
        <s v="48553-69225-VX"/>
        <s v="52374-27313-IV"/>
        <s v="14264-41252-SL"/>
        <s v="35367-50483-AR"/>
        <s v="69443-77665-QW"/>
        <s v="63411-51758-QC"/>
        <s v="68605-21835-UF"/>
        <s v="34786-30419-XY"/>
        <s v="15456-29250-RU"/>
        <s v="00886-35803-FG"/>
        <s v="31599-82152-AD"/>
        <s v="76209-39601-ZR"/>
        <s v="15064-65241-HB"/>
        <s v="69215-90789-DL"/>
        <s v="04317-46176-TB"/>
        <s v="04713-57765-KR"/>
        <s v="40959-32642-DN"/>
        <s v="77746-08153-PM"/>
        <s v="49667-96708-JL"/>
        <s v="24155-79322-EQ"/>
        <s v="95342-88311-SF"/>
        <s v="69374-08133-RI"/>
        <s v="83844-95908-RX"/>
        <s v="09667-09231-YM"/>
        <s v="55427-08059-DF"/>
        <s v="06624-54037-BQ"/>
        <s v="48544-90737-AZ"/>
        <s v="79463-01597-FQ"/>
        <s v="27702-50024-XC"/>
        <s v="57360-46846-NS"/>
        <s v="84045-66771-SL"/>
        <s v="46885-00260-TL"/>
        <s v="96446-62142-EN"/>
        <s v="07756-71018-GU"/>
        <s v="92048-47813-QB"/>
        <s v="28699-16256-XV"/>
        <s v="98476-63654-CG"/>
        <s v="55409-07759-YG"/>
        <s v="06136-65250-PG"/>
        <s v="08405-33165-BS"/>
        <s v="66070-30559-WI"/>
        <s v="01282-28364-RZ"/>
        <s v="51277-93873-RP"/>
        <s v="84405-83364-DG"/>
        <s v="83731-53280-YC"/>
        <s v="03917-13632-KC"/>
        <s v="62494-09113-RP"/>
        <s v="70567-65133-CN"/>
        <s v="77869-81373-AY"/>
        <s v="38536-98293-JZ"/>
        <s v="43014-53743-XK"/>
        <s v="64965-78386-MY"/>
        <s v="77131-58092-GE"/>
      </sharedItems>
    </cacheField>
    <cacheField name="Product_ID" numFmtId="0">
      <sharedItems/>
    </cacheField>
    <cacheField name="Quantity" numFmtId="0">
      <sharedItems containsSemiMixedTypes="0" containsString="0" containsNumber="1" containsInteger="1" minValue="1" maxValue="6"/>
    </cacheField>
    <cacheField name="First_Name" numFmtId="0">
      <sharedItems/>
    </cacheField>
    <cacheField name="Last_name" numFmtId="0">
      <sharedItems/>
    </cacheField>
    <cacheField name="City" numFmtId="0">
      <sharedItems/>
    </cacheField>
    <cacheField name="Country" numFmtId="0">
      <sharedItems count="3">
        <s v="United States"/>
        <s v="Ireland"/>
        <s v="United Kingdom"/>
      </sharedItems>
    </cacheField>
    <cacheField name="Loyalty_Card" numFmtId="0">
      <sharedItems count="2">
        <s v="Yes"/>
        <s v="No"/>
      </sharedItems>
    </cacheField>
    <cacheField name="Unit_Price" numFmtId="166">
      <sharedItems containsSemiMixedTypes="0" containsString="0" containsNumber="1" minValue="2.6849999999999996" maxValue="36.454999999999998"/>
    </cacheField>
    <cacheField name="Total_Sales" numFmtId="166">
      <sharedItems containsSemiMixedTypes="0" containsString="0" containsNumber="1" minValue="2.6849999999999996" maxValue="218.73"/>
    </cacheField>
    <cacheField name="Roast_Type" numFmtId="0">
      <sharedItems count="3">
        <s v="Medium"/>
        <s v="Light"/>
        <s v="Dark"/>
      </sharedItems>
    </cacheField>
    <cacheField name="Coffee_Type" numFmtId="0">
      <sharedItems count="4">
        <s v="Robusta"/>
        <s v="Excelsior"/>
        <s v="Arabica"/>
        <s v="Librica"/>
      </sharedItems>
    </cacheField>
  </cacheFields>
  <extLst>
    <ext xmlns:x14="http://schemas.microsoft.com/office/spreadsheetml/2009/9/main" uri="{725AE2AE-9491-48be-B2B4-4EB974FC3084}">
      <x14:pivotCacheDefinition pivotCacheId="1840779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d v="2019-09-05T00:00:00"/>
    <x v="0"/>
    <x v="0"/>
    <s v="R-M-1"/>
    <n v="2"/>
    <s v="Aloisia"/>
    <s v="Allner"/>
    <s v="Paterson"/>
    <x v="0"/>
    <x v="0"/>
    <n v="9.9499999999999993"/>
    <n v="19.899999999999999"/>
    <x v="0"/>
    <x v="0"/>
  </r>
  <r>
    <s v="QEV-37451-860"/>
    <d v="2019-09-05T00:00:00"/>
    <x v="0"/>
    <x v="0"/>
    <s v="E-M-0.5"/>
    <n v="5"/>
    <s v="Aloisia"/>
    <s v="Allner"/>
    <s v="Paterson"/>
    <x v="0"/>
    <x v="0"/>
    <n v="8.25"/>
    <n v="41.25"/>
    <x v="0"/>
    <x v="1"/>
  </r>
  <r>
    <s v="FAA-43335-268"/>
    <d v="2021-06-17T00:00:00"/>
    <x v="1"/>
    <x v="1"/>
    <s v="A-L-1"/>
    <n v="1"/>
    <s v="Jami"/>
    <s v="Redholes"/>
    <s v="San Antonio"/>
    <x v="0"/>
    <x v="0"/>
    <n v="12.95"/>
    <n v="12.95"/>
    <x v="1"/>
    <x v="2"/>
  </r>
  <r>
    <s v="KAC-83089-793"/>
    <d v="2021-07-15T00:00:00"/>
    <x v="1"/>
    <x v="2"/>
    <s v="E-M-1"/>
    <n v="2"/>
    <s v="Christoffer"/>
    <s v="O' Shea"/>
    <s v="Cill Airne"/>
    <x v="1"/>
    <x v="1"/>
    <n v="13.75"/>
    <n v="27.5"/>
    <x v="0"/>
    <x v="1"/>
  </r>
  <r>
    <s v="KAC-83089-793"/>
    <d v="2021-07-15T00:00:00"/>
    <x v="1"/>
    <x v="2"/>
    <s v="R-L-2.5"/>
    <n v="2"/>
    <s v="Christoffer"/>
    <s v="O' Shea"/>
    <s v="Cill Airne"/>
    <x v="1"/>
    <x v="1"/>
    <n v="27.484999999999996"/>
    <n v="54.969999999999992"/>
    <x v="1"/>
    <x v="0"/>
  </r>
  <r>
    <s v="CVP-18956-553"/>
    <d v="2021-08-04T00:00:00"/>
    <x v="1"/>
    <x v="3"/>
    <s v="L-D-1"/>
    <n v="3"/>
    <s v="Beryle"/>
    <s v="Cottier"/>
    <s v="Scranton"/>
    <x v="0"/>
    <x v="1"/>
    <n v="12.95"/>
    <n v="38.849999999999994"/>
    <x v="2"/>
    <x v="3"/>
  </r>
  <r>
    <s v="IPP-31994-879"/>
    <d v="2022-01-21T00:00:00"/>
    <x v="2"/>
    <x v="4"/>
    <s v="E-D-0.5"/>
    <n v="3"/>
    <s v="Shaylynn"/>
    <s v="Lobe"/>
    <s v="Dayton"/>
    <x v="0"/>
    <x v="0"/>
    <n v="7.29"/>
    <n v="21.87"/>
    <x v="2"/>
    <x v="1"/>
  </r>
  <r>
    <s v="SNZ-65340-705"/>
    <d v="2022-05-20T00:00:00"/>
    <x v="2"/>
    <x v="5"/>
    <s v="L-L-0.2"/>
    <n v="1"/>
    <s v="Melvin"/>
    <s v="Wharfe"/>
    <s v="Kill"/>
    <x v="1"/>
    <x v="0"/>
    <n v="4.7549999999999999"/>
    <n v="4.7549999999999999"/>
    <x v="1"/>
    <x v="3"/>
  </r>
  <r>
    <s v="EZT-46571-659"/>
    <d v="2019-01-02T00:00:00"/>
    <x v="0"/>
    <x v="6"/>
    <s v="R-M-0.5"/>
    <n v="3"/>
    <s v="Guthrey"/>
    <s v="Petracci"/>
    <s v="Los Angeles"/>
    <x v="0"/>
    <x v="1"/>
    <n v="5.97"/>
    <n v="17.91"/>
    <x v="0"/>
    <x v="0"/>
  </r>
  <r>
    <s v="NWQ-70061-912"/>
    <d v="2019-09-05T00:00:00"/>
    <x v="0"/>
    <x v="7"/>
    <s v="R-M-0.5"/>
    <n v="1"/>
    <s v="Rodger"/>
    <s v="Raven"/>
    <s v="Los Angeles"/>
    <x v="0"/>
    <x v="1"/>
    <n v="5.97"/>
    <n v="5.97"/>
    <x v="0"/>
    <x v="0"/>
  </r>
  <r>
    <s v="BKK-47233-845"/>
    <d v="2021-03-08T00:00:00"/>
    <x v="1"/>
    <x v="8"/>
    <s v="A-D-1"/>
    <n v="4"/>
    <s v="Ferrell"/>
    <s v="Ferber"/>
    <s v="San Jose"/>
    <x v="0"/>
    <x v="1"/>
    <n v="9.9499999999999993"/>
    <n v="39.799999999999997"/>
    <x v="2"/>
    <x v="2"/>
  </r>
  <r>
    <s v="VQR-01002-970"/>
    <d v="2020-10-28T00:00:00"/>
    <x v="3"/>
    <x v="9"/>
    <s v="E-L-2.5"/>
    <n v="5"/>
    <s v="Duky"/>
    <s v="Phizackerly"/>
    <s v="San Jose"/>
    <x v="0"/>
    <x v="0"/>
    <n v="34.154999999999994"/>
    <n v="170.77499999999998"/>
    <x v="1"/>
    <x v="1"/>
  </r>
  <r>
    <s v="SZW-48378-399"/>
    <d v="2022-07-02T00:00:00"/>
    <x v="2"/>
    <x v="10"/>
    <s v="R-M-1"/>
    <n v="5"/>
    <s v="Rosaleen"/>
    <s v="Scholar"/>
    <s v="Richmond"/>
    <x v="0"/>
    <x v="1"/>
    <n v="9.9499999999999993"/>
    <n v="49.75"/>
    <x v="0"/>
    <x v="0"/>
  </r>
  <r>
    <s v="ITA-87418-783"/>
    <d v="2020-05-22T00:00:00"/>
    <x v="3"/>
    <x v="11"/>
    <s v="R-D-2.5"/>
    <n v="2"/>
    <s v="Terence"/>
    <s v="Vanyutin"/>
    <s v="Migrate"/>
    <x v="0"/>
    <x v="1"/>
    <n v="20.584999999999997"/>
    <n v="41.169999999999995"/>
    <x v="2"/>
    <x v="0"/>
  </r>
  <r>
    <s v="GNZ-46006-527"/>
    <d v="2022-04-05T00:00:00"/>
    <x v="2"/>
    <x v="12"/>
    <s v="L-D-0.2"/>
    <n v="3"/>
    <s v="Patrice"/>
    <s v="Trobe"/>
    <s v="Saint Louis"/>
    <x v="0"/>
    <x v="0"/>
    <n v="3.8849999999999998"/>
    <n v="11.654999999999999"/>
    <x v="2"/>
    <x v="3"/>
  </r>
  <r>
    <s v="FYQ-78248-319"/>
    <d v="2022-06-07T00:00:00"/>
    <x v="2"/>
    <x v="13"/>
    <s v="R-M-2.5"/>
    <n v="5"/>
    <s v="Llywellyn"/>
    <s v="Oscroft"/>
    <s v="Philadelphia"/>
    <x v="0"/>
    <x v="1"/>
    <n v="22.884999999999998"/>
    <n v="114.42499999999998"/>
    <x v="0"/>
    <x v="0"/>
  </r>
  <r>
    <s v="VAU-44387-624"/>
    <d v="2019-03-20T00:00:00"/>
    <x v="0"/>
    <x v="14"/>
    <s v="A-M-0.2"/>
    <n v="6"/>
    <s v="Minni"/>
    <s v="Alabaster"/>
    <s v="Portland"/>
    <x v="0"/>
    <x v="1"/>
    <n v="3.375"/>
    <n v="20.25"/>
    <x v="0"/>
    <x v="2"/>
  </r>
  <r>
    <s v="RDW-33155-159"/>
    <d v="2019-10-19T00:00:00"/>
    <x v="0"/>
    <x v="15"/>
    <s v="A-L-1"/>
    <n v="6"/>
    <s v="Rhianon"/>
    <s v="Broxup"/>
    <s v="Houston"/>
    <x v="0"/>
    <x v="1"/>
    <n v="12.95"/>
    <n v="77.699999999999989"/>
    <x v="1"/>
    <x v="2"/>
  </r>
  <r>
    <s v="TDZ-59011-211"/>
    <d v="2019-06-13T00:00:00"/>
    <x v="0"/>
    <x v="16"/>
    <s v="R-D-2.5"/>
    <n v="4"/>
    <s v="Pall"/>
    <s v="Redford"/>
    <s v="Caherconlish"/>
    <x v="1"/>
    <x v="0"/>
    <n v="20.584999999999997"/>
    <n v="82.339999999999989"/>
    <x v="2"/>
    <x v="0"/>
  </r>
  <r>
    <s v="IDU-25793-399"/>
    <d v="2020-12-04T00:00:00"/>
    <x v="3"/>
    <x v="17"/>
    <s v="A-M-0.2"/>
    <n v="5"/>
    <s v="Aurea"/>
    <s v="Corradino"/>
    <s v="New York City"/>
    <x v="0"/>
    <x v="0"/>
    <n v="3.375"/>
    <n v="16.875"/>
    <x v="0"/>
    <x v="2"/>
  </r>
  <r>
    <s v="IDU-25793-399"/>
    <d v="2020-12-04T00:00:00"/>
    <x v="3"/>
    <x v="17"/>
    <s v="E-D-0.2"/>
    <n v="4"/>
    <s v="Aurea"/>
    <s v="Corradino"/>
    <s v="New York City"/>
    <x v="0"/>
    <x v="0"/>
    <n v="3.645"/>
    <n v="14.58"/>
    <x v="2"/>
    <x v="1"/>
  </r>
  <r>
    <s v="NUO-20013-488"/>
    <d v="2020-12-04T00:00:00"/>
    <x v="3"/>
    <x v="18"/>
    <s v="A-D-0.2"/>
    <n v="6"/>
    <s v="Avrit"/>
    <s v="Davidowsky"/>
    <s v="Grand Rapids"/>
    <x v="0"/>
    <x v="1"/>
    <n v="2.9849999999999999"/>
    <n v="17.91"/>
    <x v="2"/>
    <x v="2"/>
  </r>
  <r>
    <s v="UQU-65630-479"/>
    <d v="2021-01-22T00:00:00"/>
    <x v="1"/>
    <x v="19"/>
    <s v="R-M-2.5"/>
    <n v="4"/>
    <s v="Annabel"/>
    <s v="Antuk"/>
    <s v="Punta Gorda"/>
    <x v="0"/>
    <x v="0"/>
    <n v="22.884999999999998"/>
    <n v="91.539999999999992"/>
    <x v="0"/>
    <x v="0"/>
  </r>
  <r>
    <s v="FEO-11834-332"/>
    <d v="2022-02-11T00:00:00"/>
    <x v="2"/>
    <x v="20"/>
    <s v="A-D-0.2"/>
    <n v="4"/>
    <s v="Iorgo"/>
    <s v="Kleinert"/>
    <s v="Vancouver"/>
    <x v="0"/>
    <x v="0"/>
    <n v="2.9849999999999999"/>
    <n v="11.94"/>
    <x v="2"/>
    <x v="2"/>
  </r>
  <r>
    <s v="TKY-71558-096"/>
    <d v="2021-09-15T00:00:00"/>
    <x v="1"/>
    <x v="21"/>
    <s v="A-M-1"/>
    <n v="1"/>
    <s v="Chrisy"/>
    <s v="Blofeld"/>
    <s v="Englewood"/>
    <x v="0"/>
    <x v="1"/>
    <n v="11.25"/>
    <n v="11.25"/>
    <x v="0"/>
    <x v="2"/>
  </r>
  <r>
    <s v="OXY-65322-253"/>
    <d v="2020-10-24T00:00:00"/>
    <x v="3"/>
    <x v="22"/>
    <s v="E-M-0.2"/>
    <n v="3"/>
    <s v="Culley"/>
    <s v="Farris"/>
    <s v="Punta Gorda"/>
    <x v="0"/>
    <x v="0"/>
    <n v="4.125"/>
    <n v="12.375"/>
    <x v="0"/>
    <x v="1"/>
  </r>
  <r>
    <s v="EVP-43500-491"/>
    <d v="2019-02-20T00:00:00"/>
    <x v="0"/>
    <x v="23"/>
    <s v="A-M-0.5"/>
    <n v="4"/>
    <s v="Selene"/>
    <s v="Shales"/>
    <s v="Petaluma"/>
    <x v="0"/>
    <x v="0"/>
    <n v="6.75"/>
    <n v="27"/>
    <x v="0"/>
    <x v="2"/>
  </r>
  <r>
    <s v="WAG-26945-689"/>
    <d v="2019-10-08T00:00:00"/>
    <x v="0"/>
    <x v="24"/>
    <s v="A-M-0.2"/>
    <n v="5"/>
    <s v="Vivie"/>
    <s v="Danneil"/>
    <s v="Tralee"/>
    <x v="1"/>
    <x v="1"/>
    <n v="3.375"/>
    <n v="16.875"/>
    <x v="0"/>
    <x v="2"/>
  </r>
  <r>
    <s v="CHE-78995-767"/>
    <d v="2022-08-02T00:00:00"/>
    <x v="2"/>
    <x v="25"/>
    <s v="A-D-0.5"/>
    <n v="3"/>
    <s v="Theresita"/>
    <s v="Newbury"/>
    <s v="Clonskeagh"/>
    <x v="1"/>
    <x v="1"/>
    <n v="5.97"/>
    <n v="17.91"/>
    <x v="2"/>
    <x v="2"/>
  </r>
  <r>
    <s v="RYZ-14633-602"/>
    <d v="2019-02-20T00:00:00"/>
    <x v="0"/>
    <x v="26"/>
    <s v="A-D-1"/>
    <n v="4"/>
    <s v="Mozelle"/>
    <s v="Calcutt"/>
    <s v="Rathwire"/>
    <x v="1"/>
    <x v="0"/>
    <n v="9.9499999999999993"/>
    <n v="39.799999999999997"/>
    <x v="2"/>
    <x v="2"/>
  </r>
  <r>
    <s v="WOQ-36015-429"/>
    <d v="2021-09-25T00:00:00"/>
    <x v="1"/>
    <x v="27"/>
    <s v="L-M-0.2"/>
    <n v="5"/>
    <s v="Adrian"/>
    <s v="Swaine"/>
    <s v="Aurora"/>
    <x v="0"/>
    <x v="1"/>
    <n v="4.3650000000000002"/>
    <n v="21.825000000000003"/>
    <x v="0"/>
    <x v="3"/>
  </r>
  <r>
    <s v="WOQ-36015-429"/>
    <d v="2021-09-25T00:00:00"/>
    <x v="1"/>
    <x v="27"/>
    <s v="A-D-0.5"/>
    <n v="6"/>
    <s v="Adrian"/>
    <s v="Swaine"/>
    <s v="Aurora"/>
    <x v="0"/>
    <x v="1"/>
    <n v="5.97"/>
    <n v="35.82"/>
    <x v="2"/>
    <x v="2"/>
  </r>
  <r>
    <s v="WOQ-36015-429"/>
    <d v="2021-09-25T00:00:00"/>
    <x v="1"/>
    <x v="27"/>
    <s v="L-M-0.5"/>
    <n v="6"/>
    <s v="Adrian"/>
    <s v="Swaine"/>
    <s v="Aurora"/>
    <x v="0"/>
    <x v="1"/>
    <n v="8.73"/>
    <n v="52.38"/>
    <x v="0"/>
    <x v="3"/>
  </r>
  <r>
    <s v="SCT-60553-454"/>
    <d v="2021-07-17T00:00:00"/>
    <x v="1"/>
    <x v="28"/>
    <s v="L-L-0.2"/>
    <n v="5"/>
    <s v="Gallard"/>
    <s v="Gatheral"/>
    <s v="Grand Forks"/>
    <x v="0"/>
    <x v="1"/>
    <n v="4.7549999999999999"/>
    <n v="23.774999999999999"/>
    <x v="1"/>
    <x v="3"/>
  </r>
  <r>
    <s v="GFK-52063-244"/>
    <d v="2020-06-29T00:00:00"/>
    <x v="3"/>
    <x v="29"/>
    <s v="L-L-0.5"/>
    <n v="6"/>
    <s v="Una"/>
    <s v="Welberry"/>
    <s v="Upton"/>
    <x v="2"/>
    <x v="0"/>
    <n v="9.51"/>
    <n v="57.06"/>
    <x v="1"/>
    <x v="3"/>
  </r>
  <r>
    <s v="AMM-79521-378"/>
    <d v="2021-06-01T00:00:00"/>
    <x v="1"/>
    <x v="30"/>
    <s v="A-D-0.5"/>
    <n v="6"/>
    <s v="Faber"/>
    <s v="Eilhart"/>
    <s v="Charleston"/>
    <x v="0"/>
    <x v="1"/>
    <n v="5.97"/>
    <n v="35.82"/>
    <x v="2"/>
    <x v="2"/>
  </r>
  <r>
    <s v="QUQ-90580-772"/>
    <d v="2021-02-06T00:00:00"/>
    <x v="1"/>
    <x v="31"/>
    <s v="L-M-0.2"/>
    <n v="2"/>
    <s v="Zorina"/>
    <s v="Ponting"/>
    <s v="Little Rock"/>
    <x v="0"/>
    <x v="1"/>
    <n v="4.3650000000000002"/>
    <n v="8.73"/>
    <x v="0"/>
    <x v="3"/>
  </r>
  <r>
    <s v="LGD-24408-274"/>
    <d v="2019-04-25T00:00:00"/>
    <x v="0"/>
    <x v="32"/>
    <s v="L-L-0.5"/>
    <n v="3"/>
    <s v="Silvio"/>
    <s v="Strase"/>
    <s v="Denver"/>
    <x v="0"/>
    <x v="1"/>
    <n v="9.51"/>
    <n v="28.53"/>
    <x v="1"/>
    <x v="3"/>
  </r>
  <r>
    <s v="HCT-95608-959"/>
    <d v="2020-04-25T00:00:00"/>
    <x v="3"/>
    <x v="33"/>
    <s v="R-M-2.5"/>
    <n v="5"/>
    <s v="Dorie"/>
    <s v="de la Tremoille"/>
    <s v="Minneapolis"/>
    <x v="0"/>
    <x v="1"/>
    <n v="22.884999999999998"/>
    <n v="114.42499999999998"/>
    <x v="0"/>
    <x v="0"/>
  </r>
  <r>
    <s v="OFX-99147-470"/>
    <d v="2021-11-24T00:00:00"/>
    <x v="1"/>
    <x v="34"/>
    <s v="R-M-1"/>
    <n v="6"/>
    <s v="Hy"/>
    <s v="Zanetto"/>
    <s v="Tucson"/>
    <x v="0"/>
    <x v="0"/>
    <n v="9.9499999999999993"/>
    <n v="59.699999999999996"/>
    <x v="0"/>
    <x v="0"/>
  </r>
  <r>
    <s v="LUO-37559-016"/>
    <d v="2021-04-19T00:00:00"/>
    <x v="1"/>
    <x v="35"/>
    <s v="L-M-1"/>
    <n v="3"/>
    <s v="Jessica"/>
    <s v="McNess"/>
    <s v="New Orleans"/>
    <x v="0"/>
    <x v="1"/>
    <n v="14.55"/>
    <n v="43.650000000000006"/>
    <x v="0"/>
    <x v="3"/>
  </r>
  <r>
    <s v="XWC-20610-167"/>
    <d v="2022-07-07T00:00:00"/>
    <x v="2"/>
    <x v="36"/>
    <s v="E-D-0.2"/>
    <n v="2"/>
    <s v="Lorenzo"/>
    <s v="Yeoland"/>
    <s v="Hartford"/>
    <x v="0"/>
    <x v="0"/>
    <n v="3.645"/>
    <n v="7.29"/>
    <x v="2"/>
    <x v="1"/>
  </r>
  <r>
    <s v="GPU-79113-136"/>
    <d v="2019-05-22T00:00:00"/>
    <x v="0"/>
    <x v="37"/>
    <s v="R-D-0.2"/>
    <n v="3"/>
    <s v="Abigail"/>
    <s v="Tolworthy"/>
    <s v="Ogden"/>
    <x v="0"/>
    <x v="0"/>
    <n v="2.6849999999999996"/>
    <n v="8.0549999999999997"/>
    <x v="2"/>
    <x v="0"/>
  </r>
  <r>
    <s v="ULR-52653-960"/>
    <d v="2021-10-04T00:00:00"/>
    <x v="1"/>
    <x v="38"/>
    <s v="L-L-2.5"/>
    <n v="2"/>
    <s v="Maurie"/>
    <s v="Bartol"/>
    <s v="Boston"/>
    <x v="0"/>
    <x v="1"/>
    <n v="36.454999999999998"/>
    <n v="72.91"/>
    <x v="1"/>
    <x v="3"/>
  </r>
  <r>
    <s v="HPI-42308-142"/>
    <d v="2020-04-11T00:00:00"/>
    <x v="3"/>
    <x v="39"/>
    <s v="E-M-0.5"/>
    <n v="2"/>
    <s v="Olag"/>
    <s v="Baudassi"/>
    <s v="Rochester"/>
    <x v="0"/>
    <x v="0"/>
    <n v="8.25"/>
    <n v="16.5"/>
    <x v="0"/>
    <x v="1"/>
  </r>
  <r>
    <s v="XHI-30227-581"/>
    <d v="2022-01-31T00:00:00"/>
    <x v="2"/>
    <x v="40"/>
    <s v="L-D-2.5"/>
    <n v="6"/>
    <s v="Petey"/>
    <s v="Kingsbury"/>
    <s v="Bronx"/>
    <x v="0"/>
    <x v="1"/>
    <n v="29.784999999999997"/>
    <n v="178.70999999999998"/>
    <x v="2"/>
    <x v="3"/>
  </r>
  <r>
    <s v="DJH-05202-380"/>
    <d v="2019-11-07T00:00:00"/>
    <x v="0"/>
    <x v="41"/>
    <s v="E-M-2.5"/>
    <n v="2"/>
    <s v="Donna"/>
    <s v="Baskeyfied"/>
    <s v="Birmingham"/>
    <x v="0"/>
    <x v="0"/>
    <n v="31.624999999999996"/>
    <n v="63.249999999999993"/>
    <x v="0"/>
    <x v="1"/>
  </r>
  <r>
    <s v="VMW-26889-781"/>
    <d v="2019-06-28T00:00:00"/>
    <x v="0"/>
    <x v="42"/>
    <s v="A-L-0.2"/>
    <n v="2"/>
    <s v="Arda"/>
    <s v="Curley"/>
    <s v="San Bernardino"/>
    <x v="0"/>
    <x v="0"/>
    <n v="3.8849999999999998"/>
    <n v="7.77"/>
    <x v="1"/>
    <x v="2"/>
  </r>
  <r>
    <s v="DBU-81099-586"/>
    <d v="2020-09-11T00:00:00"/>
    <x v="3"/>
    <x v="43"/>
    <s v="A-D-2.5"/>
    <n v="4"/>
    <s v="Raynor"/>
    <s v="McGilvary"/>
    <s v="Norfolk"/>
    <x v="0"/>
    <x v="1"/>
    <n v="22.884999999999998"/>
    <n v="91.539999999999992"/>
    <x v="2"/>
    <x v="2"/>
  </r>
  <r>
    <s v="PQA-54820-810"/>
    <d v="2022-08-17T00:00:00"/>
    <x v="2"/>
    <x v="44"/>
    <s v="A-L-1"/>
    <n v="3"/>
    <s v="Isis"/>
    <s v="Pikett"/>
    <s v="Washington"/>
    <x v="0"/>
    <x v="1"/>
    <n v="12.95"/>
    <n v="38.849999999999994"/>
    <x v="1"/>
    <x v="2"/>
  </r>
  <r>
    <s v="XKB-41924-202"/>
    <d v="2022-08-19T00:00:00"/>
    <x v="2"/>
    <x v="45"/>
    <s v="L-D-0.5"/>
    <n v="2"/>
    <s v="Inger"/>
    <s v="Bouldon"/>
    <s v="Fort Lauderdale"/>
    <x v="0"/>
    <x v="1"/>
    <n v="7.77"/>
    <n v="15.54"/>
    <x v="2"/>
    <x v="3"/>
  </r>
  <r>
    <s v="DWZ-69106-473"/>
    <d v="2019-05-15T00:00:00"/>
    <x v="0"/>
    <x v="46"/>
    <s v="L-L-2.5"/>
    <n v="4"/>
    <s v="Karry"/>
    <s v="Flanders"/>
    <s v="Crumlin"/>
    <x v="1"/>
    <x v="0"/>
    <n v="36.454999999999998"/>
    <n v="145.82"/>
    <x v="1"/>
    <x v="3"/>
  </r>
  <r>
    <s v="YHV-68700-050"/>
    <d v="2019-09-11T00:00:00"/>
    <x v="0"/>
    <x v="47"/>
    <s v="R-M-0.5"/>
    <n v="5"/>
    <s v="Hartley"/>
    <s v="Mattioli"/>
    <s v="Kinloch"/>
    <x v="2"/>
    <x v="1"/>
    <n v="5.97"/>
    <n v="29.849999999999998"/>
    <x v="0"/>
    <x v="0"/>
  </r>
  <r>
    <s v="YHV-68700-050"/>
    <d v="2019-09-11T00:00:00"/>
    <x v="0"/>
    <x v="47"/>
    <s v="L-L-2.5"/>
    <n v="2"/>
    <s v="Hartley"/>
    <s v="Mattioli"/>
    <s v="Kinloch"/>
    <x v="2"/>
    <x v="1"/>
    <n v="36.454999999999998"/>
    <n v="72.91"/>
    <x v="1"/>
    <x v="3"/>
  </r>
  <r>
    <s v="KRB-88066-642"/>
    <d v="2021-03-16T00:00:00"/>
    <x v="1"/>
    <x v="48"/>
    <s v="L-M-1"/>
    <n v="5"/>
    <s v="Archambault"/>
    <s v="Gillard"/>
    <s v="Toledo"/>
    <x v="0"/>
    <x v="1"/>
    <n v="14.55"/>
    <n v="72.75"/>
    <x v="0"/>
    <x v="3"/>
  </r>
  <r>
    <s v="LQU-08404-173"/>
    <d v="2020-12-03T00:00:00"/>
    <x v="3"/>
    <x v="49"/>
    <s v="L-L-1"/>
    <n v="3"/>
    <s v="Salomo"/>
    <s v="Cushworth"/>
    <s v="Trenton"/>
    <x v="0"/>
    <x v="1"/>
    <n v="15.85"/>
    <n v="47.55"/>
    <x v="1"/>
    <x v="3"/>
  </r>
  <r>
    <s v="CWK-60159-881"/>
    <d v="2020-01-27T00:00:00"/>
    <x v="3"/>
    <x v="50"/>
    <s v="E-D-0.2"/>
    <n v="3"/>
    <s v="Theda"/>
    <s v="Grizard"/>
    <s v="Tampa"/>
    <x v="0"/>
    <x v="0"/>
    <n v="3.645"/>
    <n v="10.935"/>
    <x v="2"/>
    <x v="1"/>
  </r>
  <r>
    <s v="EEG-74197-843"/>
    <d v="2022-07-17T00:00:00"/>
    <x v="2"/>
    <x v="51"/>
    <s v="E-L-1"/>
    <n v="4"/>
    <s v="Rozele"/>
    <s v="Relton"/>
    <s v="Pensacola"/>
    <x v="0"/>
    <x v="1"/>
    <n v="14.85"/>
    <n v="59.4"/>
    <x v="1"/>
    <x v="1"/>
  </r>
  <r>
    <s v="UCZ-59708-525"/>
    <d v="2022-03-04T00:00:00"/>
    <x v="2"/>
    <x v="52"/>
    <s v="L-D-2.5"/>
    <n v="3"/>
    <s v="Willa"/>
    <s v="Rolling"/>
    <s v="Zephyrhills"/>
    <x v="0"/>
    <x v="0"/>
    <n v="29.784999999999997"/>
    <n v="89.35499999999999"/>
    <x v="2"/>
    <x v="3"/>
  </r>
  <r>
    <s v="HUB-47311-849"/>
    <d v="2021-12-07T00:00:00"/>
    <x v="1"/>
    <x v="53"/>
    <s v="L-M-0.5"/>
    <n v="3"/>
    <s v="Stanislaus"/>
    <s v="Gilroy"/>
    <s v="Saint Paul"/>
    <x v="0"/>
    <x v="0"/>
    <n v="8.73"/>
    <n v="26.19"/>
    <x v="0"/>
    <x v="3"/>
  </r>
  <r>
    <s v="WYM-17686-694"/>
    <d v="2021-02-25T00:00:00"/>
    <x v="1"/>
    <x v="54"/>
    <s v="A-D-2.5"/>
    <n v="5"/>
    <s v="Correy"/>
    <s v="Cottingham"/>
    <s v="Fort Wayne"/>
    <x v="0"/>
    <x v="1"/>
    <n v="22.884999999999998"/>
    <n v="114.42499999999998"/>
    <x v="2"/>
    <x v="2"/>
  </r>
  <r>
    <s v="ZYQ-15797-695"/>
    <d v="2019-02-25T00:00:00"/>
    <x v="0"/>
    <x v="55"/>
    <s v="R-D-0.5"/>
    <n v="5"/>
    <s v="Pammi"/>
    <s v="Endacott"/>
    <s v="Wootton"/>
    <x v="2"/>
    <x v="0"/>
    <n v="5.3699999999999992"/>
    <n v="26.849999999999994"/>
    <x v="2"/>
    <x v="0"/>
  </r>
  <r>
    <s v="EEJ-16185-108"/>
    <d v="2019-02-09T00:00:00"/>
    <x v="0"/>
    <x v="56"/>
    <s v="L-L-0.2"/>
    <n v="5"/>
    <s v="Nona"/>
    <s v="Linklater"/>
    <s v="Naples"/>
    <x v="0"/>
    <x v="0"/>
    <n v="4.7549999999999999"/>
    <n v="23.774999999999999"/>
    <x v="1"/>
    <x v="3"/>
  </r>
  <r>
    <s v="RWR-77888-800"/>
    <d v="2020-02-07T00:00:00"/>
    <x v="3"/>
    <x v="57"/>
    <s v="A-M-0.5"/>
    <n v="1"/>
    <s v="Annadiane"/>
    <s v="Dykes"/>
    <s v="Chicago"/>
    <x v="0"/>
    <x v="1"/>
    <n v="6.75"/>
    <n v="6.75"/>
    <x v="0"/>
    <x v="2"/>
  </r>
  <r>
    <s v="LHN-75209-742"/>
    <d v="2020-03-23T00:00:00"/>
    <x v="3"/>
    <x v="58"/>
    <s v="R-M-0.5"/>
    <n v="6"/>
    <s v="Felecia"/>
    <s v="Dodgson"/>
    <s v="Newark"/>
    <x v="0"/>
    <x v="0"/>
    <n v="5.97"/>
    <n v="35.82"/>
    <x v="0"/>
    <x v="0"/>
  </r>
  <r>
    <s v="TIR-71396-998"/>
    <d v="2022-03-06T00:00:00"/>
    <x v="2"/>
    <x v="59"/>
    <s v="R-D-2.5"/>
    <n v="4"/>
    <s v="Angelia"/>
    <s v="Cockrem"/>
    <s v="Vienna"/>
    <x v="0"/>
    <x v="0"/>
    <n v="20.584999999999997"/>
    <n v="82.339999999999989"/>
    <x v="2"/>
    <x v="0"/>
  </r>
  <r>
    <s v="RXF-37618-213"/>
    <d v="2022-04-15T00:00:00"/>
    <x v="2"/>
    <x v="60"/>
    <s v="R-L-0.5"/>
    <n v="1"/>
    <s v="Belvia"/>
    <s v="Umpleby"/>
    <s v="Fort Worth"/>
    <x v="0"/>
    <x v="0"/>
    <n v="7.169999999999999"/>
    <n v="7.169999999999999"/>
    <x v="1"/>
    <x v="0"/>
  </r>
  <r>
    <s v="ANM-16388-634"/>
    <d v="2021-11-19T00:00:00"/>
    <x v="1"/>
    <x v="61"/>
    <s v="L-L-0.2"/>
    <n v="2"/>
    <s v="Nat"/>
    <s v="Saleway"/>
    <s v="Burbank"/>
    <x v="0"/>
    <x v="1"/>
    <n v="4.7549999999999999"/>
    <n v="9.51"/>
    <x v="1"/>
    <x v="3"/>
  </r>
  <r>
    <s v="WYL-29300-070"/>
    <d v="2019-10-16T00:00:00"/>
    <x v="0"/>
    <x v="62"/>
    <s v="R-M-0.2"/>
    <n v="1"/>
    <s v="Hayward"/>
    <s v="Goulter"/>
    <s v="Kingsport"/>
    <x v="0"/>
    <x v="1"/>
    <n v="2.9849999999999999"/>
    <n v="2.9849999999999999"/>
    <x v="0"/>
    <x v="0"/>
  </r>
  <r>
    <s v="JHW-74554-805"/>
    <d v="2019-11-26T00:00:00"/>
    <x v="0"/>
    <x v="63"/>
    <s v="R-M-1"/>
    <n v="6"/>
    <s v="Gay"/>
    <s v="Rizzello"/>
    <s v="Liverpool"/>
    <x v="2"/>
    <x v="0"/>
    <n v="9.9499999999999993"/>
    <n v="59.699999999999996"/>
    <x v="0"/>
    <x v="0"/>
  </r>
  <r>
    <s v="KYS-27063-603"/>
    <d v="2019-06-30T00:00:00"/>
    <x v="0"/>
    <x v="64"/>
    <s v="E-L-2.5"/>
    <n v="4"/>
    <s v="Shannon"/>
    <s v="List"/>
    <s v="Columbus"/>
    <x v="0"/>
    <x v="1"/>
    <n v="34.154999999999994"/>
    <n v="136.61999999999998"/>
    <x v="1"/>
    <x v="1"/>
  </r>
  <r>
    <s v="GAZ-58626-277"/>
    <d v="2021-01-04T00:00:00"/>
    <x v="1"/>
    <x v="65"/>
    <s v="L-L-0.2"/>
    <n v="2"/>
    <s v="Shirlene"/>
    <s v="Edmondson"/>
    <s v="Newmarket on Fergus"/>
    <x v="1"/>
    <x v="1"/>
    <n v="4.7549999999999999"/>
    <n v="9.51"/>
    <x v="1"/>
    <x v="3"/>
  </r>
  <r>
    <s v="RPJ-37787-335"/>
    <d v="2020-10-27T00:00:00"/>
    <x v="3"/>
    <x v="66"/>
    <s v="A-M-2.5"/>
    <n v="3"/>
    <s v="Aurlie"/>
    <s v="McCarl"/>
    <s v="New Orleans"/>
    <x v="0"/>
    <x v="1"/>
    <n v="25.874999999999996"/>
    <n v="77.624999999999986"/>
    <x v="0"/>
    <x v="2"/>
  </r>
  <r>
    <s v="LEF-83057-763"/>
    <d v="2021-06-15T00:00:00"/>
    <x v="1"/>
    <x v="67"/>
    <s v="L-M-0.2"/>
    <n v="5"/>
    <s v="Alikee"/>
    <s v="Carryer"/>
    <s v="Charlotte"/>
    <x v="0"/>
    <x v="0"/>
    <n v="4.3650000000000002"/>
    <n v="21.825000000000003"/>
    <x v="0"/>
    <x v="3"/>
  </r>
  <r>
    <s v="RPW-36123-215"/>
    <d v="2021-07-19T00:00:00"/>
    <x v="1"/>
    <x v="68"/>
    <s v="E-L-0.5"/>
    <n v="2"/>
    <s v="Jennifer"/>
    <s v="Rangall"/>
    <s v="Springfield"/>
    <x v="0"/>
    <x v="0"/>
    <n v="8.91"/>
    <n v="17.82"/>
    <x v="1"/>
    <x v="1"/>
  </r>
  <r>
    <s v="WLL-59044-117"/>
    <d v="2021-07-23T00:00:00"/>
    <x v="1"/>
    <x v="69"/>
    <s v="R-D-1"/>
    <n v="6"/>
    <s v="Kipper"/>
    <s v="Boorn"/>
    <s v="Listowel"/>
    <x v="1"/>
    <x v="0"/>
    <n v="8.9499999999999993"/>
    <n v="53.699999999999996"/>
    <x v="2"/>
    <x v="0"/>
  </r>
  <r>
    <s v="AWT-22827-563"/>
    <d v="2020-01-25T00:00:00"/>
    <x v="3"/>
    <x v="70"/>
    <s v="R-L-0.2"/>
    <n v="1"/>
    <s v="Melania"/>
    <s v="Beadle"/>
    <s v="Moycullen"/>
    <x v="1"/>
    <x v="0"/>
    <n v="3.5849999999999995"/>
    <n v="3.5849999999999995"/>
    <x v="1"/>
    <x v="0"/>
  </r>
  <r>
    <s v="QLM-07145-668"/>
    <d v="2019-05-09T00:00:00"/>
    <x v="0"/>
    <x v="71"/>
    <s v="E-D-0.2"/>
    <n v="2"/>
    <s v="Colene"/>
    <s v="Elgey"/>
    <s v="Midland"/>
    <x v="0"/>
    <x v="1"/>
    <n v="3.645"/>
    <n v="7.29"/>
    <x v="2"/>
    <x v="1"/>
  </r>
  <r>
    <s v="HVQ-64398-930"/>
    <d v="2020-03-30T00:00:00"/>
    <x v="3"/>
    <x v="72"/>
    <s v="A-M-0.5"/>
    <n v="6"/>
    <s v="Lothaire"/>
    <s v="Mizzi"/>
    <s v="Dallas"/>
    <x v="0"/>
    <x v="0"/>
    <n v="6.75"/>
    <n v="40.5"/>
    <x v="0"/>
    <x v="2"/>
  </r>
  <r>
    <s v="WRT-40778-247"/>
    <d v="2022-03-13T00:00:00"/>
    <x v="2"/>
    <x v="73"/>
    <s v="R-L-1"/>
    <n v="4"/>
    <s v="Cletis"/>
    <s v="Giacomazzo"/>
    <s v="Dulles"/>
    <x v="0"/>
    <x v="1"/>
    <n v="11.95"/>
    <n v="47.8"/>
    <x v="1"/>
    <x v="0"/>
  </r>
  <r>
    <s v="SUB-13006-125"/>
    <d v="2019-04-17T00:00:00"/>
    <x v="0"/>
    <x v="74"/>
    <s v="A-L-0.5"/>
    <n v="5"/>
    <s v="Ami"/>
    <s v="Arnow"/>
    <s v="Oakland"/>
    <x v="0"/>
    <x v="0"/>
    <n v="7.77"/>
    <n v="38.849999999999994"/>
    <x v="1"/>
    <x v="2"/>
  </r>
  <r>
    <s v="CQM-49696-263"/>
    <d v="2019-10-25T00:00:00"/>
    <x v="0"/>
    <x v="75"/>
    <s v="L-L-2.5"/>
    <n v="3"/>
    <s v="Sheppard"/>
    <s v="Yann"/>
    <s v="Colorado Springs"/>
    <x v="0"/>
    <x v="0"/>
    <n v="36.454999999999998"/>
    <n v="109.36499999999999"/>
    <x v="1"/>
    <x v="3"/>
  </r>
  <r>
    <s v="KXN-85094-246"/>
    <d v="2019-09-13T00:00:00"/>
    <x v="0"/>
    <x v="76"/>
    <s v="L-M-2.5"/>
    <n v="3"/>
    <s v="Bunny"/>
    <s v="Naulls"/>
    <s v="Adare"/>
    <x v="1"/>
    <x v="0"/>
    <n v="33.464999999999996"/>
    <n v="100.39499999999998"/>
    <x v="0"/>
    <x v="3"/>
  </r>
  <r>
    <s v="XOQ-12405-419"/>
    <d v="2020-04-12T00:00:00"/>
    <x v="3"/>
    <x v="77"/>
    <s v="R-D-2.5"/>
    <n v="4"/>
    <s v="Hally"/>
    <s v="Lorait"/>
    <s v="Buffalo"/>
    <x v="0"/>
    <x v="0"/>
    <n v="20.584999999999997"/>
    <n v="82.339999999999989"/>
    <x v="2"/>
    <x v="0"/>
  </r>
  <r>
    <s v="HYF-10254-369"/>
    <d v="2019-11-14T00:00:00"/>
    <x v="0"/>
    <x v="78"/>
    <s v="L-L-0.5"/>
    <n v="1"/>
    <s v="Zaccaria"/>
    <s v="Sherewood"/>
    <s v="Fresno"/>
    <x v="0"/>
    <x v="1"/>
    <n v="9.51"/>
    <n v="9.51"/>
    <x v="1"/>
    <x v="3"/>
  </r>
  <r>
    <s v="XXJ-47000-307"/>
    <d v="2019-07-18T00:00:00"/>
    <x v="0"/>
    <x v="79"/>
    <s v="A-L-2.5"/>
    <n v="3"/>
    <s v="Jeffrey"/>
    <s v="Dufaire"/>
    <s v="Fort Worth"/>
    <x v="0"/>
    <x v="1"/>
    <n v="29.784999999999997"/>
    <n v="89.35499999999999"/>
    <x v="1"/>
    <x v="2"/>
  </r>
  <r>
    <s v="XXJ-47000-307"/>
    <d v="2019-07-18T00:00:00"/>
    <x v="0"/>
    <x v="79"/>
    <s v="A-D-0.2"/>
    <n v="4"/>
    <s v="Jeffrey"/>
    <s v="Dufaire"/>
    <s v="Fort Worth"/>
    <x v="0"/>
    <x v="1"/>
    <n v="2.9849999999999999"/>
    <n v="11.94"/>
    <x v="2"/>
    <x v="2"/>
  </r>
  <r>
    <s v="ZDK-82166-357"/>
    <d v="2021-04-03T00:00:00"/>
    <x v="1"/>
    <x v="80"/>
    <s v="A-M-1"/>
    <n v="3"/>
    <s v="Beitris"/>
    <s v="Keaveney"/>
    <s v="Beaumont"/>
    <x v="0"/>
    <x v="1"/>
    <n v="11.25"/>
    <n v="33.75"/>
    <x v="0"/>
    <x v="2"/>
  </r>
  <r>
    <s v="IHN-19982-362"/>
    <d v="2021-03-29T00:00:00"/>
    <x v="1"/>
    <x v="81"/>
    <s v="R-L-1"/>
    <n v="3"/>
    <s v="Elna"/>
    <s v="Grise"/>
    <s v="Reno"/>
    <x v="0"/>
    <x v="1"/>
    <n v="11.95"/>
    <n v="35.849999999999994"/>
    <x v="1"/>
    <x v="0"/>
  </r>
  <r>
    <s v="VMT-10030-889"/>
    <d v="2021-12-15T00:00:00"/>
    <x v="1"/>
    <x v="82"/>
    <s v="A-L-1"/>
    <n v="6"/>
    <s v="Torie"/>
    <s v="Gottelier"/>
    <s v="Kansas City"/>
    <x v="0"/>
    <x v="1"/>
    <n v="12.95"/>
    <n v="77.699999999999989"/>
    <x v="1"/>
    <x v="2"/>
  </r>
  <r>
    <s v="NHL-11063-100"/>
    <d v="2020-05-20T00:00:00"/>
    <x v="3"/>
    <x v="83"/>
    <s v="A-L-1"/>
    <n v="4"/>
    <s v="Loydie"/>
    <s v="Langlais"/>
    <s v="Crumlin"/>
    <x v="1"/>
    <x v="0"/>
    <n v="12.95"/>
    <n v="51.8"/>
    <x v="1"/>
    <x v="2"/>
  </r>
  <r>
    <s v="ROV-87448-086"/>
    <d v="2020-11-02T00:00:00"/>
    <x v="3"/>
    <x v="84"/>
    <s v="A-M-2.5"/>
    <n v="4"/>
    <s v="Adham"/>
    <s v="Greenhead"/>
    <s v="Corona"/>
    <x v="0"/>
    <x v="1"/>
    <n v="25.874999999999996"/>
    <n v="103.49999999999999"/>
    <x v="0"/>
    <x v="2"/>
  </r>
  <r>
    <s v="DGY-35773-612"/>
    <d v="2020-07-25T00:00:00"/>
    <x v="3"/>
    <x v="85"/>
    <s v="E-L-1"/>
    <n v="3"/>
    <s v="Hamish"/>
    <s v="MacSherry"/>
    <s v="Austin"/>
    <x v="0"/>
    <x v="0"/>
    <n v="14.85"/>
    <n v="44.55"/>
    <x v="1"/>
    <x v="1"/>
  </r>
  <r>
    <s v="YWH-50638-556"/>
    <d v="2019-03-14T00:00:00"/>
    <x v="0"/>
    <x v="86"/>
    <s v="E-L-0.5"/>
    <n v="4"/>
    <s v="Else"/>
    <s v="Langcaster"/>
    <s v="Normanton"/>
    <x v="2"/>
    <x v="0"/>
    <n v="8.91"/>
    <n v="35.64"/>
    <x v="1"/>
    <x v="1"/>
  </r>
  <r>
    <s v="ISL-11200-600"/>
    <d v="2020-07-02T00:00:00"/>
    <x v="3"/>
    <x v="87"/>
    <s v="A-D-0.2"/>
    <n v="6"/>
    <s v="Rudy"/>
    <s v="Farquharson"/>
    <s v="Charlesland"/>
    <x v="1"/>
    <x v="0"/>
    <n v="2.9849999999999999"/>
    <n v="17.91"/>
    <x v="2"/>
    <x v="2"/>
  </r>
  <r>
    <s v="LBZ-75997-047"/>
    <d v="2019-12-17T00:00:00"/>
    <x v="0"/>
    <x v="88"/>
    <s v="A-M-2.5"/>
    <n v="6"/>
    <s v="Norene"/>
    <s v="Magauran"/>
    <s v="Fresno"/>
    <x v="0"/>
    <x v="1"/>
    <n v="25.874999999999996"/>
    <n v="155.24999999999997"/>
    <x v="0"/>
    <x v="2"/>
  </r>
  <r>
    <s v="EUH-08089-954"/>
    <d v="2020-12-06T00:00:00"/>
    <x v="3"/>
    <x v="89"/>
    <s v="A-D-0.2"/>
    <n v="2"/>
    <s v="Vicki"/>
    <s v="Kirdsch"/>
    <s v="Saint Louis"/>
    <x v="0"/>
    <x v="1"/>
    <n v="2.9849999999999999"/>
    <n v="5.97"/>
    <x v="2"/>
    <x v="2"/>
  </r>
  <r>
    <s v="BLD-12227-251"/>
    <d v="2021-03-04T00:00:00"/>
    <x v="1"/>
    <x v="90"/>
    <s v="A-M-0.5"/>
    <n v="2"/>
    <s v="Ilysa"/>
    <s v="Whapple"/>
    <s v="Fresno"/>
    <x v="0"/>
    <x v="1"/>
    <n v="6.75"/>
    <n v="13.5"/>
    <x v="0"/>
    <x v="2"/>
  </r>
  <r>
    <s v="OPY-30711-853"/>
    <d v="2021-07-17T00:00:00"/>
    <x v="1"/>
    <x v="91"/>
    <s v="A-D-0.2"/>
    <n v="1"/>
    <s v="Ruy"/>
    <s v="Cancellieri"/>
    <s v="Confey"/>
    <x v="1"/>
    <x v="1"/>
    <n v="2.9849999999999999"/>
    <n v="2.9849999999999999"/>
    <x v="2"/>
    <x v="2"/>
  </r>
  <r>
    <s v="DBC-44122-300"/>
    <d v="2020-11-04T00:00:00"/>
    <x v="3"/>
    <x v="92"/>
    <s v="L-M-0.2"/>
    <n v="3"/>
    <s v="Aube"/>
    <s v="Follett"/>
    <s v="Columbus"/>
    <x v="0"/>
    <x v="0"/>
    <n v="4.3650000000000002"/>
    <n v="13.095000000000001"/>
    <x v="0"/>
    <x v="3"/>
  </r>
  <r>
    <s v="FJQ-60035-234"/>
    <d v="2021-04-05T00:00:00"/>
    <x v="1"/>
    <x v="93"/>
    <s v="A-L-0.2"/>
    <n v="2"/>
    <s v="Rudiger"/>
    <s v="Di Bartolomeo"/>
    <s v="Stockton"/>
    <x v="0"/>
    <x v="0"/>
    <n v="3.8849999999999998"/>
    <n v="7.77"/>
    <x v="1"/>
    <x v="2"/>
  </r>
  <r>
    <s v="HSF-66926-425"/>
    <d v="2020-03-01T00:00:00"/>
    <x v="3"/>
    <x v="94"/>
    <s v="L-D-2.5"/>
    <n v="5"/>
    <s v="Nickey"/>
    <s v="Youles"/>
    <s v="Edgeworthstown"/>
    <x v="1"/>
    <x v="0"/>
    <n v="29.784999999999997"/>
    <n v="148.92499999999998"/>
    <x v="2"/>
    <x v="3"/>
  </r>
  <r>
    <s v="LQG-41416-375"/>
    <d v="2021-10-19T00:00:00"/>
    <x v="1"/>
    <x v="95"/>
    <s v="L-D-1"/>
    <n v="3"/>
    <s v="Dyanna"/>
    <s v="Aizikovitz"/>
    <s v="Leixlip"/>
    <x v="1"/>
    <x v="0"/>
    <n v="12.95"/>
    <n v="38.849999999999994"/>
    <x v="2"/>
    <x v="3"/>
  </r>
  <r>
    <s v="VZO-97265-841"/>
    <d v="2022-07-08T00:00:00"/>
    <x v="2"/>
    <x v="96"/>
    <s v="R-M-0.2"/>
    <n v="4"/>
    <s v="Bram"/>
    <s v="Revel"/>
    <s v="Rochester"/>
    <x v="0"/>
    <x v="1"/>
    <n v="2.9849999999999999"/>
    <n v="11.94"/>
    <x v="0"/>
    <x v="0"/>
  </r>
  <r>
    <s v="MOR-12987-399"/>
    <d v="2019-08-17T00:00:00"/>
    <x v="0"/>
    <x v="97"/>
    <s v="L-M-1"/>
    <n v="6"/>
    <s v="Emiline"/>
    <s v="Priddis"/>
    <s v="Tuscaloosa"/>
    <x v="0"/>
    <x v="1"/>
    <n v="14.55"/>
    <n v="87.300000000000011"/>
    <x v="0"/>
    <x v="3"/>
  </r>
  <r>
    <s v="UOA-23786-489"/>
    <d v="2020-05-31T00:00:00"/>
    <x v="3"/>
    <x v="98"/>
    <s v="A-M-0.5"/>
    <n v="6"/>
    <s v="Queenie"/>
    <s v="Veel"/>
    <s v="Houston"/>
    <x v="0"/>
    <x v="0"/>
    <n v="6.75"/>
    <n v="40.5"/>
    <x v="0"/>
    <x v="2"/>
  </r>
  <r>
    <s v="AJL-52941-018"/>
    <d v="2020-05-05T00:00:00"/>
    <x v="3"/>
    <x v="99"/>
    <s v="E-D-1"/>
    <n v="2"/>
    <s v="Lind"/>
    <s v="Conyers"/>
    <s v="El Paso"/>
    <x v="0"/>
    <x v="1"/>
    <n v="12.15"/>
    <n v="24.3"/>
    <x v="2"/>
    <x v="1"/>
  </r>
  <r>
    <s v="XSZ-84273-421"/>
    <d v="2019-04-14T00:00:00"/>
    <x v="0"/>
    <x v="100"/>
    <s v="R-M-0.5"/>
    <n v="3"/>
    <s v="Pen"/>
    <s v="Wye"/>
    <s v="Colorado Springs"/>
    <x v="0"/>
    <x v="0"/>
    <n v="5.97"/>
    <n v="17.91"/>
    <x v="0"/>
    <x v="0"/>
  </r>
  <r>
    <s v="NUN-48214-216"/>
    <d v="2020-07-29T00:00:00"/>
    <x v="3"/>
    <x v="101"/>
    <s v="A-M-0.5"/>
    <n v="4"/>
    <s v="Isahella"/>
    <s v="Hagland"/>
    <s v="Fort Wayne"/>
    <x v="0"/>
    <x v="1"/>
    <n v="6.75"/>
    <n v="27"/>
    <x v="0"/>
    <x v="2"/>
  </r>
  <r>
    <s v="AKV-93064-769"/>
    <d v="2019-12-12T00:00:00"/>
    <x v="0"/>
    <x v="102"/>
    <s v="L-D-0.5"/>
    <n v="1"/>
    <s v="Terry"/>
    <s v="Sheryn"/>
    <s v="Port Washington"/>
    <x v="0"/>
    <x v="0"/>
    <n v="7.77"/>
    <n v="7.77"/>
    <x v="2"/>
    <x v="3"/>
  </r>
  <r>
    <s v="BRB-40903-533"/>
    <d v="2022-06-15T00:00:00"/>
    <x v="2"/>
    <x v="103"/>
    <s v="E-L-0.2"/>
    <n v="3"/>
    <s v="Marie-jeanne"/>
    <s v="Redgrave"/>
    <s v="Springfield"/>
    <x v="0"/>
    <x v="0"/>
    <n v="4.4550000000000001"/>
    <n v="13.365"/>
    <x v="1"/>
    <x v="1"/>
  </r>
  <r>
    <s v="GPR-19973-483"/>
    <d v="2019-06-26T00:00:00"/>
    <x v="0"/>
    <x v="104"/>
    <s v="R-D-0.5"/>
    <n v="5"/>
    <s v="Betty"/>
    <s v="Fominov"/>
    <s v="Pensacola"/>
    <x v="0"/>
    <x v="1"/>
    <n v="5.3699999999999992"/>
    <n v="26.849999999999994"/>
    <x v="2"/>
    <x v="0"/>
  </r>
  <r>
    <s v="XIY-43041-882"/>
    <d v="2021-10-12T00:00:00"/>
    <x v="1"/>
    <x v="105"/>
    <s v="A-M-1"/>
    <n v="1"/>
    <s v="Shawnee"/>
    <s v="Critchlow"/>
    <s v="Richmond"/>
    <x v="0"/>
    <x v="1"/>
    <n v="11.25"/>
    <n v="11.25"/>
    <x v="0"/>
    <x v="2"/>
  </r>
  <r>
    <s v="YGY-98425-969"/>
    <d v="2019-04-01T00:00:00"/>
    <x v="0"/>
    <x v="106"/>
    <s v="L-M-1"/>
    <n v="1"/>
    <s v="Merrel"/>
    <s v="Steptow"/>
    <s v="Cherryville"/>
    <x v="1"/>
    <x v="1"/>
    <n v="14.55"/>
    <n v="14.55"/>
    <x v="0"/>
    <x v="3"/>
  </r>
  <r>
    <s v="MSB-08397-648"/>
    <d v="2021-03-10T00:00:00"/>
    <x v="1"/>
    <x v="107"/>
    <s v="R-L-0.2"/>
    <n v="4"/>
    <s v="Carmina"/>
    <s v="Hubbuck"/>
    <s v="Huntington"/>
    <x v="0"/>
    <x v="1"/>
    <n v="3.5849999999999995"/>
    <n v="14.339999999999998"/>
    <x v="1"/>
    <x v="0"/>
  </r>
  <r>
    <s v="WDR-06028-345"/>
    <d v="2019-08-16T00:00:00"/>
    <x v="0"/>
    <x v="108"/>
    <s v="L-L-1"/>
    <n v="1"/>
    <s v="Ingeberg"/>
    <s v="Mulliner"/>
    <s v="Birmingham"/>
    <x v="2"/>
    <x v="1"/>
    <n v="15.85"/>
    <n v="15.85"/>
    <x v="1"/>
    <x v="3"/>
  </r>
  <r>
    <s v="MXM-42948-061"/>
    <d v="2020-08-11T00:00:00"/>
    <x v="3"/>
    <x v="109"/>
    <s v="L-L-0.2"/>
    <n v="4"/>
    <s v="Geneva"/>
    <s v="Standley"/>
    <s v="Killorglin"/>
    <x v="1"/>
    <x v="0"/>
    <n v="4.7549999999999999"/>
    <n v="19.02"/>
    <x v="1"/>
    <x v="3"/>
  </r>
  <r>
    <s v="MGQ-98961-173"/>
    <d v="2022-04-05T00:00:00"/>
    <x v="2"/>
    <x v="110"/>
    <s v="L-L-0.5"/>
    <n v="4"/>
    <s v="Brook"/>
    <s v="Drage"/>
    <s v="Dayton"/>
    <x v="0"/>
    <x v="1"/>
    <n v="9.51"/>
    <n v="38.04"/>
    <x v="1"/>
    <x v="3"/>
  </r>
  <r>
    <s v="RFH-64349-897"/>
    <d v="2019-10-22T00:00:00"/>
    <x v="0"/>
    <x v="111"/>
    <s v="E-D-0.5"/>
    <n v="3"/>
    <s v="Muffin"/>
    <s v="Yallop"/>
    <s v="Anchorage"/>
    <x v="0"/>
    <x v="0"/>
    <n v="7.29"/>
    <n v="21.87"/>
    <x v="2"/>
    <x v="1"/>
  </r>
  <r>
    <s v="TKL-20738-660"/>
    <d v="2021-10-02T00:00:00"/>
    <x v="1"/>
    <x v="112"/>
    <s v="E-M-0.2"/>
    <n v="1"/>
    <s v="Cordi"/>
    <s v="Switsur"/>
    <s v="Nashville"/>
    <x v="0"/>
    <x v="1"/>
    <n v="4.125"/>
    <n v="4.125"/>
    <x v="0"/>
    <x v="1"/>
  </r>
  <r>
    <s v="TKL-20738-660"/>
    <d v="2021-10-02T00:00:00"/>
    <x v="1"/>
    <x v="112"/>
    <s v="A-L-0.2"/>
    <n v="1"/>
    <s v="Cordi"/>
    <s v="Switsur"/>
    <s v="Nashville"/>
    <x v="0"/>
    <x v="1"/>
    <n v="3.8849999999999998"/>
    <n v="3.8849999999999998"/>
    <x v="1"/>
    <x v="2"/>
  </r>
  <r>
    <s v="TKL-20738-660"/>
    <d v="2021-10-02T00:00:00"/>
    <x v="1"/>
    <x v="112"/>
    <s v="E-M-1"/>
    <n v="5"/>
    <s v="Cordi"/>
    <s v="Switsur"/>
    <s v="Nashville"/>
    <x v="0"/>
    <x v="1"/>
    <n v="13.75"/>
    <n v="68.75"/>
    <x v="0"/>
    <x v="1"/>
  </r>
  <r>
    <s v="GOW-03198-575"/>
    <d v="2021-03-13T00:00:00"/>
    <x v="1"/>
    <x v="113"/>
    <s v="A-D-0.5"/>
    <n v="4"/>
    <s v="Mahala"/>
    <s v="Ludwell"/>
    <s v="Denver"/>
    <x v="0"/>
    <x v="0"/>
    <n v="5.97"/>
    <n v="23.88"/>
    <x v="2"/>
    <x v="2"/>
  </r>
  <r>
    <s v="QJB-90477-635"/>
    <d v="2022-06-12T00:00:00"/>
    <x v="2"/>
    <x v="114"/>
    <s v="L-L-2.5"/>
    <n v="4"/>
    <s v="Doll"/>
    <s v="Beauchamp"/>
    <s v="Stamford"/>
    <x v="0"/>
    <x v="1"/>
    <n v="36.454999999999998"/>
    <n v="145.82"/>
    <x v="1"/>
    <x v="3"/>
  </r>
  <r>
    <s v="MWP-46239-785"/>
    <d v="2019-04-27T00:00:00"/>
    <x v="0"/>
    <x v="115"/>
    <s v="L-M-0.2"/>
    <n v="5"/>
    <s v="Stanford"/>
    <s v="Rodliff"/>
    <s v="Newport News"/>
    <x v="0"/>
    <x v="0"/>
    <n v="4.3650000000000002"/>
    <n v="21.825000000000003"/>
    <x v="0"/>
    <x v="3"/>
  </r>
  <r>
    <s v="QDV-03406-248"/>
    <d v="2019-05-23T00:00:00"/>
    <x v="0"/>
    <x v="116"/>
    <s v="L-M-0.5"/>
    <n v="3"/>
    <s v="Stevana"/>
    <s v="Woodham"/>
    <s v="Drumcondra"/>
    <x v="1"/>
    <x v="0"/>
    <n v="8.73"/>
    <n v="26.19"/>
    <x v="0"/>
    <x v="3"/>
  </r>
  <r>
    <s v="GPH-40635-105"/>
    <d v="2020-07-14T00:00:00"/>
    <x v="3"/>
    <x v="117"/>
    <s v="A-M-1"/>
    <n v="1"/>
    <s v="Hewet"/>
    <s v="Synnot"/>
    <s v="Anchorage"/>
    <x v="0"/>
    <x v="1"/>
    <n v="11.25"/>
    <n v="11.25"/>
    <x v="0"/>
    <x v="2"/>
  </r>
  <r>
    <s v="JOM-80930-071"/>
    <d v="2021-11-10T00:00:00"/>
    <x v="1"/>
    <x v="118"/>
    <s v="L-D-1"/>
    <n v="6"/>
    <s v="Raleigh"/>
    <s v="Lepere"/>
    <s v="Beaumont"/>
    <x v="1"/>
    <x v="1"/>
    <n v="12.95"/>
    <n v="77.699999999999989"/>
    <x v="2"/>
    <x v="3"/>
  </r>
  <r>
    <s v="OIL-26493-755"/>
    <d v="2021-08-31T00:00:00"/>
    <x v="1"/>
    <x v="119"/>
    <s v="A-M-0.5"/>
    <n v="1"/>
    <s v="Timofei"/>
    <s v="Woofinden"/>
    <s v="Fargo"/>
    <x v="0"/>
    <x v="1"/>
    <n v="6.75"/>
    <n v="6.75"/>
    <x v="0"/>
    <x v="2"/>
  </r>
  <r>
    <s v="CYV-13426-645"/>
    <d v="2019-07-06T00:00:00"/>
    <x v="0"/>
    <x v="120"/>
    <s v="E-D-1"/>
    <n v="1"/>
    <s v="Evelina"/>
    <s v="Dacca"/>
    <s v="Evansville"/>
    <x v="0"/>
    <x v="0"/>
    <n v="12.15"/>
    <n v="12.15"/>
    <x v="2"/>
    <x v="1"/>
  </r>
  <r>
    <s v="WRP-39846-614"/>
    <d v="2022-03-04T00:00:00"/>
    <x v="2"/>
    <x v="121"/>
    <s v="A-L-2.5"/>
    <n v="5"/>
    <s v="Bidget"/>
    <s v="Tremellier"/>
    <s v="Cherryville"/>
    <x v="1"/>
    <x v="0"/>
    <n v="29.784999999999997"/>
    <n v="148.92499999999998"/>
    <x v="1"/>
    <x v="2"/>
  </r>
  <r>
    <s v="VDZ-76673-968"/>
    <d v="2020-12-31T00:00:00"/>
    <x v="3"/>
    <x v="122"/>
    <s v="E-D-0.5"/>
    <n v="2"/>
    <s v="Bobinette"/>
    <s v="Hindsberg"/>
    <s v="Charlotte"/>
    <x v="0"/>
    <x v="0"/>
    <n v="7.29"/>
    <n v="14.58"/>
    <x v="2"/>
    <x v="1"/>
  </r>
  <r>
    <s v="VTV-03546-175"/>
    <d v="2020-07-31T00:00:00"/>
    <x v="3"/>
    <x v="123"/>
    <s v="A-L-2.5"/>
    <n v="5"/>
    <s v="Osbert"/>
    <s v="Robins"/>
    <s v="Huntsville"/>
    <x v="0"/>
    <x v="0"/>
    <n v="29.784999999999997"/>
    <n v="148.92499999999998"/>
    <x v="1"/>
    <x v="2"/>
  </r>
  <r>
    <s v="GHR-72274-715"/>
    <d v="2021-05-24T00:00:00"/>
    <x v="1"/>
    <x v="124"/>
    <s v="L-D-1"/>
    <n v="1"/>
    <s v="Othello"/>
    <s v="Syseland"/>
    <s v="Santa Ana"/>
    <x v="0"/>
    <x v="1"/>
    <n v="12.95"/>
    <n v="12.95"/>
    <x v="2"/>
    <x v="3"/>
  </r>
  <r>
    <s v="ZGK-97262-313"/>
    <d v="2022-07-16T00:00:00"/>
    <x v="2"/>
    <x v="125"/>
    <s v="E-M-2.5"/>
    <n v="3"/>
    <s v="Ewell"/>
    <s v="Hanby"/>
    <s v="Washington"/>
    <x v="0"/>
    <x v="0"/>
    <n v="31.624999999999996"/>
    <n v="94.874999999999986"/>
    <x v="0"/>
    <x v="1"/>
  </r>
  <r>
    <s v="ZFS-30776-804"/>
    <d v="2021-02-05T00:00:00"/>
    <x v="1"/>
    <x v="126"/>
    <s v="A-L-0.5"/>
    <n v="5"/>
    <s v="Blancha"/>
    <s v="McAmish"/>
    <s v="Oklahoma City"/>
    <x v="0"/>
    <x v="0"/>
    <n v="7.77"/>
    <n v="38.849999999999994"/>
    <x v="1"/>
    <x v="2"/>
  </r>
  <r>
    <s v="QUU-91729-492"/>
    <d v="2021-07-29T00:00:00"/>
    <x v="1"/>
    <x v="127"/>
    <s v="A-D-0.2"/>
    <n v="4"/>
    <s v="Lowell"/>
    <s v="Keenleyside"/>
    <s v="Saint Louis"/>
    <x v="0"/>
    <x v="1"/>
    <n v="2.9849999999999999"/>
    <n v="11.94"/>
    <x v="2"/>
    <x v="2"/>
  </r>
  <r>
    <s v="PVI-72795-960"/>
    <d v="2022-03-17T00:00:00"/>
    <x v="2"/>
    <x v="128"/>
    <s v="E-L-2.5"/>
    <n v="3"/>
    <s v="Elonore"/>
    <s v="Joliffe"/>
    <s v="Bailieborough"/>
    <x v="1"/>
    <x v="1"/>
    <n v="34.154999999999994"/>
    <n v="102.46499999999997"/>
    <x v="1"/>
    <x v="1"/>
  </r>
  <r>
    <s v="PPP-78935-365"/>
    <d v="2021-02-11T00:00:00"/>
    <x v="1"/>
    <x v="129"/>
    <s v="E-D-1"/>
    <n v="4"/>
    <s v="Abraham"/>
    <s v="Coleman"/>
    <s v="Honolulu"/>
    <x v="0"/>
    <x v="1"/>
    <n v="12.15"/>
    <n v="48.6"/>
    <x v="2"/>
    <x v="1"/>
  </r>
  <r>
    <s v="JUO-34131-517"/>
    <d v="2019-02-13T00:00:00"/>
    <x v="0"/>
    <x v="130"/>
    <s v="L-D-1"/>
    <n v="6"/>
    <s v="Rivy"/>
    <s v="Farington"/>
    <s v="Corona"/>
    <x v="0"/>
    <x v="0"/>
    <n v="12.95"/>
    <n v="77.699999999999989"/>
    <x v="2"/>
    <x v="3"/>
  </r>
  <r>
    <s v="ZJE-89333-489"/>
    <d v="2022-05-13T00:00:00"/>
    <x v="2"/>
    <x v="131"/>
    <s v="L-D-2.5"/>
    <n v="1"/>
    <s v="Vallie"/>
    <s v="Kundt"/>
    <s v="Ballivor"/>
    <x v="1"/>
    <x v="0"/>
    <n v="29.784999999999997"/>
    <n v="29.784999999999997"/>
    <x v="2"/>
    <x v="3"/>
  </r>
  <r>
    <s v="LOO-35324-159"/>
    <d v="2020-05-19T00:00:00"/>
    <x v="3"/>
    <x v="132"/>
    <s v="A-L-0.2"/>
    <n v="4"/>
    <s v="Boyd"/>
    <s v="Bett"/>
    <s v="Washington"/>
    <x v="0"/>
    <x v="0"/>
    <n v="3.8849999999999998"/>
    <n v="15.54"/>
    <x v="1"/>
    <x v="2"/>
  </r>
  <r>
    <s v="JBQ-93412-846"/>
    <d v="2022-04-27T00:00:00"/>
    <x v="2"/>
    <x v="133"/>
    <s v="E-L-2.5"/>
    <n v="4"/>
    <s v="Julio"/>
    <s v="Armytage"/>
    <s v="Portumna"/>
    <x v="1"/>
    <x v="0"/>
    <n v="34.154999999999994"/>
    <n v="136.61999999999998"/>
    <x v="1"/>
    <x v="1"/>
  </r>
  <r>
    <s v="EHX-66333-637"/>
    <d v="2020-09-09T00:00:00"/>
    <x v="3"/>
    <x v="134"/>
    <s v="L-M-0.5"/>
    <n v="2"/>
    <s v="Deana"/>
    <s v="Staite"/>
    <s v="Houston"/>
    <x v="0"/>
    <x v="1"/>
    <n v="8.73"/>
    <n v="17.46"/>
    <x v="0"/>
    <x v="3"/>
  </r>
  <r>
    <s v="WXG-25759-236"/>
    <d v="2021-03-10T00:00:00"/>
    <x v="1"/>
    <x v="135"/>
    <s v="E-L-2.5"/>
    <n v="2"/>
    <s v="Winn"/>
    <s v="Keyse"/>
    <s v="Orange"/>
    <x v="0"/>
    <x v="0"/>
    <n v="34.154999999999994"/>
    <n v="68.309999999999988"/>
    <x v="1"/>
    <x v="1"/>
  </r>
  <r>
    <s v="QNA-31113-984"/>
    <d v="2019-04-07T00:00:00"/>
    <x v="0"/>
    <x v="136"/>
    <s v="L-M-0.2"/>
    <n v="4"/>
    <s v="Osmund"/>
    <s v="Clausen-Thue"/>
    <s v="El Paso"/>
    <x v="0"/>
    <x v="1"/>
    <n v="4.3650000000000002"/>
    <n v="17.46"/>
    <x v="0"/>
    <x v="3"/>
  </r>
  <r>
    <s v="ZWI-52029-159"/>
    <d v="2020-07-12T00:00:00"/>
    <x v="3"/>
    <x v="137"/>
    <s v="L-M-1"/>
    <n v="3"/>
    <s v="Leonore"/>
    <s v="Francisco"/>
    <s v="Carson City"/>
    <x v="0"/>
    <x v="1"/>
    <n v="14.55"/>
    <n v="43.650000000000006"/>
    <x v="0"/>
    <x v="3"/>
  </r>
  <r>
    <s v="ZWI-52029-159"/>
    <d v="2020-07-12T00:00:00"/>
    <x v="3"/>
    <x v="137"/>
    <s v="E-M-1"/>
    <n v="2"/>
    <s v="Leonore"/>
    <s v="Francisco"/>
    <s v="Carson City"/>
    <x v="0"/>
    <x v="1"/>
    <n v="13.75"/>
    <n v="27.5"/>
    <x v="0"/>
    <x v="1"/>
  </r>
  <r>
    <s v="DFS-49954-707"/>
    <d v="2021-12-21T00:00:00"/>
    <x v="1"/>
    <x v="138"/>
    <s v="E-D-0.2"/>
    <n v="5"/>
    <s v="Giacobo"/>
    <s v="Skingle"/>
    <s v="Provo"/>
    <x v="0"/>
    <x v="0"/>
    <n v="3.645"/>
    <n v="18.225000000000001"/>
    <x v="2"/>
    <x v="1"/>
  </r>
  <r>
    <s v="VYP-89830-878"/>
    <d v="2020-10-04T00:00:00"/>
    <x v="3"/>
    <x v="139"/>
    <s v="A-M-2.5"/>
    <n v="2"/>
    <s v="Gerard"/>
    <s v="Pirdy"/>
    <s v="Boca Raton"/>
    <x v="0"/>
    <x v="0"/>
    <n v="25.874999999999996"/>
    <n v="51.749999999999993"/>
    <x v="0"/>
    <x v="2"/>
  </r>
  <r>
    <s v="AMT-40418-362"/>
    <d v="2020-08-08T00:00:00"/>
    <x v="3"/>
    <x v="140"/>
    <s v="L-D-1"/>
    <n v="1"/>
    <s v="Jacinthe"/>
    <s v="Balsillie"/>
    <s v="Roanoke"/>
    <x v="0"/>
    <x v="0"/>
    <n v="12.95"/>
    <n v="12.95"/>
    <x v="2"/>
    <x v="3"/>
  </r>
  <r>
    <s v="NFQ-23241-793"/>
    <d v="2020-10-11T00:00:00"/>
    <x v="3"/>
    <x v="141"/>
    <s v="A-M-1"/>
    <n v="3"/>
    <s v="Quinton"/>
    <s v="Fouracres"/>
    <s v="Des Moines"/>
    <x v="0"/>
    <x v="0"/>
    <n v="11.25"/>
    <n v="33.75"/>
    <x v="0"/>
    <x v="2"/>
  </r>
  <r>
    <s v="JQK-64922-985"/>
    <d v="2021-11-10T00:00:00"/>
    <x v="1"/>
    <x v="142"/>
    <s v="R-M-2.5"/>
    <n v="3"/>
    <s v="Bettina"/>
    <s v="Leffek"/>
    <s v="Honolulu"/>
    <x v="0"/>
    <x v="0"/>
    <n v="22.884999999999998"/>
    <n v="68.655000000000001"/>
    <x v="0"/>
    <x v="0"/>
  </r>
  <r>
    <s v="YET-17732-678"/>
    <d v="2021-06-20T00:00:00"/>
    <x v="1"/>
    <x v="143"/>
    <s v="R-D-0.2"/>
    <n v="1"/>
    <s v="Hetti"/>
    <s v="Penson"/>
    <s v="Fort Lauderdale"/>
    <x v="0"/>
    <x v="1"/>
    <n v="2.6849999999999996"/>
    <n v="2.6849999999999996"/>
    <x v="2"/>
    <x v="0"/>
  </r>
  <r>
    <s v="NKW-24945-846"/>
    <d v="2021-10-04T00:00:00"/>
    <x v="1"/>
    <x v="144"/>
    <s v="A-D-2.5"/>
    <n v="5"/>
    <s v="Jocko"/>
    <s v="Pray"/>
    <s v="Philadelphia"/>
    <x v="0"/>
    <x v="1"/>
    <n v="22.884999999999998"/>
    <n v="114.42499999999998"/>
    <x v="2"/>
    <x v="2"/>
  </r>
  <r>
    <s v="VKA-82720-513"/>
    <d v="2019-06-24T00:00:00"/>
    <x v="0"/>
    <x v="145"/>
    <s v="A-M-2.5"/>
    <n v="6"/>
    <s v="Grete"/>
    <s v="Holborn"/>
    <s v="Norwalk"/>
    <x v="0"/>
    <x v="0"/>
    <n v="25.874999999999996"/>
    <n v="155.24999999999997"/>
    <x v="0"/>
    <x v="2"/>
  </r>
  <r>
    <s v="THA-60599-417"/>
    <d v="2019-10-26T00:00:00"/>
    <x v="0"/>
    <x v="146"/>
    <s v="A-M-2.5"/>
    <n v="3"/>
    <s v="Fielding"/>
    <s v="Keinrat"/>
    <s v="Arlington"/>
    <x v="0"/>
    <x v="0"/>
    <n v="25.874999999999996"/>
    <n v="77.624999999999986"/>
    <x v="0"/>
    <x v="2"/>
  </r>
  <r>
    <s v="MEK-39769-035"/>
    <d v="2021-06-27T00:00:00"/>
    <x v="1"/>
    <x v="147"/>
    <s v="R-D-2.5"/>
    <n v="3"/>
    <s v="Paulo"/>
    <s v="Yea"/>
    <s v="Ashford"/>
    <x v="1"/>
    <x v="1"/>
    <n v="20.584999999999997"/>
    <n v="61.754999999999995"/>
    <x v="2"/>
    <x v="0"/>
  </r>
  <r>
    <s v="JAF-18294-750"/>
    <d v="2019-09-06T00:00:00"/>
    <x v="0"/>
    <x v="148"/>
    <s v="R-D-2.5"/>
    <n v="6"/>
    <s v="Say"/>
    <s v="Risborough"/>
    <s v="Chattanooga"/>
    <x v="0"/>
    <x v="0"/>
    <n v="20.584999999999997"/>
    <n v="123.50999999999999"/>
    <x v="2"/>
    <x v="0"/>
  </r>
  <r>
    <s v="TME-59627-221"/>
    <d v="2021-04-30T00:00:00"/>
    <x v="1"/>
    <x v="149"/>
    <s v="L-L-2.5"/>
    <n v="6"/>
    <s v="Alexa"/>
    <s v="Sizey"/>
    <s v="Portland"/>
    <x v="0"/>
    <x v="1"/>
    <n v="36.454999999999998"/>
    <n v="218.73"/>
    <x v="1"/>
    <x v="3"/>
  </r>
  <r>
    <s v="UDG-65353-824"/>
    <d v="2020-01-07T00:00:00"/>
    <x v="3"/>
    <x v="150"/>
    <s v="E-M-0.5"/>
    <n v="4"/>
    <s v="Kari"/>
    <s v="Swede"/>
    <s v="Oklahoma City"/>
    <x v="0"/>
    <x v="1"/>
    <n v="8.25"/>
    <n v="33"/>
    <x v="0"/>
    <x v="1"/>
  </r>
  <r>
    <s v="ENQ-42923-176"/>
    <d v="2021-01-11T00:00:00"/>
    <x v="1"/>
    <x v="151"/>
    <s v="A-L-0.5"/>
    <n v="3"/>
    <s v="Leontine"/>
    <s v="Rubrow"/>
    <s v="Washington"/>
    <x v="0"/>
    <x v="1"/>
    <n v="7.77"/>
    <n v="23.31"/>
    <x v="1"/>
    <x v="2"/>
  </r>
  <r>
    <s v="CBT-55781-720"/>
    <d v="2021-11-15T00:00:00"/>
    <x v="1"/>
    <x v="152"/>
    <s v="E-D-0.5"/>
    <n v="3"/>
    <s v="Dottie"/>
    <s v="Tift"/>
    <s v="Greensboro"/>
    <x v="0"/>
    <x v="0"/>
    <n v="7.29"/>
    <n v="21.87"/>
    <x v="2"/>
    <x v="1"/>
  </r>
  <r>
    <s v="NEU-86533-016"/>
    <d v="2019-06-03T00:00:00"/>
    <x v="0"/>
    <x v="153"/>
    <s v="R-D-0.2"/>
    <n v="6"/>
    <s v="Gerardo"/>
    <s v="Schonfeld"/>
    <s v="Alexandria"/>
    <x v="0"/>
    <x v="1"/>
    <n v="2.6849999999999996"/>
    <n v="16.11"/>
    <x v="2"/>
    <x v="0"/>
  </r>
  <r>
    <s v="BYU-58154-603"/>
    <d v="2020-12-17T00:00:00"/>
    <x v="3"/>
    <x v="154"/>
    <s v="E-D-0.5"/>
    <n v="4"/>
    <s v="Claiborne"/>
    <s v="Feye"/>
    <s v="Castlebridge"/>
    <x v="1"/>
    <x v="1"/>
    <n v="7.29"/>
    <n v="29.16"/>
    <x v="2"/>
    <x v="1"/>
  </r>
  <r>
    <s v="EHJ-05910-257"/>
    <d v="2021-02-07T00:00:00"/>
    <x v="1"/>
    <x v="155"/>
    <s v="R-D-1"/>
    <n v="6"/>
    <s v="Mina"/>
    <s v="Elstone"/>
    <s v="Racine"/>
    <x v="0"/>
    <x v="0"/>
    <n v="8.9499999999999993"/>
    <n v="53.699999999999996"/>
    <x v="2"/>
    <x v="0"/>
  </r>
  <r>
    <s v="EIL-44855-309"/>
    <d v="2021-03-15T00:00:00"/>
    <x v="1"/>
    <x v="156"/>
    <s v="R-D-0.5"/>
    <n v="5"/>
    <s v="Sherman"/>
    <s v="Mewrcik"/>
    <s v="Clearwater"/>
    <x v="0"/>
    <x v="0"/>
    <n v="5.3699999999999992"/>
    <n v="26.849999999999994"/>
    <x v="2"/>
    <x v="0"/>
  </r>
  <r>
    <s v="HCA-87224-420"/>
    <d v="2022-08-04T00:00:00"/>
    <x v="2"/>
    <x v="157"/>
    <s v="E-M-0.5"/>
    <n v="5"/>
    <s v="Tamarah"/>
    <s v="Fero"/>
    <s v="Racine"/>
    <x v="0"/>
    <x v="0"/>
    <n v="8.25"/>
    <n v="41.25"/>
    <x v="0"/>
    <x v="1"/>
  </r>
  <r>
    <s v="ABO-29054-365"/>
    <d v="2019-01-19T00:00:00"/>
    <x v="0"/>
    <x v="158"/>
    <s v="A-M-0.5"/>
    <n v="6"/>
    <s v="Stanislaus"/>
    <s v="Valsler"/>
    <s v="Castlebridge"/>
    <x v="1"/>
    <x v="1"/>
    <n v="6.75"/>
    <n v="40.5"/>
    <x v="0"/>
    <x v="2"/>
  </r>
  <r>
    <s v="TKN-58485-031"/>
    <d v="2022-03-23T00:00:00"/>
    <x v="2"/>
    <x v="159"/>
    <s v="R-D-1"/>
    <n v="2"/>
    <s v="Felita"/>
    <s v="Dauney"/>
    <s v="Castlebellingham"/>
    <x v="1"/>
    <x v="1"/>
    <n v="8.9499999999999993"/>
    <n v="17.899999999999999"/>
    <x v="2"/>
    <x v="0"/>
  </r>
  <r>
    <s v="RCK-04069-371"/>
    <d v="2021-10-07T00:00:00"/>
    <x v="1"/>
    <x v="160"/>
    <s v="E-L-2.5"/>
    <n v="2"/>
    <s v="Serena"/>
    <s v="Earley"/>
    <s v="Craigavon"/>
    <x v="2"/>
    <x v="1"/>
    <n v="34.154999999999994"/>
    <n v="68.309999999999988"/>
    <x v="1"/>
    <x v="1"/>
  </r>
  <r>
    <s v="IRJ-67095-738"/>
    <d v="2019-03-20T00:00:00"/>
    <x v="0"/>
    <x v="161"/>
    <s v="E-M-2.5"/>
    <n v="2"/>
    <s v="Minny"/>
    <s v="Chamberlayne"/>
    <s v="Tampa"/>
    <x v="0"/>
    <x v="0"/>
    <n v="31.624999999999996"/>
    <n v="63.249999999999993"/>
    <x v="0"/>
    <x v="1"/>
  </r>
  <r>
    <s v="VEA-31961-977"/>
    <d v="2021-12-15T00:00:00"/>
    <x v="1"/>
    <x v="162"/>
    <s v="E-D-0.5"/>
    <n v="3"/>
    <s v="Bartholemy"/>
    <s v="Flaherty"/>
    <s v="Eadestown"/>
    <x v="1"/>
    <x v="1"/>
    <n v="7.29"/>
    <n v="21.87"/>
    <x v="2"/>
    <x v="1"/>
  </r>
  <r>
    <s v="BAF-42286-205"/>
    <d v="2022-06-08T00:00:00"/>
    <x v="2"/>
    <x v="163"/>
    <s v="R-M-2.5"/>
    <n v="4"/>
    <s v="Oran"/>
    <s v="Colbeck"/>
    <s v="Montgomery"/>
    <x v="0"/>
    <x v="1"/>
    <n v="22.884999999999998"/>
    <n v="91.539999999999992"/>
    <x v="0"/>
    <x v="0"/>
  </r>
  <r>
    <s v="WOR-52762-511"/>
    <d v="2019-12-14T00:00:00"/>
    <x v="0"/>
    <x v="164"/>
    <s v="E-L-2.5"/>
    <n v="6"/>
    <s v="Elysee"/>
    <s v="Sketch"/>
    <s v="Sparks"/>
    <x v="0"/>
    <x v="0"/>
    <n v="34.154999999999994"/>
    <n v="204.92999999999995"/>
    <x v="1"/>
    <x v="1"/>
  </r>
  <r>
    <s v="ZWK-03995-815"/>
    <d v="2021-04-10T00:00:00"/>
    <x v="1"/>
    <x v="165"/>
    <s v="E-M-2.5"/>
    <n v="2"/>
    <s v="Ethelda"/>
    <s v="Hobbing"/>
    <s v="Macon"/>
    <x v="0"/>
    <x v="0"/>
    <n v="31.624999999999996"/>
    <n v="63.249999999999993"/>
    <x v="0"/>
    <x v="1"/>
  </r>
  <r>
    <s v="CKF-43291-846"/>
    <d v="2020-03-10T00:00:00"/>
    <x v="3"/>
    <x v="166"/>
    <s v="E-L-2.5"/>
    <n v="1"/>
    <s v="Odille"/>
    <s v="Thynne"/>
    <s v="Whittier"/>
    <x v="0"/>
    <x v="0"/>
    <n v="34.154999999999994"/>
    <n v="34.154999999999994"/>
    <x v="1"/>
    <x v="1"/>
  </r>
  <r>
    <s v="RMW-74160-339"/>
    <d v="2020-10-16T00:00:00"/>
    <x v="3"/>
    <x v="167"/>
    <s v="R-L-2.5"/>
    <n v="4"/>
    <s v="Emlynne"/>
    <s v="Heining"/>
    <s v="Johnson City"/>
    <x v="0"/>
    <x v="0"/>
    <n v="27.484999999999996"/>
    <n v="109.93999999999998"/>
    <x v="1"/>
    <x v="0"/>
  </r>
  <r>
    <s v="FMT-94584-786"/>
    <d v="2019-10-08T00:00:00"/>
    <x v="0"/>
    <x v="168"/>
    <s v="A-L-1"/>
    <n v="2"/>
    <s v="Katerina"/>
    <s v="Melloi"/>
    <s v="Rochester"/>
    <x v="0"/>
    <x v="1"/>
    <n v="12.95"/>
    <n v="25.9"/>
    <x v="1"/>
    <x v="2"/>
  </r>
  <r>
    <s v="NWT-78222-575"/>
    <d v="2019-12-31T00:00:00"/>
    <x v="0"/>
    <x v="169"/>
    <s v="A-D-0.2"/>
    <n v="1"/>
    <s v="Tiffany"/>
    <s v="Scardafield"/>
    <s v="Portarlington"/>
    <x v="1"/>
    <x v="1"/>
    <n v="2.9849999999999999"/>
    <n v="2.9849999999999999"/>
    <x v="2"/>
    <x v="2"/>
  </r>
  <r>
    <s v="EOI-02511-919"/>
    <d v="2020-03-20T00:00:00"/>
    <x v="3"/>
    <x v="170"/>
    <s v="E-L-0.2"/>
    <n v="5"/>
    <s v="Abrahan"/>
    <s v="Mussen"/>
    <s v="Brooklyn"/>
    <x v="0"/>
    <x v="1"/>
    <n v="4.4550000000000001"/>
    <n v="22.274999999999999"/>
    <x v="1"/>
    <x v="1"/>
  </r>
  <r>
    <s v="EOI-02511-919"/>
    <d v="2020-03-20T00:00:00"/>
    <x v="3"/>
    <x v="170"/>
    <s v="A-D-0.5"/>
    <n v="5"/>
    <s v="Abrahan"/>
    <s v="Mussen"/>
    <s v="Brooklyn"/>
    <x v="0"/>
    <x v="1"/>
    <n v="5.97"/>
    <n v="29.849999999999998"/>
    <x v="2"/>
    <x v="2"/>
  </r>
  <r>
    <s v="UCT-03935-589"/>
    <d v="2021-03-29T00:00:00"/>
    <x v="1"/>
    <x v="171"/>
    <s v="R-D-0.5"/>
    <n v="6"/>
    <s v="Anny"/>
    <s v="Mundford"/>
    <s v="Charlottesville"/>
    <x v="0"/>
    <x v="1"/>
    <n v="5.3699999999999992"/>
    <n v="32.22"/>
    <x v="2"/>
    <x v="0"/>
  </r>
  <r>
    <s v="SBI-60013-494"/>
    <d v="2021-11-12T00:00:00"/>
    <x v="1"/>
    <x v="172"/>
    <s v="E-M-0.2"/>
    <n v="2"/>
    <s v="Tory"/>
    <s v="Walas"/>
    <s v="Garland"/>
    <x v="0"/>
    <x v="1"/>
    <n v="4.125"/>
    <n v="8.25"/>
    <x v="0"/>
    <x v="1"/>
  </r>
  <r>
    <s v="QRA-73277-814"/>
    <d v="2021-07-20T00:00:00"/>
    <x v="1"/>
    <x v="173"/>
    <s v="A-L-0.5"/>
    <n v="4"/>
    <s v="Isa"/>
    <s v="Blazewicz"/>
    <s v="Minneapolis"/>
    <x v="0"/>
    <x v="1"/>
    <n v="7.77"/>
    <n v="31.08"/>
    <x v="1"/>
    <x v="2"/>
  </r>
  <r>
    <s v="EQE-31648-909"/>
    <d v="2019-01-18T00:00:00"/>
    <x v="0"/>
    <x v="174"/>
    <s v="E-D-0.5"/>
    <n v="5"/>
    <s v="Angie"/>
    <s v="Rizzetti"/>
    <s v="Lansing"/>
    <x v="0"/>
    <x v="0"/>
    <n v="7.29"/>
    <n v="36.450000000000003"/>
    <x v="2"/>
    <x v="1"/>
  </r>
  <r>
    <s v="QOO-24615-950"/>
    <d v="2019-08-07T00:00:00"/>
    <x v="0"/>
    <x v="175"/>
    <s v="R-M-2.5"/>
    <n v="3"/>
    <s v="Mord"/>
    <s v="Meriet"/>
    <s v="Grand Forks"/>
    <x v="0"/>
    <x v="1"/>
    <n v="22.884999999999998"/>
    <n v="68.655000000000001"/>
    <x v="0"/>
    <x v="0"/>
  </r>
  <r>
    <s v="WDV-73864-037"/>
    <d v="2022-03-13T00:00:00"/>
    <x v="2"/>
    <x v="176"/>
    <s v="L-M-0.5"/>
    <n v="5"/>
    <s v="Lawrence"/>
    <s v="Pratt"/>
    <s v="Anchorage"/>
    <x v="0"/>
    <x v="0"/>
    <n v="8.73"/>
    <n v="43.650000000000006"/>
    <x v="0"/>
    <x v="3"/>
  </r>
  <r>
    <s v="PKR-88575-066"/>
    <d v="2022-05-17T00:00:00"/>
    <x v="2"/>
    <x v="177"/>
    <s v="E-L-0.2"/>
    <n v="1"/>
    <s v="Astrix"/>
    <s v="Kitchingham"/>
    <s v="Oklahoma City"/>
    <x v="0"/>
    <x v="0"/>
    <n v="4.4550000000000001"/>
    <n v="4.4550000000000001"/>
    <x v="1"/>
    <x v="1"/>
  </r>
  <r>
    <s v="BWR-85735-955"/>
    <d v="2019-12-14T00:00:00"/>
    <x v="0"/>
    <x v="178"/>
    <s v="L-M-1"/>
    <n v="3"/>
    <s v="Burnard"/>
    <s v="Bartholin"/>
    <s v="Tulsa"/>
    <x v="0"/>
    <x v="0"/>
    <n v="14.55"/>
    <n v="43.650000000000006"/>
    <x v="0"/>
    <x v="3"/>
  </r>
  <r>
    <s v="YFX-64795-136"/>
    <d v="2020-01-15T00:00:00"/>
    <x v="3"/>
    <x v="179"/>
    <s v="L-M-2.5"/>
    <n v="1"/>
    <s v="Madelene"/>
    <s v="Prinn"/>
    <s v="Detroit"/>
    <x v="0"/>
    <x v="0"/>
    <n v="33.464999999999996"/>
    <n v="33.464999999999996"/>
    <x v="0"/>
    <x v="3"/>
  </r>
  <r>
    <s v="DDO-71442-967"/>
    <d v="2019-04-12T00:00:00"/>
    <x v="0"/>
    <x v="180"/>
    <s v="L-D-0.2"/>
    <n v="5"/>
    <s v="Alisun"/>
    <s v="Baudino"/>
    <s v="Washington"/>
    <x v="0"/>
    <x v="0"/>
    <n v="3.8849999999999998"/>
    <n v="19.424999999999997"/>
    <x v="2"/>
    <x v="3"/>
  </r>
  <r>
    <s v="ILQ-11027-588"/>
    <d v="2020-03-29T00:00:00"/>
    <x v="3"/>
    <x v="181"/>
    <s v="E-D-1"/>
    <n v="6"/>
    <s v="Philipa"/>
    <s v="Petrushanko"/>
    <s v="Nenagh"/>
    <x v="1"/>
    <x v="0"/>
    <n v="12.15"/>
    <n v="72.900000000000006"/>
    <x v="2"/>
    <x v="1"/>
  </r>
  <r>
    <s v="KRZ-13868-122"/>
    <d v="2022-03-24T00:00:00"/>
    <x v="2"/>
    <x v="182"/>
    <s v="E-L-1"/>
    <n v="3"/>
    <s v="Kimberli"/>
    <s v="Mustchin"/>
    <s v="Mesa"/>
    <x v="0"/>
    <x v="1"/>
    <n v="14.85"/>
    <n v="44.55"/>
    <x v="1"/>
    <x v="1"/>
  </r>
  <r>
    <s v="VRM-93594-914"/>
    <d v="2021-07-21T00:00:00"/>
    <x v="1"/>
    <x v="183"/>
    <s v="E-D-0.5"/>
    <n v="5"/>
    <s v="Emlynne"/>
    <s v="Laird"/>
    <s v="Warren"/>
    <x v="0"/>
    <x v="1"/>
    <n v="7.29"/>
    <n v="36.450000000000003"/>
    <x v="2"/>
    <x v="1"/>
  </r>
  <r>
    <s v="HXL-22497-359"/>
    <d v="2019-08-06T00:00:00"/>
    <x v="0"/>
    <x v="184"/>
    <s v="A-L-1"/>
    <n v="3"/>
    <s v="Marlena"/>
    <s v="Howsden"/>
    <s v="Memphis"/>
    <x v="0"/>
    <x v="1"/>
    <n v="12.95"/>
    <n v="38.849999999999994"/>
    <x v="1"/>
    <x v="2"/>
  </r>
  <r>
    <s v="NOP-21394-646"/>
    <d v="2021-05-23T00:00:00"/>
    <x v="1"/>
    <x v="185"/>
    <s v="E-L-0.5"/>
    <n v="6"/>
    <s v="Nealson"/>
    <s v="Cuttler"/>
    <s v="Washington"/>
    <x v="0"/>
    <x v="1"/>
    <n v="8.91"/>
    <n v="53.46"/>
    <x v="1"/>
    <x v="1"/>
  </r>
  <r>
    <s v="NOP-21394-646"/>
    <d v="2021-05-23T00:00:00"/>
    <x v="1"/>
    <x v="185"/>
    <s v="L-D-2.5"/>
    <n v="2"/>
    <s v="Nealson"/>
    <s v="Cuttler"/>
    <s v="Washington"/>
    <x v="0"/>
    <x v="1"/>
    <n v="29.784999999999997"/>
    <n v="59.569999999999993"/>
    <x v="2"/>
    <x v="3"/>
  </r>
  <r>
    <s v="NOP-21394-646"/>
    <d v="2021-05-23T00:00:00"/>
    <x v="1"/>
    <x v="185"/>
    <s v="L-D-2.5"/>
    <n v="3"/>
    <s v="Nealson"/>
    <s v="Cuttler"/>
    <s v="Washington"/>
    <x v="0"/>
    <x v="1"/>
    <n v="29.784999999999997"/>
    <n v="89.35499999999999"/>
    <x v="2"/>
    <x v="3"/>
  </r>
  <r>
    <s v="NOP-21394-646"/>
    <d v="2021-05-23T00:00:00"/>
    <x v="1"/>
    <x v="185"/>
    <s v="L-L-0.5"/>
    <n v="4"/>
    <s v="Nealson"/>
    <s v="Cuttler"/>
    <s v="Washington"/>
    <x v="0"/>
    <x v="1"/>
    <n v="9.51"/>
    <n v="38.04"/>
    <x v="1"/>
    <x v="3"/>
  </r>
  <r>
    <s v="NOP-21394-646"/>
    <d v="2021-05-23T00:00:00"/>
    <x v="1"/>
    <x v="185"/>
    <s v="E-M-1"/>
    <n v="3"/>
    <s v="Nealson"/>
    <s v="Cuttler"/>
    <s v="Washington"/>
    <x v="0"/>
    <x v="1"/>
    <n v="13.75"/>
    <n v="41.25"/>
    <x v="0"/>
    <x v="1"/>
  </r>
  <r>
    <s v="FTV-77095-168"/>
    <d v="2021-04-08T00:00:00"/>
    <x v="1"/>
    <x v="186"/>
    <s v="L-L-0.5"/>
    <n v="6"/>
    <s v="Adriana"/>
    <s v="Lazarus"/>
    <s v="Ogden"/>
    <x v="0"/>
    <x v="1"/>
    <n v="9.51"/>
    <n v="57.06"/>
    <x v="1"/>
    <x v="3"/>
  </r>
  <r>
    <s v="BOR-02906-411"/>
    <d v="2021-10-17T00:00:00"/>
    <x v="1"/>
    <x v="187"/>
    <s v="L-D-2.5"/>
    <n v="6"/>
    <s v="Tallie"/>
    <s v="felip"/>
    <s v="Albany"/>
    <x v="0"/>
    <x v="0"/>
    <n v="29.784999999999997"/>
    <n v="178.70999999999998"/>
    <x v="2"/>
    <x v="3"/>
  </r>
  <r>
    <s v="WMP-68847-770"/>
    <d v="2022-02-16T00:00:00"/>
    <x v="2"/>
    <x v="188"/>
    <s v="L-L-0.2"/>
    <n v="1"/>
    <s v="Vanna"/>
    <s v="Le - Count"/>
    <s v="Spartanburg"/>
    <x v="0"/>
    <x v="1"/>
    <n v="4.7549999999999999"/>
    <n v="4.7549999999999999"/>
    <x v="1"/>
    <x v="3"/>
  </r>
  <r>
    <s v="TMO-22785-872"/>
    <d v="2020-07-15T00:00:00"/>
    <x v="3"/>
    <x v="189"/>
    <s v="E-M-1"/>
    <n v="6"/>
    <s v="Sarette"/>
    <s v="Ducarel"/>
    <s v="Staten Island"/>
    <x v="0"/>
    <x v="1"/>
    <n v="13.75"/>
    <n v="82.5"/>
    <x v="0"/>
    <x v="1"/>
  </r>
  <r>
    <s v="TJG-73587-353"/>
    <d v="2020-02-22T00:00:00"/>
    <x v="3"/>
    <x v="190"/>
    <s v="R-D-0.2"/>
    <n v="3"/>
    <s v="Kendra"/>
    <s v="Glison"/>
    <s v="Washington"/>
    <x v="0"/>
    <x v="0"/>
    <n v="2.6849999999999996"/>
    <n v="8.0549999999999997"/>
    <x v="2"/>
    <x v="0"/>
  </r>
  <r>
    <s v="OOU-61343-455"/>
    <d v="2021-01-15T00:00:00"/>
    <x v="1"/>
    <x v="191"/>
    <s v="A-M-1"/>
    <n v="2"/>
    <s v="Nertie"/>
    <s v="Poolman"/>
    <s v="Charlotte"/>
    <x v="0"/>
    <x v="1"/>
    <n v="11.25"/>
    <n v="22.5"/>
    <x v="0"/>
    <x v="2"/>
  </r>
  <r>
    <s v="RMA-08327-369"/>
    <d v="2021-01-11T00:00:00"/>
    <x v="1"/>
    <x v="192"/>
    <s v="A-M-0.5"/>
    <n v="6"/>
    <s v="Orbadiah"/>
    <s v="Duny"/>
    <s v="Lubbock"/>
    <x v="0"/>
    <x v="0"/>
    <n v="6.75"/>
    <n v="40.5"/>
    <x v="0"/>
    <x v="2"/>
  </r>
  <r>
    <s v="SFB-97929-779"/>
    <d v="2022-04-08T00:00:00"/>
    <x v="2"/>
    <x v="193"/>
    <s v="E-D-0.5"/>
    <n v="4"/>
    <s v="Constance"/>
    <s v="Halfhide"/>
    <s v="Fermoy"/>
    <x v="1"/>
    <x v="0"/>
    <n v="7.29"/>
    <n v="29.16"/>
    <x v="2"/>
    <x v="1"/>
  </r>
  <r>
    <s v="AUP-10128-606"/>
    <d v="2020-10-01T00:00:00"/>
    <x v="3"/>
    <x v="194"/>
    <s v="A-M-0.5"/>
    <n v="1"/>
    <s v="Fransisco"/>
    <s v="Malecky"/>
    <s v="Whitwell"/>
    <x v="2"/>
    <x v="1"/>
    <n v="6.75"/>
    <n v="6.75"/>
    <x v="0"/>
    <x v="2"/>
  </r>
  <r>
    <s v="YTW-40242-005"/>
    <d v="2019-10-28T00:00:00"/>
    <x v="0"/>
    <x v="195"/>
    <s v="L-D-1"/>
    <n v="4"/>
    <s v="Anselma"/>
    <s v="Attwater"/>
    <s v="Charlottesville"/>
    <x v="0"/>
    <x v="0"/>
    <n v="12.95"/>
    <n v="51.8"/>
    <x v="2"/>
    <x v="3"/>
  </r>
  <r>
    <s v="PRP-53390-819"/>
    <d v="2021-03-28T00:00:00"/>
    <x v="1"/>
    <x v="196"/>
    <s v="E-L-0.5"/>
    <n v="6"/>
    <s v="Minette"/>
    <s v="Whellans"/>
    <s v="New York City"/>
    <x v="0"/>
    <x v="1"/>
    <n v="8.91"/>
    <n v="53.46"/>
    <x v="1"/>
    <x v="1"/>
  </r>
  <r>
    <s v="GSJ-01065-125"/>
    <d v="2020-03-31T00:00:00"/>
    <x v="3"/>
    <x v="197"/>
    <s v="E-D-0.2"/>
    <n v="4"/>
    <s v="Dael"/>
    <s v="Camilletti"/>
    <s v="Roanoke"/>
    <x v="0"/>
    <x v="0"/>
    <n v="3.645"/>
    <n v="14.58"/>
    <x v="2"/>
    <x v="1"/>
  </r>
  <r>
    <s v="YQU-65147-580"/>
    <d v="2022-03-26T00:00:00"/>
    <x v="2"/>
    <x v="198"/>
    <s v="R-D-2.5"/>
    <n v="1"/>
    <s v="Emiline"/>
    <s v="Galgey"/>
    <s v="New York City"/>
    <x v="0"/>
    <x v="1"/>
    <n v="20.584999999999997"/>
    <n v="20.584999999999997"/>
    <x v="2"/>
    <x v="0"/>
  </r>
  <r>
    <s v="QPM-95832-683"/>
    <d v="2019-11-06T00:00:00"/>
    <x v="0"/>
    <x v="199"/>
    <s v="L-L-1"/>
    <n v="2"/>
    <s v="Murdock"/>
    <s v="Hame"/>
    <s v="Balally"/>
    <x v="1"/>
    <x v="1"/>
    <n v="15.85"/>
    <n v="31.7"/>
    <x v="1"/>
    <x v="3"/>
  </r>
  <r>
    <s v="BNQ-88920-567"/>
    <d v="2019-12-30T00:00:00"/>
    <x v="0"/>
    <x v="200"/>
    <s v="L-D-0.2"/>
    <n v="6"/>
    <s v="Ilka"/>
    <s v="Gurnee"/>
    <s v="Salt Lake City"/>
    <x v="0"/>
    <x v="1"/>
    <n v="3.8849999999999998"/>
    <n v="23.31"/>
    <x v="2"/>
    <x v="3"/>
  </r>
  <r>
    <s v="PUX-47906-110"/>
    <d v="2021-10-01T00:00:00"/>
    <x v="1"/>
    <x v="201"/>
    <s v="L-M-1"/>
    <n v="4"/>
    <s v="Alfy"/>
    <s v="Snowding"/>
    <s v="Toledo"/>
    <x v="0"/>
    <x v="0"/>
    <n v="14.55"/>
    <n v="58.2"/>
    <x v="0"/>
    <x v="3"/>
  </r>
  <r>
    <s v="COL-72079-610"/>
    <d v="2020-12-09T00:00:00"/>
    <x v="3"/>
    <x v="202"/>
    <s v="E-L-0.5"/>
    <n v="4"/>
    <s v="Godfry"/>
    <s v="Poinsett"/>
    <s v="Pasadena"/>
    <x v="0"/>
    <x v="1"/>
    <n v="8.91"/>
    <n v="35.64"/>
    <x v="1"/>
    <x v="1"/>
  </r>
  <r>
    <s v="LBC-45686-819"/>
    <d v="2021-05-01T00:00:00"/>
    <x v="1"/>
    <x v="203"/>
    <s v="A-M-1"/>
    <n v="5"/>
    <s v="Rem"/>
    <s v="Furman"/>
    <s v="Kinsale"/>
    <x v="1"/>
    <x v="0"/>
    <n v="11.25"/>
    <n v="56.25"/>
    <x v="0"/>
    <x v="2"/>
  </r>
  <r>
    <s v="BLQ-03709-265"/>
    <d v="2022-08-04T00:00:00"/>
    <x v="2"/>
    <x v="204"/>
    <s v="R-L-0.2"/>
    <n v="3"/>
    <s v="Charis"/>
    <s v="Crosier"/>
    <s v="Lees Summit"/>
    <x v="0"/>
    <x v="1"/>
    <n v="3.5849999999999995"/>
    <n v="10.754999999999999"/>
    <x v="1"/>
    <x v="0"/>
  </r>
  <r>
    <s v="BLQ-03709-265"/>
    <d v="2022-08-04T00:00:00"/>
    <x v="2"/>
    <x v="204"/>
    <s v="R-M-0.2"/>
    <n v="5"/>
    <s v="Charis"/>
    <s v="Crosier"/>
    <s v="Lees Summit"/>
    <x v="0"/>
    <x v="1"/>
    <n v="2.9849999999999999"/>
    <n v="14.924999999999999"/>
    <x v="0"/>
    <x v="0"/>
  </r>
  <r>
    <s v="VFZ-91673-181"/>
    <d v="2021-11-13T00:00:00"/>
    <x v="1"/>
    <x v="205"/>
    <s v="A-L-1"/>
    <n v="6"/>
    <s v="Lenka"/>
    <s v="Rushmer"/>
    <s v="Irvine"/>
    <x v="0"/>
    <x v="0"/>
    <n v="12.95"/>
    <n v="77.699999999999989"/>
    <x v="1"/>
    <x v="2"/>
  </r>
  <r>
    <s v="WKD-81956-870"/>
    <d v="2020-09-16T00:00:00"/>
    <x v="3"/>
    <x v="206"/>
    <s v="L-D-0.5"/>
    <n v="3"/>
    <s v="Waneta"/>
    <s v="Edinborough"/>
    <s v="Hicksville"/>
    <x v="0"/>
    <x v="1"/>
    <n v="7.77"/>
    <n v="23.31"/>
    <x v="2"/>
    <x v="3"/>
  </r>
  <r>
    <s v="TNI-91067-006"/>
    <d v="2020-10-05T00:00:00"/>
    <x v="3"/>
    <x v="207"/>
    <s v="E-L-1"/>
    <n v="4"/>
    <s v="Bobbe"/>
    <s v="Piggott"/>
    <s v="Washington"/>
    <x v="0"/>
    <x v="0"/>
    <n v="14.85"/>
    <n v="59.4"/>
    <x v="1"/>
    <x v="1"/>
  </r>
  <r>
    <s v="IZA-61469-812"/>
    <d v="2020-01-06T00:00:00"/>
    <x v="3"/>
    <x v="208"/>
    <s v="L-D-2.5"/>
    <n v="4"/>
    <s v="Ketty"/>
    <s v="Bromehead"/>
    <s v="New York City"/>
    <x v="0"/>
    <x v="0"/>
    <n v="29.784999999999997"/>
    <n v="119.13999999999999"/>
    <x v="2"/>
    <x v="3"/>
  </r>
  <r>
    <s v="PSS-22466-862"/>
    <d v="2021-05-21T00:00:00"/>
    <x v="1"/>
    <x v="209"/>
    <s v="R-L-0.2"/>
    <n v="4"/>
    <s v="Elsbeth"/>
    <s v="Westerman"/>
    <s v="Newmarket on Fergus"/>
    <x v="1"/>
    <x v="1"/>
    <n v="3.5849999999999995"/>
    <n v="14.339999999999998"/>
    <x v="1"/>
    <x v="0"/>
  </r>
  <r>
    <s v="REH-56504-397"/>
    <d v="2020-02-26T00:00:00"/>
    <x v="3"/>
    <x v="210"/>
    <s v="A-M-2.5"/>
    <n v="5"/>
    <s v="Anabelle"/>
    <s v="Hutchens"/>
    <s v="Shawnee Mission"/>
    <x v="0"/>
    <x v="1"/>
    <n v="25.874999999999996"/>
    <n v="129.37499999999997"/>
    <x v="0"/>
    <x v="2"/>
  </r>
  <r>
    <s v="ALA-62598-016"/>
    <d v="2020-02-19T00:00:00"/>
    <x v="3"/>
    <x v="211"/>
    <s v="R-D-0.2"/>
    <n v="6"/>
    <s v="Noak"/>
    <s v="Wyvill"/>
    <s v="Edinburgh"/>
    <x v="2"/>
    <x v="0"/>
    <n v="2.6849999999999996"/>
    <n v="16.11"/>
    <x v="2"/>
    <x v="0"/>
  </r>
  <r>
    <s v="EYE-70374-835"/>
    <d v="2021-06-29T00:00:00"/>
    <x v="1"/>
    <x v="212"/>
    <s v="R-L-0.2"/>
    <n v="5"/>
    <s v="Beltran"/>
    <s v="Mathon"/>
    <s v="Sacramento"/>
    <x v="0"/>
    <x v="1"/>
    <n v="3.5849999999999995"/>
    <n v="17.924999999999997"/>
    <x v="1"/>
    <x v="0"/>
  </r>
  <r>
    <s v="CCZ-19589-212"/>
    <d v="2021-03-27T00:00:00"/>
    <x v="1"/>
    <x v="213"/>
    <s v="L-M-0.2"/>
    <n v="2"/>
    <s v="Kristos"/>
    <s v="Streight"/>
    <s v="Wilkes Barre"/>
    <x v="0"/>
    <x v="1"/>
    <n v="4.3650000000000002"/>
    <n v="8.73"/>
    <x v="0"/>
    <x v="3"/>
  </r>
  <r>
    <s v="BPT-83989-157"/>
    <d v="2021-10-27T00:00:00"/>
    <x v="1"/>
    <x v="214"/>
    <s v="A-M-2.5"/>
    <n v="2"/>
    <s v="Portie"/>
    <s v="Cutchie"/>
    <s v="Greensboro"/>
    <x v="0"/>
    <x v="1"/>
    <n v="25.874999999999996"/>
    <n v="51.749999999999993"/>
    <x v="0"/>
    <x v="2"/>
  </r>
  <r>
    <s v="YFH-87456-208"/>
    <d v="2019-06-12T00:00:00"/>
    <x v="0"/>
    <x v="215"/>
    <s v="L-M-0.2"/>
    <n v="2"/>
    <s v="Sinclare"/>
    <s v="Edsell"/>
    <s v="Newark"/>
    <x v="0"/>
    <x v="0"/>
    <n v="4.3650000000000002"/>
    <n v="8.73"/>
    <x v="0"/>
    <x v="3"/>
  </r>
  <r>
    <s v="JLN-14700-924"/>
    <d v="2020-06-28T00:00:00"/>
    <x v="3"/>
    <x v="216"/>
    <s v="L-L-0.2"/>
    <n v="5"/>
    <s v="Conny"/>
    <s v="Gheraldi"/>
    <s v="Kinloch"/>
    <x v="2"/>
    <x v="1"/>
    <n v="4.7549999999999999"/>
    <n v="23.774999999999999"/>
    <x v="1"/>
    <x v="3"/>
  </r>
  <r>
    <s v="JVW-22582-137"/>
    <d v="2021-03-23T00:00:00"/>
    <x v="1"/>
    <x v="217"/>
    <s v="E-M-0.2"/>
    <n v="5"/>
    <s v="Beryle"/>
    <s v="Kenwell"/>
    <s v="Honolulu"/>
    <x v="0"/>
    <x v="1"/>
    <n v="4.125"/>
    <n v="20.625"/>
    <x v="0"/>
    <x v="1"/>
  </r>
  <r>
    <s v="LAA-41879-001"/>
    <d v="2022-02-10T00:00:00"/>
    <x v="2"/>
    <x v="218"/>
    <s v="L-L-2.5"/>
    <n v="1"/>
    <s v="Tomas"/>
    <s v="Sutty"/>
    <s v="New York City"/>
    <x v="0"/>
    <x v="1"/>
    <n v="36.454999999999998"/>
    <n v="36.454999999999998"/>
    <x v="1"/>
    <x v="3"/>
  </r>
  <r>
    <s v="BRV-64870-915"/>
    <d v="2019-04-16T00:00:00"/>
    <x v="0"/>
    <x v="219"/>
    <s v="L-L-2.5"/>
    <n v="5"/>
    <s v="Samuele"/>
    <s v="Ales0"/>
    <s v="Ballinroad"/>
    <x v="1"/>
    <x v="1"/>
    <n v="36.454999999999998"/>
    <n v="182.27499999999998"/>
    <x v="1"/>
    <x v="3"/>
  </r>
  <r>
    <s v="RGJ-12544-083"/>
    <d v="2020-02-12T00:00:00"/>
    <x v="3"/>
    <x v="220"/>
    <s v="L-D-2.5"/>
    <n v="3"/>
    <s v="Carlie"/>
    <s v="Harce"/>
    <s v="D煤n Laoghaire"/>
    <x v="1"/>
    <x v="1"/>
    <n v="29.784999999999997"/>
    <n v="89.35499999999999"/>
    <x v="2"/>
    <x v="3"/>
  </r>
  <r>
    <s v="JJX-83339-346"/>
    <d v="2022-01-02T00:00:00"/>
    <x v="2"/>
    <x v="221"/>
    <s v="R-L-0.2"/>
    <n v="1"/>
    <s v="Craggy"/>
    <s v="Bril"/>
    <s v="Cincinnati"/>
    <x v="0"/>
    <x v="0"/>
    <n v="3.5849999999999995"/>
    <n v="3.5849999999999995"/>
    <x v="1"/>
    <x v="0"/>
  </r>
  <r>
    <s v="BIU-21970-705"/>
    <d v="2020-12-07T00:00:00"/>
    <x v="3"/>
    <x v="222"/>
    <s v="R-M-2.5"/>
    <n v="2"/>
    <s v="Friederike"/>
    <s v="Drysdale"/>
    <s v="Midland"/>
    <x v="0"/>
    <x v="0"/>
    <n v="22.884999999999998"/>
    <n v="45.769999999999996"/>
    <x v="0"/>
    <x v="0"/>
  </r>
  <r>
    <s v="ELJ-87741-745"/>
    <d v="2020-02-20T00:00:00"/>
    <x v="3"/>
    <x v="223"/>
    <s v="E-L-1"/>
    <n v="4"/>
    <s v="Devon"/>
    <s v="Magowan"/>
    <s v="Cheyenne"/>
    <x v="0"/>
    <x v="1"/>
    <n v="14.85"/>
    <n v="59.4"/>
    <x v="1"/>
    <x v="1"/>
  </r>
  <r>
    <s v="SGI-48226-857"/>
    <d v="2020-06-11T00:00:00"/>
    <x v="3"/>
    <x v="224"/>
    <s v="A-M-2.5"/>
    <n v="6"/>
    <s v="Codi"/>
    <s v="Littrell"/>
    <s v="Atlanta"/>
    <x v="0"/>
    <x v="0"/>
    <n v="25.874999999999996"/>
    <n v="155.24999999999997"/>
    <x v="0"/>
    <x v="2"/>
  </r>
  <r>
    <s v="AHV-66988-037"/>
    <d v="2020-09-08T00:00:00"/>
    <x v="3"/>
    <x v="225"/>
    <s v="R-M-2.5"/>
    <n v="2"/>
    <s v="Christel"/>
    <s v="Speak"/>
    <s v="Duluth"/>
    <x v="0"/>
    <x v="1"/>
    <n v="22.884999999999998"/>
    <n v="45.769999999999996"/>
    <x v="0"/>
    <x v="0"/>
  </r>
  <r>
    <s v="ISK-42066-094"/>
    <d v="2020-03-28T00:00:00"/>
    <x v="3"/>
    <x v="226"/>
    <s v="E-D-1"/>
    <n v="3"/>
    <s v="Sibella"/>
    <s v="Rushbrooke"/>
    <s v="Sacramento"/>
    <x v="0"/>
    <x v="0"/>
    <n v="12.15"/>
    <n v="36.450000000000003"/>
    <x v="2"/>
    <x v="1"/>
  </r>
  <r>
    <s v="FTC-35822-530"/>
    <d v="2020-10-10T00:00:00"/>
    <x v="3"/>
    <x v="227"/>
    <s v="E-D-0.5"/>
    <n v="4"/>
    <s v="Tammie"/>
    <s v="Drynan"/>
    <s v="Tampa"/>
    <x v="0"/>
    <x v="0"/>
    <n v="7.29"/>
    <n v="29.16"/>
    <x v="2"/>
    <x v="1"/>
  </r>
  <r>
    <s v="VSS-56247-688"/>
    <d v="2022-05-21T00:00:00"/>
    <x v="2"/>
    <x v="228"/>
    <s v="L-M-2.5"/>
    <n v="4"/>
    <s v="Effie"/>
    <s v="Yurkov"/>
    <s v="Honolulu"/>
    <x v="0"/>
    <x v="1"/>
    <n v="33.464999999999996"/>
    <n v="133.85999999999999"/>
    <x v="0"/>
    <x v="3"/>
  </r>
  <r>
    <s v="HVW-25584-144"/>
    <d v="2020-04-30T00:00:00"/>
    <x v="3"/>
    <x v="229"/>
    <s v="L-L-0.2"/>
    <n v="5"/>
    <s v="Lexie"/>
    <s v="Mallan"/>
    <s v="Baton Rouge"/>
    <x v="0"/>
    <x v="0"/>
    <n v="4.7549999999999999"/>
    <n v="23.774999999999999"/>
    <x v="1"/>
    <x v="3"/>
  </r>
  <r>
    <s v="MUY-15309-209"/>
    <d v="2021-12-12T00:00:00"/>
    <x v="1"/>
    <x v="230"/>
    <s v="L-D-1"/>
    <n v="3"/>
    <s v="Georgena"/>
    <s v="Bentjens"/>
    <s v="Newbiggin"/>
    <x v="2"/>
    <x v="1"/>
    <n v="12.95"/>
    <n v="38.849999999999994"/>
    <x v="2"/>
    <x v="3"/>
  </r>
  <r>
    <s v="VAJ-44572-469"/>
    <d v="2020-10-27T00:00:00"/>
    <x v="3"/>
    <x v="231"/>
    <s v="R-L-0.2"/>
    <n v="6"/>
    <s v="Delmar"/>
    <s v="Beasant"/>
    <s v="Kilkenny"/>
    <x v="1"/>
    <x v="0"/>
    <n v="3.5849999999999995"/>
    <n v="21.509999999999998"/>
    <x v="1"/>
    <x v="0"/>
  </r>
  <r>
    <s v="YJU-84377-606"/>
    <d v="2020-07-07T00:00:00"/>
    <x v="3"/>
    <x v="232"/>
    <s v="A-D-1"/>
    <n v="1"/>
    <s v="Lyn"/>
    <s v="Entwistle"/>
    <s v="Minneapolis"/>
    <x v="0"/>
    <x v="0"/>
    <n v="9.9499999999999993"/>
    <n v="9.9499999999999993"/>
    <x v="2"/>
    <x v="2"/>
  </r>
  <r>
    <s v="VNC-93921-469"/>
    <d v="2020-01-31T00:00:00"/>
    <x v="3"/>
    <x v="233"/>
    <s v="L-L-1"/>
    <n v="1"/>
    <s v="Zacharias"/>
    <s v="Kiffe"/>
    <s v="Milwaukee"/>
    <x v="0"/>
    <x v="0"/>
    <n v="15.85"/>
    <n v="15.85"/>
    <x v="1"/>
    <x v="3"/>
  </r>
  <r>
    <s v="OGB-91614-810"/>
    <d v="2020-02-18T00:00:00"/>
    <x v="3"/>
    <x v="234"/>
    <s v="R-M-0.2"/>
    <n v="1"/>
    <s v="Mercedes"/>
    <s v="Acott"/>
    <s v="Charlotte"/>
    <x v="0"/>
    <x v="0"/>
    <n v="2.9849999999999999"/>
    <n v="2.9849999999999999"/>
    <x v="0"/>
    <x v="0"/>
  </r>
  <r>
    <s v="BQI-61647-496"/>
    <d v="2021-06-13T00:00:00"/>
    <x v="1"/>
    <x v="235"/>
    <s v="E-M-1"/>
    <n v="5"/>
    <s v="Connor"/>
    <s v="Heaviside"/>
    <s v="Phoenix"/>
    <x v="0"/>
    <x v="0"/>
    <n v="13.75"/>
    <n v="68.75"/>
    <x v="0"/>
    <x v="1"/>
  </r>
  <r>
    <s v="IOM-51636-823"/>
    <d v="2022-08-06T00:00:00"/>
    <x v="2"/>
    <x v="236"/>
    <s v="A-D-1"/>
    <n v="3"/>
    <s v="Devy"/>
    <s v="Bulbrook"/>
    <s v="Jamaica"/>
    <x v="0"/>
    <x v="1"/>
    <n v="9.9499999999999993"/>
    <n v="29.849999999999998"/>
    <x v="2"/>
    <x v="2"/>
  </r>
  <r>
    <s v="GGD-38107-641"/>
    <d v="2021-11-23T00:00:00"/>
    <x v="1"/>
    <x v="237"/>
    <s v="L-M-1"/>
    <n v="4"/>
    <s v="Leia"/>
    <s v="Kernan"/>
    <s v="Champaign"/>
    <x v="0"/>
    <x v="1"/>
    <n v="14.55"/>
    <n v="58.2"/>
    <x v="0"/>
    <x v="3"/>
  </r>
  <r>
    <s v="LTO-95975-728"/>
    <d v="2021-10-13T00:00:00"/>
    <x v="1"/>
    <x v="238"/>
    <s v="R-L-0.5"/>
    <n v="4"/>
    <s v="Rosaline"/>
    <s v="McLae"/>
    <s v="Swindon"/>
    <x v="2"/>
    <x v="1"/>
    <n v="7.169999999999999"/>
    <n v="28.679999999999996"/>
    <x v="1"/>
    <x v="0"/>
  </r>
  <r>
    <s v="IGM-84664-265"/>
    <d v="2021-08-31T00:00:00"/>
    <x v="1"/>
    <x v="239"/>
    <s v="R-L-0.5"/>
    <n v="3"/>
    <s v="Cleve"/>
    <s v="Blowfelde"/>
    <s v="Tucson"/>
    <x v="0"/>
    <x v="1"/>
    <n v="7.169999999999999"/>
    <n v="21.509999999999998"/>
    <x v="1"/>
    <x v="0"/>
  </r>
  <r>
    <s v="SKO-45740-621"/>
    <d v="2020-01-16T00:00:00"/>
    <x v="3"/>
    <x v="233"/>
    <s v="L-M-0.5"/>
    <n v="2"/>
    <s v="Zacharias"/>
    <s v="Kiffe"/>
    <s v="Milwaukee"/>
    <x v="0"/>
    <x v="0"/>
    <n v="8.73"/>
    <n v="17.46"/>
    <x v="0"/>
    <x v="3"/>
  </r>
  <r>
    <s v="FOJ-02234-063"/>
    <d v="2022-04-25T00:00:00"/>
    <x v="2"/>
    <x v="240"/>
    <s v="E-D-2.5"/>
    <n v="1"/>
    <s v="Denyse"/>
    <s v="O'Calleran"/>
    <s v="Pompano Beach"/>
    <x v="0"/>
    <x v="0"/>
    <n v="27.945"/>
    <n v="27.945"/>
    <x v="2"/>
    <x v="1"/>
  </r>
  <r>
    <s v="MSJ-11909-468"/>
    <d v="2021-11-13T00:00:00"/>
    <x v="1"/>
    <x v="241"/>
    <s v="E-D-2.5"/>
    <n v="5"/>
    <s v="Cobby"/>
    <s v="Cromwell"/>
    <s v="Whittier"/>
    <x v="0"/>
    <x v="1"/>
    <n v="27.945"/>
    <n v="139.72499999999999"/>
    <x v="2"/>
    <x v="1"/>
  </r>
  <r>
    <s v="DKB-78053-329"/>
    <d v="2021-06-08T00:00:00"/>
    <x v="1"/>
    <x v="242"/>
    <s v="R-M-0.2"/>
    <n v="2"/>
    <s v="Irv"/>
    <s v="Hay"/>
    <s v="Sheffield"/>
    <x v="2"/>
    <x v="1"/>
    <n v="2.9849999999999999"/>
    <n v="5.97"/>
    <x v="0"/>
    <x v="0"/>
  </r>
  <r>
    <s v="DFZ-45083-941"/>
    <d v="2020-11-21T00:00:00"/>
    <x v="3"/>
    <x v="243"/>
    <s v="R-L-2.5"/>
    <n v="1"/>
    <s v="Tani"/>
    <s v="Taffarello"/>
    <s v="Saint Louis"/>
    <x v="0"/>
    <x v="0"/>
    <n v="27.484999999999996"/>
    <n v="27.484999999999996"/>
    <x v="1"/>
    <x v="0"/>
  </r>
  <r>
    <s v="OTA-40969-710"/>
    <d v="2019-03-14T00:00:00"/>
    <x v="0"/>
    <x v="244"/>
    <s v="R-L-1"/>
    <n v="5"/>
    <s v="Monique"/>
    <s v="Canty"/>
    <s v="Erie"/>
    <x v="0"/>
    <x v="0"/>
    <n v="11.95"/>
    <n v="59.75"/>
    <x v="1"/>
    <x v="0"/>
  </r>
  <r>
    <s v="GRH-45571-667"/>
    <d v="2019-08-16T00:00:00"/>
    <x v="0"/>
    <x v="245"/>
    <s v="E-M-1"/>
    <n v="3"/>
    <s v="Javier"/>
    <s v="Kopke"/>
    <s v="Tacoma"/>
    <x v="0"/>
    <x v="1"/>
    <n v="13.75"/>
    <n v="41.25"/>
    <x v="0"/>
    <x v="1"/>
  </r>
  <r>
    <s v="NXV-05302-067"/>
    <d v="2019-04-22T00:00:00"/>
    <x v="0"/>
    <x v="246"/>
    <s v="L-M-2.5"/>
    <n v="4"/>
    <s v="Mar"/>
    <s v="McIver"/>
    <s v="Richmond"/>
    <x v="0"/>
    <x v="1"/>
    <n v="33.464999999999996"/>
    <n v="133.85999999999999"/>
    <x v="0"/>
    <x v="3"/>
  </r>
  <r>
    <s v="VZH-86274-142"/>
    <d v="2022-05-02T00:00:00"/>
    <x v="2"/>
    <x v="247"/>
    <s v="R-L-1"/>
    <n v="5"/>
    <s v="Arabella"/>
    <s v="Fransewich"/>
    <s v="Kinsealy-Drinan"/>
    <x v="1"/>
    <x v="0"/>
    <n v="11.95"/>
    <n v="59.75"/>
    <x v="1"/>
    <x v="0"/>
  </r>
  <r>
    <s v="KIX-93248-135"/>
    <d v="2020-02-11T00:00:00"/>
    <x v="3"/>
    <x v="248"/>
    <s v="A-D-0.5"/>
    <n v="1"/>
    <s v="Violette"/>
    <s v="Hellmore"/>
    <s v="Little Rock"/>
    <x v="0"/>
    <x v="0"/>
    <n v="5.97"/>
    <n v="5.97"/>
    <x v="2"/>
    <x v="2"/>
  </r>
  <r>
    <s v="AXR-10962-010"/>
    <d v="2021-03-28T00:00:00"/>
    <x v="1"/>
    <x v="249"/>
    <s v="E-D-1"/>
    <n v="2"/>
    <s v="Myles"/>
    <s v="Seawright"/>
    <s v="Newton"/>
    <x v="2"/>
    <x v="1"/>
    <n v="12.15"/>
    <n v="24.3"/>
    <x v="2"/>
    <x v="1"/>
  </r>
  <r>
    <s v="IHS-71573-008"/>
    <d v="2021-05-08T00:00:00"/>
    <x v="1"/>
    <x v="250"/>
    <s v="E-D-0.2"/>
    <n v="6"/>
    <s v="Silvana"/>
    <s v="Northeast"/>
    <s v="Sparks"/>
    <x v="0"/>
    <x v="0"/>
    <n v="3.645"/>
    <n v="21.87"/>
    <x v="2"/>
    <x v="1"/>
  </r>
  <r>
    <s v="QTR-19001-114"/>
    <d v="2019-11-21T00:00:00"/>
    <x v="0"/>
    <x v="195"/>
    <s v="A-D-1"/>
    <n v="2"/>
    <s v="Anselma"/>
    <s v="Attwater"/>
    <s v="Charlottesville"/>
    <x v="0"/>
    <x v="0"/>
    <n v="9.9499999999999993"/>
    <n v="19.899999999999999"/>
    <x v="2"/>
    <x v="2"/>
  </r>
  <r>
    <s v="WBK-62297-910"/>
    <d v="2021-05-17T00:00:00"/>
    <x v="1"/>
    <x v="251"/>
    <s v="A-D-0.2"/>
    <n v="2"/>
    <s v="Monica"/>
    <s v="Fearon"/>
    <s v="Denton"/>
    <x v="0"/>
    <x v="1"/>
    <n v="2.9849999999999999"/>
    <n v="5.97"/>
    <x v="2"/>
    <x v="2"/>
  </r>
  <r>
    <s v="OGY-19377-175"/>
    <d v="2019-07-09T00:00:00"/>
    <x v="0"/>
    <x v="252"/>
    <s v="E-D-0.5"/>
    <n v="1"/>
    <s v="Barney"/>
    <s v="Chisnell"/>
    <s v="Tullamore"/>
    <x v="1"/>
    <x v="0"/>
    <n v="7.29"/>
    <n v="7.29"/>
    <x v="2"/>
    <x v="1"/>
  </r>
  <r>
    <s v="ESR-66651-814"/>
    <d v="2020-05-20T00:00:00"/>
    <x v="3"/>
    <x v="253"/>
    <s v="A-D-0.2"/>
    <n v="4"/>
    <s v="Jasper"/>
    <s v="Sisneros"/>
    <s v="Raleigh"/>
    <x v="0"/>
    <x v="0"/>
    <n v="2.9849999999999999"/>
    <n v="11.94"/>
    <x v="2"/>
    <x v="2"/>
  </r>
  <r>
    <s v="CPX-46916-770"/>
    <d v="2021-08-27T00:00:00"/>
    <x v="1"/>
    <x v="254"/>
    <s v="R-L-1"/>
    <n v="6"/>
    <s v="Zachariah"/>
    <s v="Carlson"/>
    <s v="Shankill"/>
    <x v="1"/>
    <x v="0"/>
    <n v="11.95"/>
    <n v="71.699999999999989"/>
    <x v="1"/>
    <x v="0"/>
  </r>
  <r>
    <s v="MDC-03318-645"/>
    <d v="2022-04-30T00:00:00"/>
    <x v="2"/>
    <x v="255"/>
    <s v="A-L-0.2"/>
    <n v="2"/>
    <s v="Warner"/>
    <s v="Maddox"/>
    <s v="New York City"/>
    <x v="0"/>
    <x v="1"/>
    <n v="3.8849999999999998"/>
    <n v="7.77"/>
    <x v="1"/>
    <x v="2"/>
  </r>
  <r>
    <s v="SFF-86059-407"/>
    <d v="2020-06-03T00:00:00"/>
    <x v="3"/>
    <x v="256"/>
    <s v="A-M-2.5"/>
    <n v="1"/>
    <s v="Donnie"/>
    <s v="Hedlestone"/>
    <s v="Stamford"/>
    <x v="0"/>
    <x v="1"/>
    <n v="25.874999999999996"/>
    <n v="25.874999999999996"/>
    <x v="0"/>
    <x v="2"/>
  </r>
  <r>
    <s v="SCL-94540-788"/>
    <d v="2022-06-13T00:00:00"/>
    <x v="2"/>
    <x v="257"/>
    <s v="E-L-2.5"/>
    <n v="6"/>
    <s v="Teddi"/>
    <s v="Crowthe"/>
    <s v="Toledo"/>
    <x v="0"/>
    <x v="1"/>
    <n v="34.154999999999994"/>
    <n v="204.92999999999995"/>
    <x v="1"/>
    <x v="1"/>
  </r>
  <r>
    <s v="HVU-21634-076"/>
    <d v="2020-06-10T00:00:00"/>
    <x v="3"/>
    <x v="258"/>
    <s v="R-L-2.5"/>
    <n v="4"/>
    <s v="Dorelia"/>
    <s v="Bury"/>
    <s v="Castleblayney"/>
    <x v="1"/>
    <x v="0"/>
    <n v="27.484999999999996"/>
    <n v="109.93999999999998"/>
    <x v="1"/>
    <x v="0"/>
  </r>
  <r>
    <s v="XUS-73326-418"/>
    <d v="2020-12-18T00:00:00"/>
    <x v="3"/>
    <x v="259"/>
    <s v="E-L-1"/>
    <n v="6"/>
    <s v="Gussy"/>
    <s v="Broadbear"/>
    <s v="Columbia"/>
    <x v="0"/>
    <x v="1"/>
    <n v="14.85"/>
    <n v="89.1"/>
    <x v="1"/>
    <x v="1"/>
  </r>
  <r>
    <s v="XWD-18933-006"/>
    <d v="2019-08-31T00:00:00"/>
    <x v="0"/>
    <x v="260"/>
    <s v="A-L-0.2"/>
    <n v="2"/>
    <s v="Emlynne"/>
    <s v="Palfrey"/>
    <s v="Fort Wayne"/>
    <x v="0"/>
    <x v="0"/>
    <n v="3.8849999999999998"/>
    <n v="7.77"/>
    <x v="1"/>
    <x v="2"/>
  </r>
  <r>
    <s v="HPD-65272-772"/>
    <d v="2019-02-25T00:00:00"/>
    <x v="0"/>
    <x v="261"/>
    <s v="L-M-2.5"/>
    <n v="1"/>
    <s v="Parsifal"/>
    <s v="Metrick"/>
    <s v="Saint Louis"/>
    <x v="0"/>
    <x v="0"/>
    <n v="33.464999999999996"/>
    <n v="33.464999999999996"/>
    <x v="0"/>
    <x v="3"/>
  </r>
  <r>
    <s v="JEG-93140-224"/>
    <d v="2021-02-07T00:00:00"/>
    <x v="1"/>
    <x v="262"/>
    <s v="E-M-0.5"/>
    <n v="5"/>
    <s v="Christopher"/>
    <s v="Grieveson"/>
    <s v="Portland"/>
    <x v="0"/>
    <x v="0"/>
    <n v="8.25"/>
    <n v="41.25"/>
    <x v="0"/>
    <x v="1"/>
  </r>
  <r>
    <s v="NNH-62058-950"/>
    <d v="2021-01-14T00:00:00"/>
    <x v="1"/>
    <x v="263"/>
    <s v="E-L-1"/>
    <n v="4"/>
    <s v="Karlan"/>
    <s v="Karby"/>
    <s v="Boulder"/>
    <x v="0"/>
    <x v="0"/>
    <n v="14.85"/>
    <n v="59.4"/>
    <x v="1"/>
    <x v="1"/>
  </r>
  <r>
    <s v="LTD-71429-845"/>
    <d v="2019-02-24T00:00:00"/>
    <x v="0"/>
    <x v="264"/>
    <s v="A-L-0.5"/>
    <n v="1"/>
    <s v="Flory"/>
    <s v="Crumpe"/>
    <s v="Norton"/>
    <x v="2"/>
    <x v="1"/>
    <n v="7.77"/>
    <n v="7.77"/>
    <x v="1"/>
    <x v="2"/>
  </r>
  <r>
    <s v="MPV-26985-215"/>
    <d v="2019-06-23T00:00:00"/>
    <x v="0"/>
    <x v="265"/>
    <s v="R-D-0.5"/>
    <n v="1"/>
    <s v="Amity"/>
    <s v="Chatto"/>
    <s v="Sheffield"/>
    <x v="2"/>
    <x v="0"/>
    <n v="5.3699999999999992"/>
    <n v="5.3699999999999992"/>
    <x v="2"/>
    <x v="0"/>
  </r>
  <r>
    <s v="IYO-10245-081"/>
    <d v="2020-05-09T00:00:00"/>
    <x v="3"/>
    <x v="266"/>
    <s v="E-M-2.5"/>
    <n v="3"/>
    <s v="Nanine"/>
    <s v="McCarthy"/>
    <s v="Louisville"/>
    <x v="0"/>
    <x v="1"/>
    <n v="31.624999999999996"/>
    <n v="94.874999999999986"/>
    <x v="0"/>
    <x v="1"/>
  </r>
  <r>
    <s v="BYZ-39669-954"/>
    <d v="2020-07-18T00:00:00"/>
    <x v="3"/>
    <x v="267"/>
    <s v="L-L-2.5"/>
    <n v="1"/>
    <s v="Lyndsey"/>
    <s v="Megany"/>
    <s v="Buffalo"/>
    <x v="0"/>
    <x v="1"/>
    <n v="36.454999999999998"/>
    <n v="36.454999999999998"/>
    <x v="1"/>
    <x v="3"/>
  </r>
  <r>
    <s v="EFB-72860-209"/>
    <d v="2019-10-17T00:00:00"/>
    <x v="0"/>
    <x v="268"/>
    <s v="A-M-0.2"/>
    <n v="4"/>
    <s v="Byram"/>
    <s v="Mergue"/>
    <s v="Canton"/>
    <x v="0"/>
    <x v="0"/>
    <n v="3.375"/>
    <n v="13.5"/>
    <x v="0"/>
    <x v="2"/>
  </r>
  <r>
    <s v="GMM-72397-378"/>
    <d v="2022-05-16T00:00:00"/>
    <x v="2"/>
    <x v="269"/>
    <s v="R-L-0.2"/>
    <n v="4"/>
    <s v="Kerr"/>
    <s v="Patise"/>
    <s v="Boston"/>
    <x v="0"/>
    <x v="1"/>
    <n v="3.5849999999999995"/>
    <n v="14.339999999999998"/>
    <x v="1"/>
    <x v="0"/>
  </r>
  <r>
    <s v="LYP-52345-883"/>
    <d v="2021-03-24T00:00:00"/>
    <x v="1"/>
    <x v="270"/>
    <s v="E-M-0.5"/>
    <n v="1"/>
    <s v="Mathew"/>
    <s v="Goulter"/>
    <s v="Kinlough"/>
    <x v="1"/>
    <x v="0"/>
    <n v="8.25"/>
    <n v="8.25"/>
    <x v="0"/>
    <x v="1"/>
  </r>
  <r>
    <s v="DFK-35846-692"/>
    <d v="2019-11-03T00:00:00"/>
    <x v="0"/>
    <x v="271"/>
    <s v="R-D-0.2"/>
    <n v="5"/>
    <s v="Marris"/>
    <s v="Grcic"/>
    <s v="Lynchburg"/>
    <x v="0"/>
    <x v="0"/>
    <n v="2.6849999999999996"/>
    <n v="13.424999999999997"/>
    <x v="2"/>
    <x v="0"/>
  </r>
  <r>
    <s v="XAH-93337-609"/>
    <d v="2021-10-28T00:00:00"/>
    <x v="1"/>
    <x v="272"/>
    <s v="A-D-1"/>
    <n v="5"/>
    <s v="Domeniga"/>
    <s v="Duke"/>
    <s v="Los Angeles"/>
    <x v="0"/>
    <x v="1"/>
    <n v="9.9499999999999993"/>
    <n v="49.75"/>
    <x v="2"/>
    <x v="2"/>
  </r>
  <r>
    <s v="QKA-72582-644"/>
    <d v="2020-12-16T00:00:00"/>
    <x v="3"/>
    <x v="273"/>
    <s v="E-M-0.5"/>
    <n v="2"/>
    <s v="Violante"/>
    <s v="Skouling"/>
    <s v="Drumcondra"/>
    <x v="1"/>
    <x v="1"/>
    <n v="8.25"/>
    <n v="16.5"/>
    <x v="0"/>
    <x v="1"/>
  </r>
  <r>
    <s v="ZDK-84567-102"/>
    <d v="2021-11-29T00:00:00"/>
    <x v="1"/>
    <x v="274"/>
    <s v="A-D-0.5"/>
    <n v="3"/>
    <s v="Isidore"/>
    <s v="Hussey"/>
    <s v="Birmingham"/>
    <x v="0"/>
    <x v="1"/>
    <n v="5.97"/>
    <n v="17.91"/>
    <x v="2"/>
    <x v="2"/>
  </r>
  <r>
    <s v="WAV-38301-984"/>
    <d v="2021-03-20T00:00:00"/>
    <x v="1"/>
    <x v="275"/>
    <s v="A-D-0.5"/>
    <n v="5"/>
    <s v="Cassie"/>
    <s v="Pinkerton"/>
    <s v="Alexandria"/>
    <x v="0"/>
    <x v="1"/>
    <n v="5.97"/>
    <n v="29.849999999999998"/>
    <x v="2"/>
    <x v="2"/>
  </r>
  <r>
    <s v="KZR-33023-209"/>
    <d v="2022-04-08T00:00:00"/>
    <x v="2"/>
    <x v="276"/>
    <s v="E-L-1"/>
    <n v="3"/>
    <s v="Micki"/>
    <s v="Fero"/>
    <s v="Danbury"/>
    <x v="0"/>
    <x v="1"/>
    <n v="14.85"/>
    <n v="44.55"/>
    <x v="1"/>
    <x v="1"/>
  </r>
  <r>
    <s v="ULM-49433-003"/>
    <d v="2020-08-14T00:00:00"/>
    <x v="3"/>
    <x v="277"/>
    <s v="E-M-1"/>
    <n v="2"/>
    <s v="Cybill"/>
    <s v="Graddell"/>
    <s v="Albany"/>
    <x v="0"/>
    <x v="1"/>
    <n v="13.75"/>
    <n v="27.5"/>
    <x v="0"/>
    <x v="1"/>
  </r>
  <r>
    <s v="SIB-83254-136"/>
    <d v="2019-05-12T00:00:00"/>
    <x v="0"/>
    <x v="278"/>
    <s v="R-M-0.5"/>
    <n v="6"/>
    <s v="Dorian"/>
    <s v="Vizor"/>
    <s v="Naples"/>
    <x v="0"/>
    <x v="0"/>
    <n v="5.97"/>
    <n v="35.82"/>
    <x v="0"/>
    <x v="0"/>
  </r>
  <r>
    <s v="NOK-50349-551"/>
    <d v="2021-03-03T00:00:00"/>
    <x v="1"/>
    <x v="279"/>
    <s v="R-D-0.5"/>
    <n v="3"/>
    <s v="Eddi"/>
    <s v="Sedgebeer"/>
    <s v="Miami Beach"/>
    <x v="0"/>
    <x v="0"/>
    <n v="5.3699999999999992"/>
    <n v="16.11"/>
    <x v="2"/>
    <x v="0"/>
  </r>
  <r>
    <s v="YIS-96268-844"/>
    <d v="2020-02-11T00:00:00"/>
    <x v="3"/>
    <x v="280"/>
    <s v="E-L-0.2"/>
    <n v="6"/>
    <s v="Ken"/>
    <s v="Lestrange"/>
    <s v="Atlanta"/>
    <x v="0"/>
    <x v="0"/>
    <n v="4.4550000000000001"/>
    <n v="26.73"/>
    <x v="1"/>
    <x v="1"/>
  </r>
  <r>
    <s v="CXI-04933-855"/>
    <d v="2019-04-27T00:00:00"/>
    <x v="0"/>
    <x v="281"/>
    <s v="E-L-2.5"/>
    <n v="6"/>
    <s v="Lacee"/>
    <s v="Tanti"/>
    <s v="Corpus Christi"/>
    <x v="0"/>
    <x v="0"/>
    <n v="34.154999999999994"/>
    <n v="204.92999999999995"/>
    <x v="1"/>
    <x v="1"/>
  </r>
  <r>
    <s v="IZU-90429-382"/>
    <d v="2022-03-26T00:00:00"/>
    <x v="2"/>
    <x v="282"/>
    <s v="A-L-1"/>
    <n v="3"/>
    <s v="Arel"/>
    <s v="De Lasci"/>
    <s v="Honolulu"/>
    <x v="0"/>
    <x v="0"/>
    <n v="12.95"/>
    <n v="38.849999999999994"/>
    <x v="1"/>
    <x v="2"/>
  </r>
  <r>
    <s v="WIT-40912-783"/>
    <d v="2020-09-28T00:00:00"/>
    <x v="3"/>
    <x v="283"/>
    <s v="L-D-0.2"/>
    <n v="4"/>
    <s v="Trescha"/>
    <s v="Jedrachowicz"/>
    <s v="Austin"/>
    <x v="0"/>
    <x v="0"/>
    <n v="3.8849999999999998"/>
    <n v="15.54"/>
    <x v="2"/>
    <x v="3"/>
  </r>
  <r>
    <s v="PSD-57291-590"/>
    <d v="2019-10-24T00:00:00"/>
    <x v="0"/>
    <x v="284"/>
    <s v="A-M-0.5"/>
    <n v="1"/>
    <s v="Perkin"/>
    <s v="Stonner"/>
    <s v="Baltimore"/>
    <x v="0"/>
    <x v="1"/>
    <n v="6.75"/>
    <n v="6.75"/>
    <x v="0"/>
    <x v="2"/>
  </r>
  <r>
    <s v="GOI-41472-677"/>
    <d v="2021-08-04T00:00:00"/>
    <x v="1"/>
    <x v="285"/>
    <s v="E-D-2.5"/>
    <n v="4"/>
    <s v="Darrin"/>
    <s v="Tingly"/>
    <s v="Lexington"/>
    <x v="0"/>
    <x v="0"/>
    <n v="27.945"/>
    <n v="111.78"/>
    <x v="2"/>
    <x v="1"/>
  </r>
  <r>
    <s v="KTX-17944-494"/>
    <d v="2019-12-29T00:00:00"/>
    <x v="0"/>
    <x v="286"/>
    <s v="A-L-0.2"/>
    <n v="1"/>
    <s v="Claudetta"/>
    <s v="Rushe"/>
    <s v="Charlotte"/>
    <x v="0"/>
    <x v="0"/>
    <n v="3.8849999999999998"/>
    <n v="3.8849999999999998"/>
    <x v="1"/>
    <x v="2"/>
  </r>
  <r>
    <s v="RDM-99811-230"/>
    <d v="2019-11-27T00:00:00"/>
    <x v="0"/>
    <x v="287"/>
    <s v="L-M-0.2"/>
    <n v="5"/>
    <s v="Benn"/>
    <s v="Checci"/>
    <s v="Eaton"/>
    <x v="2"/>
    <x v="1"/>
    <n v="4.3650000000000002"/>
    <n v="21.825000000000003"/>
    <x v="0"/>
    <x v="3"/>
  </r>
  <r>
    <s v="JTU-55897-581"/>
    <d v="2020-02-29T00:00:00"/>
    <x v="3"/>
    <x v="288"/>
    <s v="R-M-0.2"/>
    <n v="5"/>
    <s v="Janifer"/>
    <s v="Bagot"/>
    <s v="Lincoln"/>
    <x v="0"/>
    <x v="1"/>
    <n v="2.9849999999999999"/>
    <n v="14.924999999999999"/>
    <x v="0"/>
    <x v="0"/>
  </r>
  <r>
    <s v="CRK-07584-240"/>
    <d v="2021-01-31T00:00:00"/>
    <x v="1"/>
    <x v="289"/>
    <s v="A-M-1"/>
    <n v="3"/>
    <s v="Ermin"/>
    <s v="Beeble"/>
    <s v="Cincinnati"/>
    <x v="0"/>
    <x v="0"/>
    <n v="11.25"/>
    <n v="33.75"/>
    <x v="0"/>
    <x v="2"/>
  </r>
  <r>
    <s v="MKE-75518-399"/>
    <d v="2022-06-17T00:00:00"/>
    <x v="2"/>
    <x v="290"/>
    <s v="A-M-1"/>
    <n v="3"/>
    <s v="Cos"/>
    <s v="Fluin"/>
    <s v="Sheffield"/>
    <x v="2"/>
    <x v="1"/>
    <n v="11.25"/>
    <n v="33.75"/>
    <x v="0"/>
    <x v="2"/>
  </r>
  <r>
    <s v="AEL-51169-725"/>
    <d v="2020-02-03T00:00:00"/>
    <x v="3"/>
    <x v="291"/>
    <s v="L-M-0.2"/>
    <n v="6"/>
    <s v="Eveleen"/>
    <s v="Bletsor"/>
    <s v="West Hartford"/>
    <x v="0"/>
    <x v="0"/>
    <n v="4.3650000000000002"/>
    <n v="26.19"/>
    <x v="0"/>
    <x v="3"/>
  </r>
  <r>
    <s v="ZGM-83108-823"/>
    <d v="2022-01-25T00:00:00"/>
    <x v="2"/>
    <x v="292"/>
    <s v="E-L-1"/>
    <n v="1"/>
    <s v="Paola"/>
    <s v="Brydell"/>
    <s v="Listowel"/>
    <x v="1"/>
    <x v="1"/>
    <n v="14.85"/>
    <n v="14.85"/>
    <x v="1"/>
    <x v="1"/>
  </r>
  <r>
    <s v="JBP-78754-392"/>
    <d v="2020-04-30T00:00:00"/>
    <x v="3"/>
    <x v="286"/>
    <s v="E-M-2.5"/>
    <n v="6"/>
    <s v="Claudetta"/>
    <s v="Rushe"/>
    <s v="Charlotte"/>
    <x v="0"/>
    <x v="0"/>
    <n v="31.624999999999996"/>
    <n v="189.74999999999997"/>
    <x v="0"/>
    <x v="1"/>
  </r>
  <r>
    <s v="RNH-54912-747"/>
    <d v="2021-05-01T00:00:00"/>
    <x v="1"/>
    <x v="293"/>
    <s v="R-M-0.5"/>
    <n v="1"/>
    <s v="Natka"/>
    <s v="Leethem"/>
    <s v="Alexandria"/>
    <x v="0"/>
    <x v="0"/>
    <n v="5.97"/>
    <n v="5.97"/>
    <x v="0"/>
    <x v="0"/>
  </r>
  <r>
    <s v="JDS-33440-914"/>
    <d v="2021-10-28T00:00:00"/>
    <x v="1"/>
    <x v="294"/>
    <s v="R-M-1"/>
    <n v="3"/>
    <s v="Ailene"/>
    <s v="Nesfield"/>
    <s v="Belfast"/>
    <x v="2"/>
    <x v="0"/>
    <n v="9.9499999999999993"/>
    <n v="29.849999999999998"/>
    <x v="0"/>
    <x v="0"/>
  </r>
  <r>
    <s v="SYX-48878-182"/>
    <d v="2021-08-29T00:00:00"/>
    <x v="1"/>
    <x v="295"/>
    <s v="R-D-1"/>
    <n v="5"/>
    <s v="Stacy"/>
    <s v="Pickworth"/>
    <s v="Las Vegas"/>
    <x v="0"/>
    <x v="1"/>
    <n v="8.9499999999999993"/>
    <n v="44.75"/>
    <x v="2"/>
    <x v="0"/>
  </r>
  <r>
    <s v="ZGD-94763-868"/>
    <d v="2019-12-27T00:00:00"/>
    <x v="0"/>
    <x v="296"/>
    <s v="E-L-2.5"/>
    <n v="1"/>
    <s v="Melli"/>
    <s v="Brockway"/>
    <s v="Des Moines"/>
    <x v="0"/>
    <x v="0"/>
    <n v="34.154999999999994"/>
    <n v="34.154999999999994"/>
    <x v="1"/>
    <x v="1"/>
  </r>
  <r>
    <s v="CZY-70361-485"/>
    <d v="2019-06-25T00:00:00"/>
    <x v="0"/>
    <x v="297"/>
    <s v="E-L-2.5"/>
    <n v="6"/>
    <s v="Nanny"/>
    <s v="Lush"/>
    <s v="Ballivor"/>
    <x v="1"/>
    <x v="1"/>
    <n v="34.154999999999994"/>
    <n v="204.92999999999995"/>
    <x v="1"/>
    <x v="1"/>
  </r>
  <r>
    <s v="RJR-12175-899"/>
    <d v="2019-03-02T00:00:00"/>
    <x v="0"/>
    <x v="298"/>
    <s v="E-D-0.5"/>
    <n v="3"/>
    <s v="Selma"/>
    <s v="McMillian"/>
    <s v="Akron"/>
    <x v="0"/>
    <x v="1"/>
    <n v="7.29"/>
    <n v="21.87"/>
    <x v="2"/>
    <x v="1"/>
  </r>
  <r>
    <s v="ELB-07929-407"/>
    <d v="2022-01-02T00:00:00"/>
    <x v="2"/>
    <x v="299"/>
    <s v="A-M-2.5"/>
    <n v="2"/>
    <s v="Tess"/>
    <s v="Bennison"/>
    <s v="West Palm Beach"/>
    <x v="0"/>
    <x v="0"/>
    <n v="25.874999999999996"/>
    <n v="51.749999999999993"/>
    <x v="0"/>
    <x v="2"/>
  </r>
  <r>
    <s v="UJQ-54441-340"/>
    <d v="2019-07-30T00:00:00"/>
    <x v="0"/>
    <x v="300"/>
    <s v="E-M-0.2"/>
    <n v="2"/>
    <s v="Gabie"/>
    <s v="Tweed"/>
    <s v="Fresno"/>
    <x v="0"/>
    <x v="0"/>
    <n v="4.125"/>
    <n v="8.25"/>
    <x v="0"/>
    <x v="1"/>
  </r>
  <r>
    <s v="UJQ-54441-340"/>
    <d v="2019-07-30T00:00:00"/>
    <x v="0"/>
    <x v="300"/>
    <s v="A-L-0.2"/>
    <n v="5"/>
    <s v="Gabie"/>
    <s v="Tweed"/>
    <s v="Fresno"/>
    <x v="0"/>
    <x v="0"/>
    <n v="3.8849999999999998"/>
    <n v="19.424999999999997"/>
    <x v="1"/>
    <x v="2"/>
  </r>
  <r>
    <s v="OWY-43108-475"/>
    <d v="2020-12-05T00:00:00"/>
    <x v="3"/>
    <x v="301"/>
    <s v="A-M-0.2"/>
    <n v="6"/>
    <s v="Gaile"/>
    <s v="Goggin"/>
    <s v="Sandyford"/>
    <x v="1"/>
    <x v="0"/>
    <n v="3.375"/>
    <n v="20.25"/>
    <x v="0"/>
    <x v="2"/>
  </r>
  <r>
    <s v="GNO-91911-159"/>
    <d v="2020-12-17T00:00:00"/>
    <x v="3"/>
    <x v="302"/>
    <s v="L-D-0.5"/>
    <n v="3"/>
    <s v="Skylar"/>
    <s v="Jeyness"/>
    <s v="Dublin"/>
    <x v="1"/>
    <x v="1"/>
    <n v="7.77"/>
    <n v="23.31"/>
    <x v="2"/>
    <x v="3"/>
  </r>
  <r>
    <s v="CNY-06284-066"/>
    <d v="2021-06-26T00:00:00"/>
    <x v="1"/>
    <x v="303"/>
    <s v="E-D-0.2"/>
    <n v="5"/>
    <s v="Donica"/>
    <s v="Bonhome"/>
    <s v="Knoxville"/>
    <x v="0"/>
    <x v="0"/>
    <n v="3.645"/>
    <n v="18.225000000000001"/>
    <x v="2"/>
    <x v="1"/>
  </r>
  <r>
    <s v="OQS-46321-904"/>
    <d v="2019-07-20T00:00:00"/>
    <x v="0"/>
    <x v="304"/>
    <s v="E-M-1"/>
    <n v="1"/>
    <s v="Diena"/>
    <s v="Peetermann"/>
    <s v="Shawnee Mission"/>
    <x v="0"/>
    <x v="1"/>
    <n v="13.75"/>
    <n v="13.75"/>
    <x v="0"/>
    <x v="1"/>
  </r>
  <r>
    <s v="IBW-87442-480"/>
    <d v="2022-07-14T00:00:00"/>
    <x v="2"/>
    <x v="305"/>
    <s v="A-L-2.5"/>
    <n v="1"/>
    <s v="Trina"/>
    <s v="Le Sarr"/>
    <s v="San Francisco"/>
    <x v="0"/>
    <x v="0"/>
    <n v="29.784999999999997"/>
    <n v="29.784999999999997"/>
    <x v="1"/>
    <x v="2"/>
  </r>
  <r>
    <s v="DGZ-82537-477"/>
    <d v="2020-08-14T00:00:00"/>
    <x v="3"/>
    <x v="306"/>
    <s v="R-D-1"/>
    <n v="5"/>
    <s v="Flynn"/>
    <s v="Antony"/>
    <s v="Birmingham"/>
    <x v="0"/>
    <x v="1"/>
    <n v="8.9499999999999993"/>
    <n v="44.75"/>
    <x v="2"/>
    <x v="0"/>
  </r>
  <r>
    <s v="LPS-39089-432"/>
    <d v="2019-04-24T00:00:00"/>
    <x v="0"/>
    <x v="307"/>
    <s v="R-D-1"/>
    <n v="5"/>
    <s v="Baudoin"/>
    <s v="Alldridge"/>
    <s v="Brooklyn"/>
    <x v="0"/>
    <x v="0"/>
    <n v="8.9499999999999993"/>
    <n v="44.75"/>
    <x v="2"/>
    <x v="0"/>
  </r>
  <r>
    <s v="MQU-86100-929"/>
    <d v="2019-06-04T00:00:00"/>
    <x v="0"/>
    <x v="308"/>
    <s v="L-L-0.5"/>
    <n v="4"/>
    <s v="Homer"/>
    <s v="Dulany"/>
    <s v="El Paso"/>
    <x v="0"/>
    <x v="0"/>
    <n v="9.51"/>
    <n v="38.04"/>
    <x v="1"/>
    <x v="3"/>
  </r>
  <r>
    <s v="XUR-14132-391"/>
    <d v="2022-08-08T00:00:00"/>
    <x v="2"/>
    <x v="309"/>
    <s v="R-D-0.5"/>
    <n v="4"/>
    <s v="Lisa"/>
    <s v="Goodger"/>
    <s v="Sacramento"/>
    <x v="0"/>
    <x v="0"/>
    <n v="5.3699999999999992"/>
    <n v="21.479999999999997"/>
    <x v="2"/>
    <x v="0"/>
  </r>
  <r>
    <s v="OVI-27064-381"/>
    <d v="2019-11-13T00:00:00"/>
    <x v="0"/>
    <x v="298"/>
    <s v="R-D-0.5"/>
    <n v="3"/>
    <s v="Selma"/>
    <s v="McMillian"/>
    <s v="Akron"/>
    <x v="0"/>
    <x v="1"/>
    <n v="5.3699999999999992"/>
    <n v="16.11"/>
    <x v="2"/>
    <x v="0"/>
  </r>
  <r>
    <s v="SHP-17012-870"/>
    <d v="2020-06-07T00:00:00"/>
    <x v="3"/>
    <x v="310"/>
    <s v="R-M-2.5"/>
    <n v="1"/>
    <s v="Corine"/>
    <s v="Drewett"/>
    <s v="Boynton Beach"/>
    <x v="0"/>
    <x v="0"/>
    <n v="22.884999999999998"/>
    <n v="22.884999999999998"/>
    <x v="0"/>
    <x v="0"/>
  </r>
  <r>
    <s v="FDY-03414-903"/>
    <d v="2019-08-12T00:00:00"/>
    <x v="0"/>
    <x v="311"/>
    <s v="A-D-0.5"/>
    <n v="3"/>
    <s v="Quinn"/>
    <s v="Parsons"/>
    <s v="Los Angeles"/>
    <x v="0"/>
    <x v="0"/>
    <n v="5.97"/>
    <n v="17.91"/>
    <x v="2"/>
    <x v="2"/>
  </r>
  <r>
    <s v="WXT-85291-143"/>
    <d v="2019-09-04T00:00:00"/>
    <x v="0"/>
    <x v="312"/>
    <s v="R-M-0.5"/>
    <n v="4"/>
    <s v="Vivyan"/>
    <s v="Ceely"/>
    <s v="Baltimore"/>
    <x v="0"/>
    <x v="0"/>
    <n v="5.97"/>
    <n v="23.88"/>
    <x v="0"/>
    <x v="0"/>
  </r>
  <r>
    <s v="QNP-18893-547"/>
    <d v="2019-10-04T00:00:00"/>
    <x v="0"/>
    <x v="313"/>
    <s v="R-L-1"/>
    <n v="5"/>
    <s v="Elonore"/>
    <s v="Goodings"/>
    <s v="Salt Lake City"/>
    <x v="0"/>
    <x v="1"/>
    <n v="11.95"/>
    <n v="59.75"/>
    <x v="1"/>
    <x v="0"/>
  </r>
  <r>
    <s v="DOH-92927-530"/>
    <d v="2020-02-24T00:00:00"/>
    <x v="3"/>
    <x v="314"/>
    <s v="L-L-0.2"/>
    <n v="6"/>
    <s v="Clement"/>
    <s v="Vasiliev"/>
    <s v="Garland"/>
    <x v="0"/>
    <x v="0"/>
    <n v="4.7549999999999999"/>
    <n v="28.53"/>
    <x v="1"/>
    <x v="3"/>
  </r>
  <r>
    <s v="HGJ-82768-173"/>
    <d v="2021-08-26T00:00:00"/>
    <x v="1"/>
    <x v="315"/>
    <s v="A-M-1"/>
    <n v="4"/>
    <s v="Terencio"/>
    <s v="O'Moylan"/>
    <s v="Church End"/>
    <x v="2"/>
    <x v="1"/>
    <n v="11.25"/>
    <n v="45"/>
    <x v="0"/>
    <x v="2"/>
  </r>
  <r>
    <s v="YPT-95383-088"/>
    <d v="2021-10-03T00:00:00"/>
    <x v="1"/>
    <x v="306"/>
    <s v="E-D-2.5"/>
    <n v="2"/>
    <s v="Flynn"/>
    <s v="Antony"/>
    <s v="Birmingham"/>
    <x v="0"/>
    <x v="1"/>
    <n v="27.945"/>
    <n v="55.89"/>
    <x v="2"/>
    <x v="1"/>
  </r>
  <r>
    <s v="OYH-16533-767"/>
    <d v="2020-06-13T00:00:00"/>
    <x v="3"/>
    <x v="316"/>
    <s v="E-L-1"/>
    <n v="4"/>
    <s v="Wyatan"/>
    <s v="Fetherston"/>
    <s v="New York City"/>
    <x v="0"/>
    <x v="1"/>
    <n v="14.85"/>
    <n v="59.4"/>
    <x v="1"/>
    <x v="1"/>
  </r>
  <r>
    <s v="DWW-28642-549"/>
    <d v="2021-03-01T00:00:00"/>
    <x v="1"/>
    <x v="317"/>
    <s v="E-D-0.2"/>
    <n v="2"/>
    <s v="Emmaline"/>
    <s v="Rasmus"/>
    <s v="Boston"/>
    <x v="0"/>
    <x v="0"/>
    <n v="3.645"/>
    <n v="7.29"/>
    <x v="2"/>
    <x v="1"/>
  </r>
  <r>
    <s v="CGO-79583-871"/>
    <d v="2019-03-04T00:00:00"/>
    <x v="0"/>
    <x v="318"/>
    <s v="E-D-0.5"/>
    <n v="1"/>
    <s v="Wesley"/>
    <s v="Giorgioni"/>
    <s v="San Francisco"/>
    <x v="0"/>
    <x v="0"/>
    <n v="7.29"/>
    <n v="7.29"/>
    <x v="2"/>
    <x v="1"/>
  </r>
  <r>
    <s v="TFY-52090-386"/>
    <d v="2019-10-13T00:00:00"/>
    <x v="0"/>
    <x v="319"/>
    <s v="E-L-0.5"/>
    <n v="2"/>
    <s v="Lucienne"/>
    <s v="Scargle"/>
    <s v="Indianapolis"/>
    <x v="0"/>
    <x v="1"/>
    <n v="8.91"/>
    <n v="17.82"/>
    <x v="1"/>
    <x v="1"/>
  </r>
  <r>
    <s v="TFY-52090-386"/>
    <d v="2019-10-13T00:00:00"/>
    <x v="0"/>
    <x v="319"/>
    <s v="L-D-0.5"/>
    <n v="5"/>
    <s v="Lucienne"/>
    <s v="Scargle"/>
    <s v="Indianapolis"/>
    <x v="0"/>
    <x v="1"/>
    <n v="7.77"/>
    <n v="38.849999999999994"/>
    <x v="2"/>
    <x v="3"/>
  </r>
  <r>
    <s v="NYY-73968-094"/>
    <d v="2019-08-15T00:00:00"/>
    <x v="0"/>
    <x v="320"/>
    <s v="R-D-0.5"/>
    <n v="6"/>
    <s v="Noam"/>
    <s v="Climance"/>
    <s v="Seattle"/>
    <x v="0"/>
    <x v="1"/>
    <n v="5.3699999999999992"/>
    <n v="32.22"/>
    <x v="2"/>
    <x v="0"/>
  </r>
  <r>
    <s v="QEY-71761-460"/>
    <d v="2021-11-29T00:00:00"/>
    <x v="1"/>
    <x v="321"/>
    <s v="R-M-1"/>
    <n v="2"/>
    <s v="Catarina"/>
    <s v="Donn"/>
    <s v="Dunmanway"/>
    <x v="1"/>
    <x v="0"/>
    <n v="9.9499999999999993"/>
    <n v="19.899999999999999"/>
    <x v="0"/>
    <x v="0"/>
  </r>
  <r>
    <s v="GKQ-82603-910"/>
    <d v="2020-01-19T00:00:00"/>
    <x v="3"/>
    <x v="322"/>
    <s v="R-L-1"/>
    <n v="5"/>
    <s v="Ameline"/>
    <s v="Snazle"/>
    <s v="Montgomery"/>
    <x v="0"/>
    <x v="1"/>
    <n v="11.95"/>
    <n v="59.75"/>
    <x v="1"/>
    <x v="0"/>
  </r>
  <r>
    <s v="IOB-32673-745"/>
    <d v="2021-05-28T00:00:00"/>
    <x v="1"/>
    <x v="323"/>
    <s v="A-L-0.5"/>
    <n v="3"/>
    <s v="Rebeka"/>
    <s v="Worg"/>
    <s v="Dallas"/>
    <x v="0"/>
    <x v="0"/>
    <n v="7.77"/>
    <n v="23.31"/>
    <x v="1"/>
    <x v="2"/>
  </r>
  <r>
    <s v="YAU-98893-150"/>
    <d v="2022-01-15T00:00:00"/>
    <x v="2"/>
    <x v="324"/>
    <s v="L-M-1"/>
    <n v="3"/>
    <s v="Lewes"/>
    <s v="Danes"/>
    <s v="Topeka"/>
    <x v="0"/>
    <x v="1"/>
    <n v="14.55"/>
    <n v="43.650000000000006"/>
    <x v="0"/>
    <x v="3"/>
  </r>
  <r>
    <s v="XNM-14163-951"/>
    <d v="2019-12-04T00:00:00"/>
    <x v="0"/>
    <x v="325"/>
    <s v="E-L-2.5"/>
    <n v="6"/>
    <s v="Shelli"/>
    <s v="Keynd"/>
    <s v="Tyler"/>
    <x v="0"/>
    <x v="1"/>
    <n v="34.154999999999994"/>
    <n v="204.92999999999995"/>
    <x v="1"/>
    <x v="1"/>
  </r>
  <r>
    <s v="JPB-45297-000"/>
    <d v="2022-07-01T00:00:00"/>
    <x v="2"/>
    <x v="326"/>
    <s v="R-L-0.2"/>
    <n v="4"/>
    <s v="Dell"/>
    <s v="Daveridge"/>
    <s v="Los Angeles"/>
    <x v="0"/>
    <x v="1"/>
    <n v="3.5849999999999995"/>
    <n v="14.339999999999998"/>
    <x v="1"/>
    <x v="0"/>
  </r>
  <r>
    <s v="MOU-74341-266"/>
    <d v="2019-05-07T00:00:00"/>
    <x v="0"/>
    <x v="327"/>
    <s v="A-D-0.5"/>
    <n v="4"/>
    <s v="Joshuah"/>
    <s v="Awdry"/>
    <s v="Shreveport"/>
    <x v="0"/>
    <x v="1"/>
    <n v="5.97"/>
    <n v="23.88"/>
    <x v="2"/>
    <x v="2"/>
  </r>
  <r>
    <s v="DHJ-87461-571"/>
    <d v="2020-08-23T00:00:00"/>
    <x v="3"/>
    <x v="328"/>
    <s v="A-M-1"/>
    <n v="2"/>
    <s v="Ethel"/>
    <s v="Ryles"/>
    <s v="Boise"/>
    <x v="0"/>
    <x v="1"/>
    <n v="11.25"/>
    <n v="22.5"/>
    <x v="0"/>
    <x v="2"/>
  </r>
  <r>
    <s v="DKM-97676-850"/>
    <d v="2020-06-02T00:00:00"/>
    <x v="3"/>
    <x v="306"/>
    <s v="E-D-0.5"/>
    <n v="5"/>
    <s v="Flynn"/>
    <s v="Antony"/>
    <s v="Birmingham"/>
    <x v="0"/>
    <x v="1"/>
    <n v="7.29"/>
    <n v="36.450000000000003"/>
    <x v="2"/>
    <x v="1"/>
  </r>
  <r>
    <s v="UEB-09112-118"/>
    <d v="2020-01-30T00:00:00"/>
    <x v="3"/>
    <x v="329"/>
    <s v="A-M-0.5"/>
    <n v="4"/>
    <s v="Maitilde"/>
    <s v="Boxill"/>
    <s v="Montgomery"/>
    <x v="0"/>
    <x v="0"/>
    <n v="6.75"/>
    <n v="27"/>
    <x v="0"/>
    <x v="2"/>
  </r>
  <r>
    <s v="ORZ-67699-748"/>
    <d v="2020-02-15T00:00:00"/>
    <x v="3"/>
    <x v="330"/>
    <s v="A-M-2.5"/>
    <n v="6"/>
    <s v="Jodee"/>
    <s v="Caldicott"/>
    <s v="Fort Pierce"/>
    <x v="0"/>
    <x v="1"/>
    <n v="25.874999999999996"/>
    <n v="155.24999999999997"/>
    <x v="0"/>
    <x v="2"/>
  </r>
  <r>
    <s v="JXP-28398-485"/>
    <d v="2021-06-11T00:00:00"/>
    <x v="1"/>
    <x v="331"/>
    <s v="A-D-2.5"/>
    <n v="5"/>
    <s v="Marianna"/>
    <s v="Vedmore"/>
    <s v="Greensboro"/>
    <x v="0"/>
    <x v="0"/>
    <n v="22.884999999999998"/>
    <n v="114.42499999999998"/>
    <x v="2"/>
    <x v="2"/>
  </r>
  <r>
    <s v="WWH-92259-198"/>
    <d v="2022-03-11T00:00:00"/>
    <x v="2"/>
    <x v="332"/>
    <s v="L-D-1"/>
    <n v="4"/>
    <s v="Willey"/>
    <s v="Romao"/>
    <s v="Sacramento"/>
    <x v="0"/>
    <x v="0"/>
    <n v="12.95"/>
    <n v="51.8"/>
    <x v="2"/>
    <x v="3"/>
  </r>
  <r>
    <s v="FLR-82914-153"/>
    <d v="2021-09-09T00:00:00"/>
    <x v="1"/>
    <x v="333"/>
    <s v="A-M-2.5"/>
    <n v="6"/>
    <s v="Enriqueta"/>
    <s v="Ixor"/>
    <s v="Round Rock"/>
    <x v="0"/>
    <x v="1"/>
    <n v="25.874999999999996"/>
    <n v="155.24999999999997"/>
    <x v="0"/>
    <x v="2"/>
  </r>
  <r>
    <s v="AMB-93600-000"/>
    <d v="2019-05-14T00:00:00"/>
    <x v="0"/>
    <x v="334"/>
    <s v="A-L-2.5"/>
    <n v="1"/>
    <s v="Tomasina"/>
    <s v="Cotmore"/>
    <s v="Reston"/>
    <x v="0"/>
    <x v="1"/>
    <n v="29.784999999999997"/>
    <n v="29.784999999999997"/>
    <x v="1"/>
    <x v="2"/>
  </r>
  <r>
    <s v="FEP-36895-658"/>
    <d v="2019-04-08T00:00:00"/>
    <x v="0"/>
    <x v="335"/>
    <s v="R-L-0.2"/>
    <n v="6"/>
    <s v="Yuma"/>
    <s v="Skipsey"/>
    <s v="Charlton"/>
    <x v="2"/>
    <x v="1"/>
    <n v="3.5849999999999995"/>
    <n v="21.509999999999998"/>
    <x v="1"/>
    <x v="0"/>
  </r>
  <r>
    <s v="RXW-91413-276"/>
    <d v="2020-08-15T00:00:00"/>
    <x v="3"/>
    <x v="336"/>
    <s v="R-D-2.5"/>
    <n v="2"/>
    <s v="Nicko"/>
    <s v="Corps"/>
    <s v="Columbia"/>
    <x v="0"/>
    <x v="1"/>
    <n v="20.584999999999997"/>
    <n v="41.169999999999995"/>
    <x v="2"/>
    <x v="0"/>
  </r>
  <r>
    <s v="RXW-91413-276"/>
    <d v="2020-08-15T00:00:00"/>
    <x v="3"/>
    <x v="336"/>
    <s v="R-M-0.5"/>
    <n v="1"/>
    <s v="Nicko"/>
    <s v="Corps"/>
    <s v="Columbia"/>
    <x v="0"/>
    <x v="1"/>
    <n v="5.97"/>
    <n v="5.97"/>
    <x v="0"/>
    <x v="0"/>
  </r>
  <r>
    <s v="SDB-77492-188"/>
    <d v="2022-05-05T00:00:00"/>
    <x v="2"/>
    <x v="337"/>
    <s v="E-L-1"/>
    <n v="5"/>
    <s v="Feliks"/>
    <s v="Babber"/>
    <s v="Phoenix"/>
    <x v="0"/>
    <x v="0"/>
    <n v="14.85"/>
    <n v="74.25"/>
    <x v="1"/>
    <x v="1"/>
  </r>
  <r>
    <s v="RZN-65182-395"/>
    <d v="2021-03-27T00:00:00"/>
    <x v="1"/>
    <x v="338"/>
    <s v="L-M-1"/>
    <n v="6"/>
    <s v="Kaja"/>
    <s v="Loxton"/>
    <s v="Miami"/>
    <x v="0"/>
    <x v="1"/>
    <n v="14.55"/>
    <n v="87.300000000000011"/>
    <x v="0"/>
    <x v="3"/>
  </r>
  <r>
    <s v="HDQ-86094-507"/>
    <d v="2019-04-27T00:00:00"/>
    <x v="0"/>
    <x v="339"/>
    <s v="E-D-1"/>
    <n v="6"/>
    <s v="Parker"/>
    <s v="Tofful"/>
    <s v="Fresno"/>
    <x v="0"/>
    <x v="0"/>
    <n v="12.15"/>
    <n v="72.900000000000006"/>
    <x v="2"/>
    <x v="1"/>
  </r>
  <r>
    <s v="YXO-79631-417"/>
    <d v="2021-09-25T00:00:00"/>
    <x v="1"/>
    <x v="340"/>
    <s v="L-D-0.5"/>
    <n v="1"/>
    <s v="Casi"/>
    <s v="Gwinnett"/>
    <s v="Anaheim"/>
    <x v="0"/>
    <x v="1"/>
    <n v="7.77"/>
    <n v="7.77"/>
    <x v="2"/>
    <x v="3"/>
  </r>
  <r>
    <s v="SNF-57032-096"/>
    <d v="2020-02-13T00:00:00"/>
    <x v="3"/>
    <x v="341"/>
    <s v="E-D-0.5"/>
    <n v="6"/>
    <s v="Saree"/>
    <s v="Ellesworth"/>
    <s v="Newport News"/>
    <x v="0"/>
    <x v="1"/>
    <n v="7.29"/>
    <n v="43.74"/>
    <x v="2"/>
    <x v="1"/>
  </r>
  <r>
    <s v="DGL-29648-995"/>
    <d v="2021-07-16T00:00:00"/>
    <x v="1"/>
    <x v="342"/>
    <s v="L-M-0.2"/>
    <n v="2"/>
    <s v="Silvio"/>
    <s v="Iorizzi"/>
    <s v="Spartanburg"/>
    <x v="0"/>
    <x v="0"/>
    <n v="4.3650000000000002"/>
    <n v="8.73"/>
    <x v="0"/>
    <x v="3"/>
  </r>
  <r>
    <s v="GPU-65651-504"/>
    <d v="2022-05-11T00:00:00"/>
    <x v="2"/>
    <x v="343"/>
    <s v="E-M-2.5"/>
    <n v="2"/>
    <s v="Leesa"/>
    <s v="Flaonier"/>
    <s v="Staten Island"/>
    <x v="0"/>
    <x v="1"/>
    <n v="31.624999999999996"/>
    <n v="63.249999999999993"/>
    <x v="0"/>
    <x v="1"/>
  </r>
  <r>
    <s v="OJU-34452-896"/>
    <d v="2019-02-04T00:00:00"/>
    <x v="0"/>
    <x v="344"/>
    <s v="E-L-0.5"/>
    <n v="1"/>
    <s v="Abba"/>
    <s v="Pummell"/>
    <s v="Las Vegas"/>
    <x v="0"/>
    <x v="0"/>
    <n v="8.91"/>
    <n v="8.91"/>
    <x v="1"/>
    <x v="1"/>
  </r>
  <r>
    <s v="GZS-50547-887"/>
    <d v="2019-02-05T00:00:00"/>
    <x v="0"/>
    <x v="345"/>
    <s v="E-D-1"/>
    <n v="2"/>
    <s v="Corinna"/>
    <s v="Catcheside"/>
    <s v="Salt Lake City"/>
    <x v="0"/>
    <x v="0"/>
    <n v="12.15"/>
    <n v="24.3"/>
    <x v="2"/>
    <x v="1"/>
  </r>
  <r>
    <s v="ESR-54041-053"/>
    <d v="2022-05-24T00:00:00"/>
    <x v="2"/>
    <x v="346"/>
    <s v="A-L-0.5"/>
    <n v="6"/>
    <s v="Cortney"/>
    <s v="Gibbonson"/>
    <s v="Seattle"/>
    <x v="0"/>
    <x v="0"/>
    <n v="7.77"/>
    <n v="46.62"/>
    <x v="1"/>
    <x v="2"/>
  </r>
  <r>
    <s v="OGD-10781-526"/>
    <d v="2020-10-04T00:00:00"/>
    <x v="3"/>
    <x v="347"/>
    <s v="R-L-0.5"/>
    <n v="6"/>
    <s v="Terri"/>
    <s v="Farra"/>
    <s v="Odessa"/>
    <x v="0"/>
    <x v="1"/>
    <n v="7.169999999999999"/>
    <n v="43.019999999999996"/>
    <x v="1"/>
    <x v="0"/>
  </r>
  <r>
    <s v="FVH-29271-315"/>
    <d v="2022-06-30T00:00:00"/>
    <x v="2"/>
    <x v="348"/>
    <s v="A-D-0.5"/>
    <n v="3"/>
    <s v="Corney"/>
    <s v="Curme"/>
    <s v="Castleknock"/>
    <x v="1"/>
    <x v="0"/>
    <n v="5.97"/>
    <n v="17.91"/>
    <x v="2"/>
    <x v="2"/>
  </r>
  <r>
    <s v="BNZ-20544-633"/>
    <d v="2020-10-21T00:00:00"/>
    <x v="3"/>
    <x v="349"/>
    <s v="L-L-0.5"/>
    <n v="4"/>
    <s v="Gothart"/>
    <s v="Bamfield"/>
    <s v="Irving"/>
    <x v="0"/>
    <x v="0"/>
    <n v="9.51"/>
    <n v="38.04"/>
    <x v="1"/>
    <x v="3"/>
  </r>
  <r>
    <s v="FUX-85791-078"/>
    <d v="2020-10-16T00:00:00"/>
    <x v="3"/>
    <x v="350"/>
    <s v="A-M-0.2"/>
    <n v="2"/>
    <s v="Waylin"/>
    <s v="Hollingdale"/>
    <s v="Dayton"/>
    <x v="0"/>
    <x v="0"/>
    <n v="3.375"/>
    <n v="6.75"/>
    <x v="0"/>
    <x v="2"/>
  </r>
  <r>
    <s v="YXP-20078-116"/>
    <d v="2020-09-23T00:00:00"/>
    <x v="3"/>
    <x v="351"/>
    <s v="R-M-0.5"/>
    <n v="1"/>
    <s v="Judd"/>
    <s v="De Leek"/>
    <s v="Grand Rapids"/>
    <x v="0"/>
    <x v="0"/>
    <n v="5.97"/>
    <n v="5.97"/>
    <x v="0"/>
    <x v="0"/>
  </r>
  <r>
    <s v="VQV-59984-866"/>
    <d v="2019-03-08T00:00:00"/>
    <x v="0"/>
    <x v="352"/>
    <s v="R-D-0.2"/>
    <n v="3"/>
    <s v="Vanya"/>
    <s v="Skullet"/>
    <s v="Balally"/>
    <x v="1"/>
    <x v="1"/>
    <n v="2.6849999999999996"/>
    <n v="8.0549999999999997"/>
    <x v="2"/>
    <x v="0"/>
  </r>
  <r>
    <s v="JEH-37276-048"/>
    <d v="2021-06-30T00:00:00"/>
    <x v="1"/>
    <x v="353"/>
    <s v="A-L-0.5"/>
    <n v="3"/>
    <s v="Jany"/>
    <s v="Rudeforth"/>
    <s v="Tullyallen"/>
    <x v="1"/>
    <x v="0"/>
    <n v="7.77"/>
    <n v="23.31"/>
    <x v="1"/>
    <x v="2"/>
  </r>
  <r>
    <s v="VYD-28555-589"/>
    <d v="2019-08-13T00:00:00"/>
    <x v="0"/>
    <x v="354"/>
    <s v="R-L-0.5"/>
    <n v="6"/>
    <s v="Ashbey"/>
    <s v="Tomaszewski"/>
    <s v="Sutton"/>
    <x v="2"/>
    <x v="0"/>
    <n v="7.169999999999999"/>
    <n v="43.019999999999996"/>
    <x v="1"/>
    <x v="0"/>
  </r>
  <r>
    <s v="WUG-76466-650"/>
    <d v="2021-02-22T00:00:00"/>
    <x v="1"/>
    <x v="306"/>
    <s v="L-D-0.5"/>
    <n v="3"/>
    <s v="Flynn"/>
    <s v="Antony"/>
    <s v="Birmingham"/>
    <x v="0"/>
    <x v="1"/>
    <n v="7.77"/>
    <n v="23.31"/>
    <x v="2"/>
    <x v="3"/>
  </r>
  <r>
    <s v="RJV-08261-583"/>
    <d v="2022-03-26T00:00:00"/>
    <x v="2"/>
    <x v="355"/>
    <s v="A-D-0.2"/>
    <n v="5"/>
    <s v="Pren"/>
    <s v="Bess"/>
    <s v="Los Angeles"/>
    <x v="0"/>
    <x v="0"/>
    <n v="2.9849999999999999"/>
    <n v="14.924999999999999"/>
    <x v="2"/>
    <x v="2"/>
  </r>
  <r>
    <s v="PMR-56062-609"/>
    <d v="2020-01-10T00:00:00"/>
    <x v="3"/>
    <x v="356"/>
    <s v="E-D-0.5"/>
    <n v="3"/>
    <s v="Elka"/>
    <s v="Windress"/>
    <s v="Baltimore"/>
    <x v="0"/>
    <x v="1"/>
    <n v="7.29"/>
    <n v="21.87"/>
    <x v="2"/>
    <x v="1"/>
  </r>
  <r>
    <s v="XLD-12920-505"/>
    <d v="2019-05-01T00:00:00"/>
    <x v="0"/>
    <x v="357"/>
    <s v="E-L-0.5"/>
    <n v="6"/>
    <s v="Marty"/>
    <s v="Kidstoun"/>
    <s v="Harrisburg"/>
    <x v="0"/>
    <x v="0"/>
    <n v="8.91"/>
    <n v="53.46"/>
    <x v="1"/>
    <x v="1"/>
  </r>
  <r>
    <s v="UBW-50312-037"/>
    <d v="2020-02-09T00:00:00"/>
    <x v="3"/>
    <x v="358"/>
    <s v="A-L-2.5"/>
    <n v="4"/>
    <s v="Nickey"/>
    <s v="Dimbleby"/>
    <s v="Dallas"/>
    <x v="0"/>
    <x v="1"/>
    <n v="29.784999999999997"/>
    <n v="119.13999999999999"/>
    <x v="1"/>
    <x v="2"/>
  </r>
  <r>
    <s v="QAW-05889-019"/>
    <d v="2021-12-29T00:00:00"/>
    <x v="1"/>
    <x v="359"/>
    <s v="L-M-0.5"/>
    <n v="5"/>
    <s v="Virgil"/>
    <s v="Baumadier"/>
    <s v="Kansas City"/>
    <x v="0"/>
    <x v="0"/>
    <n v="8.73"/>
    <n v="43.650000000000006"/>
    <x v="0"/>
    <x v="3"/>
  </r>
  <r>
    <s v="EPT-12715-397"/>
    <d v="2020-09-09T00:00:00"/>
    <x v="3"/>
    <x v="360"/>
    <s v="A-D-0.2"/>
    <n v="6"/>
    <s v="Lenore"/>
    <s v="Messenbird"/>
    <s v="Springfield"/>
    <x v="0"/>
    <x v="0"/>
    <n v="2.9849999999999999"/>
    <n v="17.91"/>
    <x v="2"/>
    <x v="2"/>
  </r>
  <r>
    <s v="DHT-93810-053"/>
    <d v="2021-09-16T00:00:00"/>
    <x v="1"/>
    <x v="361"/>
    <s v="E-L-1"/>
    <n v="5"/>
    <s v="Shirleen"/>
    <s v="Welds"/>
    <s v="New Haven"/>
    <x v="0"/>
    <x v="0"/>
    <n v="14.85"/>
    <n v="74.25"/>
    <x v="1"/>
    <x v="1"/>
  </r>
  <r>
    <s v="DMY-96037-963"/>
    <d v="2020-10-26T00:00:00"/>
    <x v="3"/>
    <x v="362"/>
    <s v="L-D-0.2"/>
    <n v="3"/>
    <s v="Maisie"/>
    <s v="Sarvar"/>
    <s v="Lawrenceville"/>
    <x v="0"/>
    <x v="0"/>
    <n v="3.8849999999999998"/>
    <n v="11.654999999999999"/>
    <x v="2"/>
    <x v="3"/>
  </r>
  <r>
    <s v="MBM-55936-917"/>
    <d v="2019-03-12T00:00:00"/>
    <x v="0"/>
    <x v="363"/>
    <s v="L-D-0.5"/>
    <n v="3"/>
    <s v="Andrej"/>
    <s v="Havick"/>
    <s v="Asheville"/>
    <x v="0"/>
    <x v="0"/>
    <n v="7.77"/>
    <n v="23.31"/>
    <x v="2"/>
    <x v="3"/>
  </r>
  <r>
    <s v="TPA-93614-840"/>
    <d v="2021-02-18T00:00:00"/>
    <x v="1"/>
    <x v="364"/>
    <s v="E-D-0.5"/>
    <n v="2"/>
    <s v="Sloan"/>
    <s v="Diviny"/>
    <s v="Saint Paul"/>
    <x v="0"/>
    <x v="0"/>
    <n v="7.29"/>
    <n v="14.58"/>
    <x v="2"/>
    <x v="1"/>
  </r>
  <r>
    <s v="WDM-77521-710"/>
    <d v="2020-10-29T00:00:00"/>
    <x v="3"/>
    <x v="365"/>
    <s v="A-M-0.5"/>
    <n v="2"/>
    <s v="Itch"/>
    <s v="Norquoy"/>
    <s v="Minneapolis"/>
    <x v="0"/>
    <x v="1"/>
    <n v="6.75"/>
    <n v="13.5"/>
    <x v="0"/>
    <x v="2"/>
  </r>
  <r>
    <s v="EIP-19142-462"/>
    <d v="2021-09-06T00:00:00"/>
    <x v="1"/>
    <x v="366"/>
    <s v="E-L-1"/>
    <n v="6"/>
    <s v="Anson"/>
    <s v="Iddison"/>
    <s v="Santa Ana"/>
    <x v="0"/>
    <x v="1"/>
    <n v="14.85"/>
    <n v="89.1"/>
    <x v="1"/>
    <x v="1"/>
  </r>
  <r>
    <s v="EIP-19142-462"/>
    <d v="2021-09-06T00:00:00"/>
    <x v="1"/>
    <x v="366"/>
    <s v="A-L-0.2"/>
    <n v="1"/>
    <s v="Anson"/>
    <s v="Iddison"/>
    <s v="Santa Ana"/>
    <x v="0"/>
    <x v="1"/>
    <n v="3.8849999999999998"/>
    <n v="3.8849999999999998"/>
    <x v="1"/>
    <x v="2"/>
  </r>
  <r>
    <s v="ZZL-76364-387"/>
    <d v="2020-09-09T00:00:00"/>
    <x v="3"/>
    <x v="367"/>
    <s v="R-L-2.5"/>
    <n v="4"/>
    <s v="Randal"/>
    <s v="Longfield"/>
    <s v="Minneapolis"/>
    <x v="0"/>
    <x v="1"/>
    <n v="27.484999999999996"/>
    <n v="109.93999999999998"/>
    <x v="1"/>
    <x v="0"/>
  </r>
  <r>
    <s v="GMF-18638-786"/>
    <d v="2021-09-26T00:00:00"/>
    <x v="1"/>
    <x v="368"/>
    <s v="L-D-0.5"/>
    <n v="6"/>
    <s v="Gregorius"/>
    <s v="Kislingbury"/>
    <s v="Washington"/>
    <x v="0"/>
    <x v="0"/>
    <n v="7.77"/>
    <n v="46.62"/>
    <x v="2"/>
    <x v="3"/>
  </r>
  <r>
    <s v="TDJ-20844-787"/>
    <d v="2020-11-05T00:00:00"/>
    <x v="3"/>
    <x v="369"/>
    <s v="A-L-0.5"/>
    <n v="5"/>
    <s v="Xenos"/>
    <s v="Gibbons"/>
    <s v="San Bernardino"/>
    <x v="0"/>
    <x v="1"/>
    <n v="7.77"/>
    <n v="38.849999999999994"/>
    <x v="1"/>
    <x v="2"/>
  </r>
  <r>
    <s v="BWK-39400-446"/>
    <d v="2019-09-12T00:00:00"/>
    <x v="0"/>
    <x v="370"/>
    <s v="L-D-0.5"/>
    <n v="4"/>
    <s v="Fleur"/>
    <s v="Parres"/>
    <s v="Rochester"/>
    <x v="0"/>
    <x v="0"/>
    <n v="7.77"/>
    <n v="31.08"/>
    <x v="2"/>
    <x v="3"/>
  </r>
  <r>
    <s v="LCB-02099-995"/>
    <d v="2019-07-31T00:00:00"/>
    <x v="0"/>
    <x v="371"/>
    <s v="A-D-0.2"/>
    <n v="6"/>
    <s v="Gran"/>
    <s v="Sibray"/>
    <s v="Vancouver"/>
    <x v="0"/>
    <x v="0"/>
    <n v="2.9849999999999999"/>
    <n v="17.91"/>
    <x v="2"/>
    <x v="2"/>
  </r>
  <r>
    <s v="UBA-43678-174"/>
    <d v="2019-03-15T00:00:00"/>
    <x v="0"/>
    <x v="372"/>
    <s v="E-D-2.5"/>
    <n v="6"/>
    <s v="Ingelbert"/>
    <s v="Hotchkin"/>
    <s v="Preston"/>
    <x v="2"/>
    <x v="1"/>
    <n v="27.945"/>
    <n v="167.67000000000002"/>
    <x v="2"/>
    <x v="1"/>
  </r>
  <r>
    <s v="UDH-24280-432"/>
    <d v="2021-05-16T00:00:00"/>
    <x v="1"/>
    <x v="373"/>
    <s v="L-L-1"/>
    <n v="4"/>
    <s v="Neely"/>
    <s v="Broadberrie"/>
    <s v="Washington"/>
    <x v="0"/>
    <x v="1"/>
    <n v="15.85"/>
    <n v="63.4"/>
    <x v="1"/>
    <x v="3"/>
  </r>
  <r>
    <s v="IDQ-20193-502"/>
    <d v="2019-05-06T00:00:00"/>
    <x v="0"/>
    <x v="374"/>
    <s v="L-M-0.2"/>
    <n v="2"/>
    <s v="Rutger"/>
    <s v="Pithcock"/>
    <s v="Knoxville"/>
    <x v="0"/>
    <x v="0"/>
    <n v="4.3650000000000002"/>
    <n v="8.73"/>
    <x v="0"/>
    <x v="3"/>
  </r>
  <r>
    <s v="DJG-14442-608"/>
    <d v="2019-02-06T00:00:00"/>
    <x v="0"/>
    <x v="375"/>
    <s v="R-D-1"/>
    <n v="3"/>
    <s v="Gale"/>
    <s v="Croysdale"/>
    <s v="Charleston"/>
    <x v="0"/>
    <x v="0"/>
    <n v="8.9499999999999993"/>
    <n v="26.849999999999998"/>
    <x v="2"/>
    <x v="0"/>
  </r>
  <r>
    <s v="DWB-61381-370"/>
    <d v="2021-04-09T00:00:00"/>
    <x v="1"/>
    <x v="376"/>
    <s v="L-L-0.2"/>
    <n v="2"/>
    <s v="Benedetto"/>
    <s v="Gozzett"/>
    <s v="Dallas"/>
    <x v="0"/>
    <x v="1"/>
    <n v="4.7549999999999999"/>
    <n v="9.51"/>
    <x v="1"/>
    <x v="3"/>
  </r>
  <r>
    <s v="FRD-17347-990"/>
    <d v="2020-05-20T00:00:00"/>
    <x v="3"/>
    <x v="377"/>
    <s v="A-D-1"/>
    <n v="4"/>
    <s v="Tania"/>
    <s v="Craggs"/>
    <s v="Whitegate"/>
    <x v="1"/>
    <x v="1"/>
    <n v="9.9499999999999993"/>
    <n v="39.799999999999997"/>
    <x v="2"/>
    <x v="2"/>
  </r>
  <r>
    <s v="YPP-27450-525"/>
    <d v="2020-12-02T00:00:00"/>
    <x v="3"/>
    <x v="378"/>
    <s v="E-M-0.5"/>
    <n v="3"/>
    <s v="Leonie"/>
    <s v="Cullrford"/>
    <s v="Chico"/>
    <x v="0"/>
    <x v="0"/>
    <n v="8.25"/>
    <n v="24.75"/>
    <x v="0"/>
    <x v="1"/>
  </r>
  <r>
    <s v="EFC-39577-424"/>
    <d v="2021-08-08T00:00:00"/>
    <x v="1"/>
    <x v="379"/>
    <s v="E-M-1"/>
    <n v="5"/>
    <s v="Auguste"/>
    <s v="Rizon"/>
    <s v="Little Rock"/>
    <x v="0"/>
    <x v="0"/>
    <n v="13.75"/>
    <n v="68.75"/>
    <x v="0"/>
    <x v="1"/>
  </r>
  <r>
    <s v="LAW-80062-016"/>
    <d v="2022-02-03T00:00:00"/>
    <x v="2"/>
    <x v="380"/>
    <s v="E-M-0.5"/>
    <n v="6"/>
    <s v="Lorin"/>
    <s v="Guerrazzi"/>
    <s v="Balrothery"/>
    <x v="1"/>
    <x v="1"/>
    <n v="8.25"/>
    <n v="49.5"/>
    <x v="0"/>
    <x v="1"/>
  </r>
  <r>
    <s v="WKL-27981-758"/>
    <d v="2022-04-08T00:00:00"/>
    <x v="2"/>
    <x v="381"/>
    <s v="A-M-2.5"/>
    <n v="2"/>
    <s v="Felice"/>
    <s v="Miell"/>
    <s v="New Brunswick"/>
    <x v="0"/>
    <x v="0"/>
    <n v="25.874999999999996"/>
    <n v="51.749999999999993"/>
    <x v="0"/>
    <x v="2"/>
  </r>
  <r>
    <s v="VRT-39834-265"/>
    <d v="2021-01-07T00:00:00"/>
    <x v="1"/>
    <x v="382"/>
    <s v="L-L-1"/>
    <n v="3"/>
    <s v="Hamish"/>
    <s v="Skeech"/>
    <s v="Valleymount"/>
    <x v="1"/>
    <x v="0"/>
    <n v="15.85"/>
    <n v="47.55"/>
    <x v="1"/>
    <x v="3"/>
  </r>
  <r>
    <s v="QTC-71005-730"/>
    <d v="2021-09-02T00:00:00"/>
    <x v="1"/>
    <x v="383"/>
    <s v="A-L-0.2"/>
    <n v="4"/>
    <s v="Giordano"/>
    <s v="Lorenzin"/>
    <s v="San Francisco"/>
    <x v="0"/>
    <x v="1"/>
    <n v="3.8849999999999998"/>
    <n v="15.54"/>
    <x v="1"/>
    <x v="2"/>
  </r>
  <r>
    <s v="TNX-09857-717"/>
    <d v="2021-11-04T00:00:00"/>
    <x v="1"/>
    <x v="384"/>
    <s v="L-M-1"/>
    <n v="6"/>
    <s v="Harwilll"/>
    <s v="Bishell"/>
    <s v="Lafayette"/>
    <x v="0"/>
    <x v="0"/>
    <n v="14.55"/>
    <n v="87.300000000000011"/>
    <x v="0"/>
    <x v="3"/>
  </r>
  <r>
    <s v="JZV-43874-185"/>
    <d v="2021-08-02T00:00:00"/>
    <x v="1"/>
    <x v="385"/>
    <s v="A-M-1"/>
    <n v="5"/>
    <s v="Freeland"/>
    <s v="Missenden"/>
    <s v="San Diego"/>
    <x v="0"/>
    <x v="0"/>
    <n v="11.25"/>
    <n v="56.25"/>
    <x v="0"/>
    <x v="2"/>
  </r>
  <r>
    <s v="ICF-17486-106"/>
    <d v="2020-01-27T00:00:00"/>
    <x v="3"/>
    <x v="386"/>
    <s v="L-L-2.5"/>
    <n v="1"/>
    <s v="Waylan"/>
    <s v="Springall"/>
    <s v="Alhambra"/>
    <x v="0"/>
    <x v="0"/>
    <n v="36.454999999999998"/>
    <n v="36.454999999999998"/>
    <x v="1"/>
    <x v="3"/>
  </r>
  <r>
    <s v="BMK-49520-383"/>
    <d v="2019-12-03T00:00:00"/>
    <x v="0"/>
    <x v="387"/>
    <s v="R-L-0.2"/>
    <n v="3"/>
    <s v="Kiri"/>
    <s v="Avramow"/>
    <s v="Tyler"/>
    <x v="0"/>
    <x v="0"/>
    <n v="3.5849999999999995"/>
    <n v="10.754999999999999"/>
    <x v="1"/>
    <x v="0"/>
  </r>
  <r>
    <s v="HTS-15020-632"/>
    <d v="2019-08-06T00:00:00"/>
    <x v="0"/>
    <x v="388"/>
    <s v="R-M-0.2"/>
    <n v="3"/>
    <s v="Gregg"/>
    <s v="Hawkyens"/>
    <s v="Lafayette"/>
    <x v="0"/>
    <x v="1"/>
    <n v="2.9849999999999999"/>
    <n v="8.9550000000000001"/>
    <x v="0"/>
    <x v="0"/>
  </r>
  <r>
    <s v="YLE-18247-749"/>
    <d v="2020-03-11T00:00:00"/>
    <x v="3"/>
    <x v="389"/>
    <s v="A-L-0.5"/>
    <n v="3"/>
    <s v="Reggis"/>
    <s v="Pracy"/>
    <s v="Dayton"/>
    <x v="0"/>
    <x v="0"/>
    <n v="7.77"/>
    <n v="23.31"/>
    <x v="1"/>
    <x v="2"/>
  </r>
  <r>
    <s v="KJJ-12573-591"/>
    <d v="2021-09-18T00:00:00"/>
    <x v="1"/>
    <x v="390"/>
    <s v="A-L-2.5"/>
    <n v="1"/>
    <s v="Paula"/>
    <s v="Denis"/>
    <s v="Phoenix"/>
    <x v="0"/>
    <x v="0"/>
    <n v="29.784999999999997"/>
    <n v="29.784999999999997"/>
    <x v="1"/>
    <x v="2"/>
  </r>
  <r>
    <s v="RGU-43561-950"/>
    <d v="2020-11-07T00:00:00"/>
    <x v="3"/>
    <x v="391"/>
    <s v="A-L-2.5"/>
    <n v="5"/>
    <s v="Broderick"/>
    <s v="McGilvra"/>
    <s v="Sacramento"/>
    <x v="0"/>
    <x v="0"/>
    <n v="29.784999999999997"/>
    <n v="148.92499999999998"/>
    <x v="1"/>
    <x v="2"/>
  </r>
  <r>
    <s v="JSN-73975-443"/>
    <d v="2022-06-27T00:00:00"/>
    <x v="2"/>
    <x v="392"/>
    <s v="L-M-0.5"/>
    <n v="1"/>
    <s v="Annabella"/>
    <s v="Danzey"/>
    <s v="Lincoln"/>
    <x v="0"/>
    <x v="0"/>
    <n v="8.73"/>
    <n v="8.73"/>
    <x v="0"/>
    <x v="3"/>
  </r>
  <r>
    <s v="WNR-71736-993"/>
    <d v="2020-02-05T00:00:00"/>
    <x v="3"/>
    <x v="347"/>
    <s v="L-D-0.5"/>
    <n v="4"/>
    <s v="Terri"/>
    <s v="Farra"/>
    <s v="Odessa"/>
    <x v="0"/>
    <x v="1"/>
    <n v="7.77"/>
    <n v="31.08"/>
    <x v="2"/>
    <x v="3"/>
  </r>
  <r>
    <s v="WNR-71736-993"/>
    <d v="2020-02-05T00:00:00"/>
    <x v="3"/>
    <x v="347"/>
    <s v="A-D-2.5"/>
    <n v="6"/>
    <s v="Terri"/>
    <s v="Farra"/>
    <s v="Odessa"/>
    <x v="0"/>
    <x v="1"/>
    <n v="22.884999999999998"/>
    <n v="137.31"/>
    <x v="2"/>
    <x v="2"/>
  </r>
  <r>
    <s v="HNI-91338-546"/>
    <d v="2020-02-07T00:00:00"/>
    <x v="3"/>
    <x v="393"/>
    <s v="A-D-0.5"/>
    <n v="5"/>
    <s v="Nevins"/>
    <s v="Glowacz"/>
    <s v="Madison"/>
    <x v="0"/>
    <x v="1"/>
    <n v="5.97"/>
    <n v="29.849999999999998"/>
    <x v="2"/>
    <x v="2"/>
  </r>
  <r>
    <s v="CYH-53243-218"/>
    <d v="2020-12-18T00:00:00"/>
    <x v="3"/>
    <x v="394"/>
    <s v="R-M-0.5"/>
    <n v="3"/>
    <s v="Adelice"/>
    <s v="Isabell"/>
    <s v="Charleston"/>
    <x v="0"/>
    <x v="1"/>
    <n v="5.97"/>
    <n v="17.91"/>
    <x v="0"/>
    <x v="0"/>
  </r>
  <r>
    <s v="SVD-75407-177"/>
    <d v="2021-08-23T00:00:00"/>
    <x v="1"/>
    <x v="395"/>
    <s v="E-L-0.5"/>
    <n v="3"/>
    <s v="Yulma"/>
    <s v="Dombrell"/>
    <s v="Little Rock"/>
    <x v="0"/>
    <x v="0"/>
    <n v="8.91"/>
    <n v="26.73"/>
    <x v="1"/>
    <x v="1"/>
  </r>
  <r>
    <s v="NVN-66443-451"/>
    <d v="2021-08-20T00:00:00"/>
    <x v="1"/>
    <x v="396"/>
    <s v="R-D-1"/>
    <n v="2"/>
    <s v="Alric"/>
    <s v="Darth"/>
    <s v="Anchorage"/>
    <x v="0"/>
    <x v="1"/>
    <n v="8.9499999999999993"/>
    <n v="17.899999999999999"/>
    <x v="2"/>
    <x v="0"/>
  </r>
  <r>
    <s v="JUA-13580-095"/>
    <d v="2019-04-01T00:00:00"/>
    <x v="0"/>
    <x v="397"/>
    <s v="R-L-0.2"/>
    <n v="4"/>
    <s v="Manuel"/>
    <s v="Darrigoe"/>
    <s v="Longwood"/>
    <x v="1"/>
    <x v="0"/>
    <n v="3.5849999999999995"/>
    <n v="14.339999999999998"/>
    <x v="1"/>
    <x v="0"/>
  </r>
  <r>
    <s v="ACY-56225-839"/>
    <d v="2021-01-28T00:00:00"/>
    <x v="1"/>
    <x v="398"/>
    <s v="A-M-2.5"/>
    <n v="3"/>
    <s v="Kynthia"/>
    <s v="Berick"/>
    <s v="San Francisco"/>
    <x v="0"/>
    <x v="0"/>
    <n v="25.874999999999996"/>
    <n v="77.624999999999986"/>
    <x v="0"/>
    <x v="2"/>
  </r>
  <r>
    <s v="QBB-07903-622"/>
    <d v="2019-10-21T00:00:00"/>
    <x v="0"/>
    <x v="399"/>
    <s v="R-L-1"/>
    <n v="5"/>
    <s v="Minetta"/>
    <s v="Ackrill"/>
    <s v="Warren"/>
    <x v="0"/>
    <x v="1"/>
    <n v="11.95"/>
    <n v="59.75"/>
    <x v="1"/>
    <x v="0"/>
  </r>
  <r>
    <s v="JLJ-81802-619"/>
    <d v="2021-06-20T00:00:00"/>
    <x v="1"/>
    <x v="347"/>
    <s v="A-L-1"/>
    <n v="6"/>
    <s v="Terri"/>
    <s v="Farra"/>
    <s v="Odessa"/>
    <x v="0"/>
    <x v="1"/>
    <n v="12.95"/>
    <n v="77.699999999999989"/>
    <x v="1"/>
    <x v="2"/>
  </r>
  <r>
    <s v="HFT-77191-168"/>
    <d v="2021-11-04T00:00:00"/>
    <x v="1"/>
    <x v="400"/>
    <s v="R-D-0.2"/>
    <n v="2"/>
    <s v="Melosa"/>
    <s v="Kippen"/>
    <s v="Jackson"/>
    <x v="0"/>
    <x v="0"/>
    <n v="2.6849999999999996"/>
    <n v="5.3699999999999992"/>
    <x v="2"/>
    <x v="0"/>
  </r>
  <r>
    <s v="SZR-35951-530"/>
    <d v="2021-04-05T00:00:00"/>
    <x v="1"/>
    <x v="401"/>
    <s v="E-D-2.5"/>
    <n v="3"/>
    <s v="Witty"/>
    <s v="Ranson"/>
    <s v="Kildare"/>
    <x v="1"/>
    <x v="0"/>
    <n v="27.945"/>
    <n v="83.835000000000008"/>
    <x v="2"/>
    <x v="1"/>
  </r>
  <r>
    <s v="IKL-95976-565"/>
    <d v="2019-12-09T00:00:00"/>
    <x v="0"/>
    <x v="402"/>
    <s v="A-M-1"/>
    <n v="2"/>
    <s v="Rod"/>
    <s v="Gowdie"/>
    <s v="Milwaukee"/>
    <x v="0"/>
    <x v="1"/>
    <n v="11.25"/>
    <n v="22.5"/>
    <x v="0"/>
    <x v="2"/>
  </r>
  <r>
    <s v="XEY-48929-474"/>
    <d v="2022-01-02T00:00:00"/>
    <x v="2"/>
    <x v="403"/>
    <s v="L-M-2.5"/>
    <n v="6"/>
    <s v="Lemuel"/>
    <s v="Rignold"/>
    <s v="Sacramento"/>
    <x v="0"/>
    <x v="0"/>
    <n v="33.464999999999996"/>
    <n v="200.78999999999996"/>
    <x v="0"/>
    <x v="3"/>
  </r>
  <r>
    <s v="SQT-07286-736"/>
    <d v="2019-12-08T00:00:00"/>
    <x v="0"/>
    <x v="404"/>
    <s v="A-M-1"/>
    <n v="6"/>
    <s v="Nevsa"/>
    <s v="Fields"/>
    <s v="Boston"/>
    <x v="0"/>
    <x v="1"/>
    <n v="11.25"/>
    <n v="67.5"/>
    <x v="0"/>
    <x v="2"/>
  </r>
  <r>
    <s v="QDU-45390-361"/>
    <d v="2021-11-28T00:00:00"/>
    <x v="1"/>
    <x v="405"/>
    <s v="E-M-0.5"/>
    <n v="1"/>
    <s v="Chance"/>
    <s v="Rowthorn"/>
    <s v="Topeka"/>
    <x v="0"/>
    <x v="1"/>
    <n v="8.25"/>
    <n v="8.25"/>
    <x v="0"/>
    <x v="1"/>
  </r>
  <r>
    <s v="RUJ-30649-712"/>
    <d v="2022-03-11T00:00:00"/>
    <x v="2"/>
    <x v="406"/>
    <s v="L-L-0.2"/>
    <n v="2"/>
    <s v="Orly"/>
    <s v="Ryland"/>
    <s v="Fargo"/>
    <x v="0"/>
    <x v="0"/>
    <n v="4.7549999999999999"/>
    <n v="9.51"/>
    <x v="1"/>
    <x v="3"/>
  </r>
  <r>
    <s v="WSV-49732-075"/>
    <d v="2021-01-17T00:00:00"/>
    <x v="1"/>
    <x v="407"/>
    <s v="L-D-2.5"/>
    <n v="1"/>
    <s v="Willabella"/>
    <s v="Abramski"/>
    <s v="Houston"/>
    <x v="0"/>
    <x v="1"/>
    <n v="29.784999999999997"/>
    <n v="29.784999999999997"/>
    <x v="2"/>
    <x v="3"/>
  </r>
  <r>
    <s v="VJF-46305-323"/>
    <d v="2019-01-18T00:00:00"/>
    <x v="0"/>
    <x v="408"/>
    <s v="L-D-0.5"/>
    <n v="2"/>
    <s v="Morgen"/>
    <s v="Seson"/>
    <s v="Seattle"/>
    <x v="0"/>
    <x v="1"/>
    <n v="7.77"/>
    <n v="15.54"/>
    <x v="2"/>
    <x v="3"/>
  </r>
  <r>
    <s v="CXD-74176-600"/>
    <d v="2019-04-07T00:00:00"/>
    <x v="0"/>
    <x v="409"/>
    <s v="E-L-0.5"/>
    <n v="4"/>
    <s v="Chickie"/>
    <s v="Ragless"/>
    <s v="Caherconlish"/>
    <x v="1"/>
    <x v="1"/>
    <n v="8.91"/>
    <n v="35.64"/>
    <x v="1"/>
    <x v="1"/>
  </r>
  <r>
    <s v="ADX-50674-975"/>
    <d v="2021-02-03T00:00:00"/>
    <x v="1"/>
    <x v="410"/>
    <s v="A-M-2.5"/>
    <n v="4"/>
    <s v="Freda"/>
    <s v="Hollows"/>
    <s v="Buffalo"/>
    <x v="0"/>
    <x v="0"/>
    <n v="25.874999999999996"/>
    <n v="103.49999999999999"/>
    <x v="0"/>
    <x v="2"/>
  </r>
  <r>
    <s v="RRP-51647-420"/>
    <d v="2019-04-18T00:00:00"/>
    <x v="0"/>
    <x v="411"/>
    <s v="E-D-1"/>
    <n v="3"/>
    <s v="Livy"/>
    <s v="Lathleiff"/>
    <s v="Shankill"/>
    <x v="1"/>
    <x v="0"/>
    <n v="12.15"/>
    <n v="36.450000000000003"/>
    <x v="2"/>
    <x v="1"/>
  </r>
  <r>
    <s v="PKJ-99134-523"/>
    <d v="2021-07-07T00:00:00"/>
    <x v="1"/>
    <x v="412"/>
    <s v="R-L-0.5"/>
    <n v="5"/>
    <s v="Koralle"/>
    <s v="Heads"/>
    <s v="Bethlehem"/>
    <x v="0"/>
    <x v="1"/>
    <n v="7.169999999999999"/>
    <n v="35.849999999999994"/>
    <x v="1"/>
    <x v="0"/>
  </r>
  <r>
    <s v="FZQ-29439-457"/>
    <d v="2021-02-23T00:00:00"/>
    <x v="1"/>
    <x v="413"/>
    <s v="E-L-0.2"/>
    <n v="5"/>
    <s v="Theo"/>
    <s v="Bowne"/>
    <s v="Watergrasshill"/>
    <x v="1"/>
    <x v="0"/>
    <n v="4.4550000000000001"/>
    <n v="22.274999999999999"/>
    <x v="1"/>
    <x v="1"/>
  </r>
  <r>
    <s v="USN-68115-161"/>
    <d v="2021-08-10T00:00:00"/>
    <x v="1"/>
    <x v="414"/>
    <s v="E-M-0.2"/>
    <n v="6"/>
    <s v="Rasia"/>
    <s v="Jacquemard"/>
    <s v="Monasterevin"/>
    <x v="1"/>
    <x v="1"/>
    <n v="4.125"/>
    <n v="24.75"/>
    <x v="0"/>
    <x v="1"/>
  </r>
  <r>
    <s v="IXU-20263-532"/>
    <d v="2019-11-15T00:00:00"/>
    <x v="0"/>
    <x v="415"/>
    <s v="L-M-2.5"/>
    <n v="2"/>
    <s v="Kizzie"/>
    <s v="Warman"/>
    <s v="Sandyford"/>
    <x v="1"/>
    <x v="0"/>
    <n v="33.464999999999996"/>
    <n v="66.929999999999993"/>
    <x v="0"/>
    <x v="3"/>
  </r>
  <r>
    <s v="CBT-15092-420"/>
    <d v="2019-12-17T00:00:00"/>
    <x v="0"/>
    <x v="416"/>
    <s v="L-M-0.5"/>
    <n v="1"/>
    <s v="Wain"/>
    <s v="Cholomin"/>
    <s v="Birmingham"/>
    <x v="2"/>
    <x v="0"/>
    <n v="8.73"/>
    <n v="8.73"/>
    <x v="0"/>
    <x v="3"/>
  </r>
  <r>
    <s v="PKQ-46841-696"/>
    <d v="2020-03-18T00:00:00"/>
    <x v="3"/>
    <x v="417"/>
    <s v="R-M-0.5"/>
    <n v="3"/>
    <s v="Arleen"/>
    <s v="Braidman"/>
    <s v="Phoenix"/>
    <x v="0"/>
    <x v="1"/>
    <n v="5.97"/>
    <n v="17.91"/>
    <x v="0"/>
    <x v="0"/>
  </r>
  <r>
    <s v="XDU-05471-219"/>
    <d v="2022-06-06T00:00:00"/>
    <x v="2"/>
    <x v="418"/>
    <s v="R-L-0.5"/>
    <n v="1"/>
    <s v="Pru"/>
    <s v="Durban"/>
    <s v="Longford"/>
    <x v="1"/>
    <x v="1"/>
    <n v="7.169999999999999"/>
    <n v="7.169999999999999"/>
    <x v="1"/>
    <x v="0"/>
  </r>
  <r>
    <s v="NID-20149-329"/>
    <d v="2021-05-20T00:00:00"/>
    <x v="1"/>
    <x v="419"/>
    <s v="R-D-0.2"/>
    <n v="2"/>
    <s v="Antone"/>
    <s v="Harrold"/>
    <s v="Toledo"/>
    <x v="0"/>
    <x v="1"/>
    <n v="2.6849999999999996"/>
    <n v="5.3699999999999992"/>
    <x v="2"/>
    <x v="0"/>
  </r>
  <r>
    <s v="SVU-27222-213"/>
    <d v="2021-01-11T00:00:00"/>
    <x v="1"/>
    <x v="420"/>
    <s v="L-L-0.2"/>
    <n v="5"/>
    <s v="Sim"/>
    <s v="Pamphilon"/>
    <s v="Ballylinan"/>
    <x v="1"/>
    <x v="1"/>
    <n v="4.7549999999999999"/>
    <n v="23.774999999999999"/>
    <x v="1"/>
    <x v="3"/>
  </r>
  <r>
    <s v="RWI-84131-848"/>
    <d v="2019-02-22T00:00:00"/>
    <x v="0"/>
    <x v="421"/>
    <s v="R-D-2.5"/>
    <n v="2"/>
    <s v="Mohandis"/>
    <s v="Spurden"/>
    <s v="Charlotte"/>
    <x v="0"/>
    <x v="0"/>
    <n v="20.584999999999997"/>
    <n v="41.169999999999995"/>
    <x v="2"/>
    <x v="0"/>
  </r>
  <r>
    <s v="GUU-40666-525"/>
    <d v="2021-11-24T00:00:00"/>
    <x v="1"/>
    <x v="408"/>
    <s v="A-L-0.2"/>
    <n v="3"/>
    <s v="Morgen"/>
    <s v="Seson"/>
    <s v="Seattle"/>
    <x v="0"/>
    <x v="1"/>
    <n v="3.8849999999999998"/>
    <n v="11.654999999999999"/>
    <x v="1"/>
    <x v="2"/>
  </r>
  <r>
    <s v="SCN-51395-066"/>
    <d v="2022-01-18T00:00:00"/>
    <x v="2"/>
    <x v="422"/>
    <s v="L-L-0.5"/>
    <n v="4"/>
    <s v="Nalani"/>
    <s v="Pirrone"/>
    <s v="Wilkes Barre"/>
    <x v="0"/>
    <x v="1"/>
    <n v="9.51"/>
    <n v="38.04"/>
    <x v="1"/>
    <x v="3"/>
  </r>
  <r>
    <s v="ULA-24644-321"/>
    <d v="2021-08-13T00:00:00"/>
    <x v="1"/>
    <x v="423"/>
    <s v="R-D-2.5"/>
    <n v="4"/>
    <s v="Reube"/>
    <s v="Cawley"/>
    <s v="Ballyboden"/>
    <x v="1"/>
    <x v="0"/>
    <n v="20.584999999999997"/>
    <n v="82.339999999999989"/>
    <x v="2"/>
    <x v="0"/>
  </r>
  <r>
    <s v="EOL-92666-762"/>
    <d v="2020-01-11T00:00:00"/>
    <x v="3"/>
    <x v="424"/>
    <s v="L-L-0.2"/>
    <n v="2"/>
    <s v="Stan"/>
    <s v="Barribal"/>
    <s v="Bagenalstown"/>
    <x v="1"/>
    <x v="0"/>
    <n v="4.7549999999999999"/>
    <n v="9.51"/>
    <x v="1"/>
    <x v="3"/>
  </r>
  <r>
    <s v="AJV-18231-334"/>
    <d v="2020-07-05T00:00:00"/>
    <x v="3"/>
    <x v="425"/>
    <s v="R-D-2.5"/>
    <n v="2"/>
    <s v="Agnes"/>
    <s v="Adamides"/>
    <s v="Liverpool"/>
    <x v="2"/>
    <x v="1"/>
    <n v="20.584999999999997"/>
    <n v="41.169999999999995"/>
    <x v="2"/>
    <x v="0"/>
  </r>
  <r>
    <s v="ZQI-47236-301"/>
    <d v="2019-07-25T00:00:00"/>
    <x v="0"/>
    <x v="426"/>
    <s v="L-L-0.5"/>
    <n v="5"/>
    <s v="Carmelita"/>
    <s v="Thowes"/>
    <s v="Rochester"/>
    <x v="0"/>
    <x v="1"/>
    <n v="9.51"/>
    <n v="47.55"/>
    <x v="1"/>
    <x v="3"/>
  </r>
  <r>
    <s v="ZCR-15721-658"/>
    <d v="2022-05-26T00:00:00"/>
    <x v="2"/>
    <x v="427"/>
    <s v="A-M-1"/>
    <n v="4"/>
    <s v="Rodolfo"/>
    <s v="Willoway"/>
    <s v="Tucson"/>
    <x v="0"/>
    <x v="1"/>
    <n v="11.25"/>
    <n v="45"/>
    <x v="0"/>
    <x v="2"/>
  </r>
  <r>
    <s v="QEW-47945-682"/>
    <d v="2020-01-10T00:00:00"/>
    <x v="3"/>
    <x v="428"/>
    <s v="L-L-0.2"/>
    <n v="5"/>
    <s v="Alvis"/>
    <s v="Elwin"/>
    <s v="Minneapolis"/>
    <x v="0"/>
    <x v="1"/>
    <n v="4.7549999999999999"/>
    <n v="23.774999999999999"/>
    <x v="1"/>
    <x v="3"/>
  </r>
  <r>
    <s v="PSY-45485-542"/>
    <d v="2019-05-17T00:00:00"/>
    <x v="0"/>
    <x v="429"/>
    <s v="R-D-0.5"/>
    <n v="3"/>
    <s v="Araldo"/>
    <s v="Bilbrook"/>
    <s v="Ashbourne"/>
    <x v="1"/>
    <x v="0"/>
    <n v="5.3699999999999992"/>
    <n v="16.11"/>
    <x v="2"/>
    <x v="0"/>
  </r>
  <r>
    <s v="BAQ-74241-156"/>
    <d v="2020-07-24T00:00:00"/>
    <x v="3"/>
    <x v="430"/>
    <s v="R-D-0.2"/>
    <n v="4"/>
    <s v="Ransell"/>
    <s v="McKall"/>
    <s v="Bristol"/>
    <x v="2"/>
    <x v="0"/>
    <n v="2.6849999999999996"/>
    <n v="10.739999999999998"/>
    <x v="2"/>
    <x v="0"/>
  </r>
  <r>
    <s v="BVU-77367-451"/>
    <d v="2020-10-20T00:00:00"/>
    <x v="3"/>
    <x v="431"/>
    <s v="A-D-1"/>
    <n v="5"/>
    <s v="Borg"/>
    <s v="Daile"/>
    <s v="Atlanta"/>
    <x v="0"/>
    <x v="0"/>
    <n v="9.9499999999999993"/>
    <n v="49.75"/>
    <x v="2"/>
    <x v="2"/>
  </r>
  <r>
    <s v="TJE-91516-344"/>
    <d v="2019-09-22T00:00:00"/>
    <x v="0"/>
    <x v="432"/>
    <s v="E-M-1"/>
    <n v="2"/>
    <s v="Adolphe"/>
    <s v="Treherne"/>
    <s v="Farranacoush"/>
    <x v="1"/>
    <x v="1"/>
    <n v="13.75"/>
    <n v="27.5"/>
    <x v="0"/>
    <x v="1"/>
  </r>
  <r>
    <s v="LIS-96202-702"/>
    <d v="2020-06-07T00:00:00"/>
    <x v="3"/>
    <x v="433"/>
    <s v="L-D-2.5"/>
    <n v="4"/>
    <s v="Annetta"/>
    <s v="Brentnall"/>
    <s v="East End"/>
    <x v="2"/>
    <x v="1"/>
    <n v="29.784999999999997"/>
    <n v="119.13999999999999"/>
    <x v="2"/>
    <x v="3"/>
  </r>
  <r>
    <s v="VIO-27668-766"/>
    <d v="2019-12-15T00:00:00"/>
    <x v="0"/>
    <x v="434"/>
    <s v="R-D-2.5"/>
    <n v="1"/>
    <s v="Dick"/>
    <s v="Drinkall"/>
    <s v="Knoxville"/>
    <x v="0"/>
    <x v="0"/>
    <n v="20.584999999999997"/>
    <n v="20.584999999999997"/>
    <x v="2"/>
    <x v="0"/>
  </r>
  <r>
    <s v="ZVG-20473-043"/>
    <d v="2020-12-06T00:00:00"/>
    <x v="3"/>
    <x v="435"/>
    <s v="A-D-0.2"/>
    <n v="3"/>
    <s v="Dagny"/>
    <s v="Kornel"/>
    <s v="Saginaw"/>
    <x v="0"/>
    <x v="0"/>
    <n v="2.9849999999999999"/>
    <n v="8.9550000000000001"/>
    <x v="2"/>
    <x v="2"/>
  </r>
  <r>
    <s v="KGZ-56395-231"/>
    <d v="2021-12-06T00:00:00"/>
    <x v="1"/>
    <x v="436"/>
    <s v="A-D-0.5"/>
    <n v="1"/>
    <s v="Rhona"/>
    <s v="Lequeux"/>
    <s v="Saint Augustine"/>
    <x v="0"/>
    <x v="1"/>
    <n v="5.97"/>
    <n v="5.97"/>
    <x v="2"/>
    <x v="2"/>
  </r>
  <r>
    <s v="CUU-92244-729"/>
    <d v="2020-07-11T00:00:00"/>
    <x v="3"/>
    <x v="437"/>
    <s v="E-M-1"/>
    <n v="3"/>
    <s v="Julius"/>
    <s v="Mccaull"/>
    <s v="San Rafael"/>
    <x v="0"/>
    <x v="0"/>
    <n v="13.75"/>
    <n v="41.25"/>
    <x v="0"/>
    <x v="1"/>
  </r>
  <r>
    <s v="EHE-94714-312"/>
    <d v="2021-06-28T00:00:00"/>
    <x v="1"/>
    <x v="438"/>
    <s v="E-L-0.2"/>
    <n v="5"/>
    <s v="Ailey"/>
    <s v="Brash"/>
    <s v="Flushing"/>
    <x v="0"/>
    <x v="0"/>
    <n v="4.4550000000000001"/>
    <n v="22.274999999999999"/>
    <x v="1"/>
    <x v="1"/>
  </r>
  <r>
    <s v="RTL-16205-161"/>
    <d v="2022-04-05T00:00:00"/>
    <x v="2"/>
    <x v="439"/>
    <s v="A-M-0.5"/>
    <n v="1"/>
    <s v="Alberto"/>
    <s v="Hutchinson"/>
    <s v="Lawrenceville"/>
    <x v="0"/>
    <x v="0"/>
    <n v="6.75"/>
    <n v="6.75"/>
    <x v="0"/>
    <x v="2"/>
  </r>
  <r>
    <s v="GTS-22482-014"/>
    <d v="2022-03-24T00:00:00"/>
    <x v="2"/>
    <x v="440"/>
    <s v="L-M-2.5"/>
    <n v="4"/>
    <s v="Lamond"/>
    <s v="Gheeraert"/>
    <s v="Topeka"/>
    <x v="0"/>
    <x v="0"/>
    <n v="33.464999999999996"/>
    <n v="133.85999999999999"/>
    <x v="0"/>
    <x v="3"/>
  </r>
  <r>
    <s v="DYG-25473-881"/>
    <d v="2020-02-08T00:00:00"/>
    <x v="3"/>
    <x v="441"/>
    <s v="A-D-0.2"/>
    <n v="2"/>
    <s v="Roxine"/>
    <s v="Drivers"/>
    <s v="Shawnee Mission"/>
    <x v="0"/>
    <x v="1"/>
    <n v="2.9849999999999999"/>
    <n v="5.97"/>
    <x v="2"/>
    <x v="2"/>
  </r>
  <r>
    <s v="HTR-21838-286"/>
    <d v="2022-02-11T00:00:00"/>
    <x v="2"/>
    <x v="442"/>
    <s v="A-L-1"/>
    <n v="2"/>
    <s v="Heloise"/>
    <s v="Zeal"/>
    <s v="Seattle"/>
    <x v="0"/>
    <x v="1"/>
    <n v="12.95"/>
    <n v="25.9"/>
    <x v="1"/>
    <x v="2"/>
  </r>
  <r>
    <s v="KYG-28296-920"/>
    <d v="2020-07-02T00:00:00"/>
    <x v="3"/>
    <x v="443"/>
    <s v="E-M-2.5"/>
    <n v="1"/>
    <s v="Granger"/>
    <s v="Smallcombe"/>
    <s v="Kilkenny"/>
    <x v="1"/>
    <x v="0"/>
    <n v="31.624999999999996"/>
    <n v="31.624999999999996"/>
    <x v="0"/>
    <x v="1"/>
  </r>
  <r>
    <s v="NNB-20459-430"/>
    <d v="2022-07-25T00:00:00"/>
    <x v="2"/>
    <x v="444"/>
    <s v="L-M-0.2"/>
    <n v="2"/>
    <s v="Daryn"/>
    <s v="Dibley"/>
    <s v="Kissimmee"/>
    <x v="0"/>
    <x v="1"/>
    <n v="4.3650000000000002"/>
    <n v="8.73"/>
    <x v="0"/>
    <x v="3"/>
  </r>
  <r>
    <s v="FEK-14025-351"/>
    <d v="2021-03-19T00:00:00"/>
    <x v="1"/>
    <x v="445"/>
    <s v="E-L-0.2"/>
    <n v="6"/>
    <s v="Gardy"/>
    <s v="Dimitriou"/>
    <s v="Rochester"/>
    <x v="0"/>
    <x v="0"/>
    <n v="4.4550000000000001"/>
    <n v="26.73"/>
    <x v="1"/>
    <x v="1"/>
  </r>
  <r>
    <s v="AWH-16980-469"/>
    <d v="2020-05-11T00:00:00"/>
    <x v="3"/>
    <x v="446"/>
    <s v="L-M-0.2"/>
    <n v="6"/>
    <s v="Fanny"/>
    <s v="Flanagan"/>
    <s v="Tyler"/>
    <x v="0"/>
    <x v="1"/>
    <n v="4.3650000000000002"/>
    <n v="26.19"/>
    <x v="0"/>
    <x v="3"/>
  </r>
  <r>
    <s v="ZPW-31329-741"/>
    <d v="2019-06-08T00:00:00"/>
    <x v="0"/>
    <x v="438"/>
    <s v="R-D-1"/>
    <n v="6"/>
    <s v="Ailey"/>
    <s v="Brash"/>
    <s v="Flushing"/>
    <x v="0"/>
    <x v="0"/>
    <n v="8.9499999999999993"/>
    <n v="53.699999999999996"/>
    <x v="2"/>
    <x v="0"/>
  </r>
  <r>
    <s v="ZPW-31329-741"/>
    <d v="2019-06-08T00:00:00"/>
    <x v="0"/>
    <x v="438"/>
    <s v="E-M-2.5"/>
    <n v="4"/>
    <s v="Ailey"/>
    <s v="Brash"/>
    <s v="Flushing"/>
    <x v="0"/>
    <x v="0"/>
    <n v="31.624999999999996"/>
    <n v="126.49999999999999"/>
    <x v="0"/>
    <x v="1"/>
  </r>
  <r>
    <s v="ZPW-31329-741"/>
    <d v="2019-06-08T00:00:00"/>
    <x v="0"/>
    <x v="438"/>
    <s v="E-M-0.2"/>
    <n v="1"/>
    <s v="Ailey"/>
    <s v="Brash"/>
    <s v="Flushing"/>
    <x v="0"/>
    <x v="0"/>
    <n v="4.125"/>
    <n v="4.125"/>
    <x v="0"/>
    <x v="1"/>
  </r>
  <r>
    <s v="UBI-83843-396"/>
    <d v="2019-10-09T00:00:00"/>
    <x v="0"/>
    <x v="447"/>
    <s v="R-L-1"/>
    <n v="2"/>
    <s v="Nanny"/>
    <s v="Izhakov"/>
    <s v="Seaton"/>
    <x v="2"/>
    <x v="1"/>
    <n v="11.95"/>
    <n v="23.9"/>
    <x v="1"/>
    <x v="0"/>
  </r>
  <r>
    <s v="VID-40587-569"/>
    <d v="2021-02-20T00:00:00"/>
    <x v="1"/>
    <x v="448"/>
    <s v="E-D-2.5"/>
    <n v="5"/>
    <s v="Stanly"/>
    <s v="Keets"/>
    <s v="Alexandria"/>
    <x v="0"/>
    <x v="0"/>
    <n v="27.945"/>
    <n v="139.72499999999999"/>
    <x v="2"/>
    <x v="1"/>
  </r>
  <r>
    <s v="KBB-52530-416"/>
    <d v="2019-11-21T00:00:00"/>
    <x v="0"/>
    <x v="449"/>
    <s v="L-D-2.5"/>
    <n v="2"/>
    <s v="Orion"/>
    <s v="Dyott"/>
    <s v="Salt Lake City"/>
    <x v="0"/>
    <x v="0"/>
    <n v="29.784999999999997"/>
    <n v="59.569999999999993"/>
    <x v="2"/>
    <x v="3"/>
  </r>
  <r>
    <s v="ISJ-48676-420"/>
    <d v="2021-10-10T00:00:00"/>
    <x v="1"/>
    <x v="450"/>
    <s v="L-L-0.5"/>
    <n v="6"/>
    <s v="Keefer"/>
    <s v="Cake"/>
    <s v="San Jose"/>
    <x v="0"/>
    <x v="1"/>
    <n v="9.51"/>
    <n v="57.06"/>
    <x v="1"/>
    <x v="3"/>
  </r>
  <r>
    <s v="MIF-17920-768"/>
    <d v="2021-08-05T00:00:00"/>
    <x v="1"/>
    <x v="451"/>
    <s v="R-L-0.2"/>
    <n v="6"/>
    <s v="Morna"/>
    <s v="Hansed"/>
    <s v="Tr谩 Mh贸r"/>
    <x v="1"/>
    <x v="0"/>
    <n v="3.5849999999999995"/>
    <n v="21.509999999999998"/>
    <x v="1"/>
    <x v="0"/>
  </r>
  <r>
    <s v="CPX-19312-088"/>
    <d v="2020-07-31T00:00:00"/>
    <x v="3"/>
    <x v="452"/>
    <s v="L-M-0.5"/>
    <n v="6"/>
    <s v="Franny"/>
    <s v="Kienlein"/>
    <s v="Coolock"/>
    <x v="1"/>
    <x v="0"/>
    <n v="8.73"/>
    <n v="52.38"/>
    <x v="0"/>
    <x v="3"/>
  </r>
  <r>
    <s v="RXI-67978-260"/>
    <d v="2020-09-19T00:00:00"/>
    <x v="3"/>
    <x v="453"/>
    <s v="E-D-1"/>
    <n v="6"/>
    <s v="Klarika"/>
    <s v="Egglestone"/>
    <s v="Coolock"/>
    <x v="1"/>
    <x v="1"/>
    <n v="12.15"/>
    <n v="72.900000000000006"/>
    <x v="2"/>
    <x v="1"/>
  </r>
  <r>
    <s v="LKE-14821-285"/>
    <d v="2020-05-03T00:00:00"/>
    <x v="3"/>
    <x v="454"/>
    <s v="R-M-0.2"/>
    <n v="5"/>
    <s v="Becky"/>
    <s v="Semkins"/>
    <s v="Kinnegad"/>
    <x v="1"/>
    <x v="0"/>
    <n v="2.9849999999999999"/>
    <n v="14.924999999999999"/>
    <x v="0"/>
    <x v="0"/>
  </r>
  <r>
    <s v="LRK-97117-150"/>
    <d v="2019-07-08T00:00:00"/>
    <x v="0"/>
    <x v="455"/>
    <s v="L-L-1"/>
    <n v="6"/>
    <s v="Sean"/>
    <s v="Lorenzetti"/>
    <s v="El Paso"/>
    <x v="0"/>
    <x v="1"/>
    <n v="15.85"/>
    <n v="95.1"/>
    <x v="1"/>
    <x v="3"/>
  </r>
  <r>
    <s v="IGK-51227-573"/>
    <d v="2019-10-26T00:00:00"/>
    <x v="0"/>
    <x v="456"/>
    <s v="L-D-0.5"/>
    <n v="2"/>
    <s v="Bob"/>
    <s v="Giannazzi"/>
    <s v="Fort Lauderdale"/>
    <x v="0"/>
    <x v="1"/>
    <n v="7.77"/>
    <n v="15.54"/>
    <x v="2"/>
    <x v="3"/>
  </r>
  <r>
    <s v="ZAY-43009-775"/>
    <d v="2020-09-27T00:00:00"/>
    <x v="3"/>
    <x v="457"/>
    <s v="L-D-0.2"/>
    <n v="6"/>
    <s v="Kendra"/>
    <s v="Backshell"/>
    <s v="Indianapolis"/>
    <x v="0"/>
    <x v="1"/>
    <n v="3.8849999999999998"/>
    <n v="23.31"/>
    <x v="2"/>
    <x v="3"/>
  </r>
  <r>
    <s v="EMA-63190-618"/>
    <d v="2022-02-28T00:00:00"/>
    <x v="2"/>
    <x v="458"/>
    <s v="E-M-0.2"/>
    <n v="1"/>
    <s v="Uriah"/>
    <s v="Lethbrig"/>
    <s v="Milwaukee"/>
    <x v="0"/>
    <x v="0"/>
    <n v="4.125"/>
    <n v="4.125"/>
    <x v="0"/>
    <x v="1"/>
  </r>
  <r>
    <s v="FBI-35855-418"/>
    <d v="2020-09-16T00:00:00"/>
    <x v="3"/>
    <x v="459"/>
    <s v="R-M-0.5"/>
    <n v="6"/>
    <s v="Sky"/>
    <s v="Farnish"/>
    <s v="Eaton"/>
    <x v="2"/>
    <x v="1"/>
    <n v="5.97"/>
    <n v="35.82"/>
    <x v="0"/>
    <x v="0"/>
  </r>
  <r>
    <s v="TXB-80533-417"/>
    <d v="2020-10-28T00:00:00"/>
    <x v="3"/>
    <x v="460"/>
    <s v="L-L-1"/>
    <n v="2"/>
    <s v="Felicia"/>
    <s v="Jecock"/>
    <s v="Baton Rouge"/>
    <x v="0"/>
    <x v="1"/>
    <n v="15.85"/>
    <n v="31.7"/>
    <x v="1"/>
    <x v="3"/>
  </r>
  <r>
    <s v="MBM-00112-248"/>
    <d v="2019-09-02T00:00:00"/>
    <x v="0"/>
    <x v="461"/>
    <s v="L-L-1"/>
    <n v="5"/>
    <s v="Currey"/>
    <s v="MacAllister"/>
    <s v="Danbury"/>
    <x v="0"/>
    <x v="0"/>
    <n v="15.85"/>
    <n v="79.25"/>
    <x v="1"/>
    <x v="3"/>
  </r>
  <r>
    <s v="EUO-69145-988"/>
    <d v="2021-08-30T00:00:00"/>
    <x v="1"/>
    <x v="462"/>
    <s v="E-D-0.2"/>
    <n v="3"/>
    <s v="Hamlen"/>
    <s v="Pallister"/>
    <s v="Pensacola"/>
    <x v="0"/>
    <x v="1"/>
    <n v="3.645"/>
    <n v="10.935"/>
    <x v="2"/>
    <x v="1"/>
  </r>
  <r>
    <s v="GYA-80327-368"/>
    <d v="2021-06-04T00:00:00"/>
    <x v="1"/>
    <x v="463"/>
    <s v="A-D-1"/>
    <n v="4"/>
    <s v="Chantal"/>
    <s v="Mersh"/>
    <s v="Milltown"/>
    <x v="1"/>
    <x v="1"/>
    <n v="9.9499999999999993"/>
    <n v="39.799999999999997"/>
    <x v="2"/>
    <x v="2"/>
  </r>
  <r>
    <s v="TNW-41601-420"/>
    <d v="2020-11-24T00:00:00"/>
    <x v="3"/>
    <x v="464"/>
    <s v="R-M-1"/>
    <n v="5"/>
    <s v="Marja"/>
    <s v="Urion"/>
    <s v="Virginia"/>
    <x v="1"/>
    <x v="0"/>
    <n v="9.9499999999999993"/>
    <n v="49.75"/>
    <x v="0"/>
    <x v="0"/>
  </r>
  <r>
    <s v="ALR-62963-723"/>
    <d v="2020-06-21T00:00:00"/>
    <x v="3"/>
    <x v="465"/>
    <s v="R-D-0.2"/>
    <n v="3"/>
    <s v="Malynda"/>
    <s v="Purbrick"/>
    <s v="Balally"/>
    <x v="1"/>
    <x v="0"/>
    <n v="2.6849999999999996"/>
    <n v="8.0549999999999997"/>
    <x v="2"/>
    <x v="0"/>
  </r>
  <r>
    <s v="JIG-27636-870"/>
    <d v="2020-07-13T00:00:00"/>
    <x v="3"/>
    <x v="466"/>
    <s v="R-L-1"/>
    <n v="4"/>
    <s v="Alf"/>
    <s v="Housaman"/>
    <s v="Grand Rapids"/>
    <x v="0"/>
    <x v="1"/>
    <n v="11.95"/>
    <n v="47.8"/>
    <x v="1"/>
    <x v="0"/>
  </r>
  <r>
    <s v="CTE-31437-326"/>
    <d v="2019-01-02T00:00:00"/>
    <x v="0"/>
    <x v="467"/>
    <s v="R-M-0.2"/>
    <n v="4"/>
    <s v="Gladi"/>
    <s v="Ducker"/>
    <s v="Belfast"/>
    <x v="2"/>
    <x v="1"/>
    <n v="2.9849999999999999"/>
    <n v="11.94"/>
    <x v="0"/>
    <x v="0"/>
  </r>
  <r>
    <s v="CTE-31437-326"/>
    <d v="2019-01-02T00:00:00"/>
    <x v="0"/>
    <x v="467"/>
    <s v="E-M-0.2"/>
    <n v="4"/>
    <s v="Gladi"/>
    <s v="Ducker"/>
    <s v="Belfast"/>
    <x v="2"/>
    <x v="1"/>
    <n v="4.125"/>
    <n v="16.5"/>
    <x v="0"/>
    <x v="1"/>
  </r>
  <r>
    <s v="CTE-31437-326"/>
    <d v="2019-01-02T00:00:00"/>
    <x v="0"/>
    <x v="467"/>
    <s v="L-D-1"/>
    <n v="4"/>
    <s v="Gladi"/>
    <s v="Ducker"/>
    <s v="Belfast"/>
    <x v="2"/>
    <x v="1"/>
    <n v="12.95"/>
    <n v="51.8"/>
    <x v="2"/>
    <x v="3"/>
  </r>
  <r>
    <s v="CTE-31437-326"/>
    <d v="2019-01-02T00:00:00"/>
    <x v="0"/>
    <x v="467"/>
    <s v="L-L-0.2"/>
    <n v="3"/>
    <s v="Gladi"/>
    <s v="Ducker"/>
    <s v="Belfast"/>
    <x v="2"/>
    <x v="1"/>
    <n v="4.7549999999999999"/>
    <n v="14.265000000000001"/>
    <x v="1"/>
    <x v="3"/>
  </r>
  <r>
    <s v="SLD-63003-334"/>
    <d v="2022-02-17T00:00:00"/>
    <x v="2"/>
    <x v="468"/>
    <s v="L-M-0.2"/>
    <n v="6"/>
    <s v="Wain"/>
    <s v="Stearley"/>
    <s v="High Point"/>
    <x v="0"/>
    <x v="1"/>
    <n v="4.3650000000000002"/>
    <n v="26.19"/>
    <x v="0"/>
    <x v="3"/>
  </r>
  <r>
    <s v="BXN-64230-789"/>
    <d v="2020-12-19T00:00:00"/>
    <x v="3"/>
    <x v="469"/>
    <s v="A-L-1"/>
    <n v="2"/>
    <s v="Diane-marie"/>
    <s v="Wincer"/>
    <s v="El Paso"/>
    <x v="0"/>
    <x v="0"/>
    <n v="12.95"/>
    <n v="25.9"/>
    <x v="1"/>
    <x v="2"/>
  </r>
  <r>
    <s v="XEE-37895-169"/>
    <d v="2019-02-20T00:00:00"/>
    <x v="0"/>
    <x v="470"/>
    <s v="A-L-2.5"/>
    <n v="3"/>
    <s v="Perry"/>
    <s v="Lyfield"/>
    <s v="Cleveland"/>
    <x v="0"/>
    <x v="0"/>
    <n v="29.784999999999997"/>
    <n v="89.35499999999999"/>
    <x v="1"/>
    <x v="2"/>
  </r>
  <r>
    <s v="ZTX-80764-911"/>
    <d v="2021-01-14T00:00:00"/>
    <x v="1"/>
    <x v="471"/>
    <s v="L-D-0.5"/>
    <n v="6"/>
    <s v="Heall"/>
    <s v="Perris"/>
    <s v="Ballymahon"/>
    <x v="1"/>
    <x v="1"/>
    <n v="7.77"/>
    <n v="46.62"/>
    <x v="2"/>
    <x v="3"/>
  </r>
  <r>
    <s v="WVT-88135-549"/>
    <d v="2019-11-16T00:00:00"/>
    <x v="0"/>
    <x v="464"/>
    <s v="A-D-1"/>
    <n v="3"/>
    <s v="Marja"/>
    <s v="Urion"/>
    <s v="Virginia"/>
    <x v="1"/>
    <x v="0"/>
    <n v="9.9499999999999993"/>
    <n v="29.849999999999998"/>
    <x v="2"/>
    <x v="2"/>
  </r>
  <r>
    <s v="IPA-94170-889"/>
    <d v="2019-12-04T00:00:00"/>
    <x v="0"/>
    <x v="472"/>
    <s v="R-L-0.2"/>
    <n v="3"/>
    <s v="Camellia"/>
    <s v="Kid"/>
    <s v="Whitegate"/>
    <x v="1"/>
    <x v="0"/>
    <n v="3.5849999999999995"/>
    <n v="10.754999999999999"/>
    <x v="1"/>
    <x v="0"/>
  </r>
  <r>
    <s v="YQL-63755-365"/>
    <d v="2020-07-31T00:00:00"/>
    <x v="3"/>
    <x v="473"/>
    <s v="A-M-0.2"/>
    <n v="4"/>
    <s v="Carolann"/>
    <s v="Beine"/>
    <s v="Birmingham"/>
    <x v="0"/>
    <x v="0"/>
    <n v="3.375"/>
    <n v="13.5"/>
    <x v="0"/>
    <x v="2"/>
  </r>
  <r>
    <s v="RKW-81145-984"/>
    <d v="2019-03-11T00:00:00"/>
    <x v="0"/>
    <x v="474"/>
    <s v="L-L-1"/>
    <n v="3"/>
    <s v="Celia"/>
    <s v="Bakeup"/>
    <s v="Saint Cloud"/>
    <x v="0"/>
    <x v="1"/>
    <n v="15.85"/>
    <n v="47.55"/>
    <x v="1"/>
    <x v="3"/>
  </r>
  <r>
    <s v="MBT-23379-866"/>
    <d v="2022-05-10T00:00:00"/>
    <x v="2"/>
    <x v="475"/>
    <s v="L-L-1"/>
    <n v="5"/>
    <s v="Nataniel"/>
    <s v="Helkin"/>
    <s v="Philadelphia"/>
    <x v="0"/>
    <x v="1"/>
    <n v="15.85"/>
    <n v="79.25"/>
    <x v="1"/>
    <x v="3"/>
  </r>
  <r>
    <s v="GEJ-39834-935"/>
    <d v="2021-12-25T00:00:00"/>
    <x v="1"/>
    <x v="476"/>
    <s v="L-M-0.2"/>
    <n v="6"/>
    <s v="Pippo"/>
    <s v="Witherington"/>
    <s v="Detroit"/>
    <x v="0"/>
    <x v="0"/>
    <n v="4.3650000000000002"/>
    <n v="26.19"/>
    <x v="0"/>
    <x v="3"/>
  </r>
  <r>
    <s v="KRW-91640-596"/>
    <d v="2022-04-22T00:00:00"/>
    <x v="2"/>
    <x v="477"/>
    <s v="R-L-0.5"/>
    <n v="3"/>
    <s v="Tildie"/>
    <s v="Tilzey"/>
    <s v="Saint Louis"/>
    <x v="0"/>
    <x v="1"/>
    <n v="7.169999999999999"/>
    <n v="21.509999999999998"/>
    <x v="1"/>
    <x v="0"/>
  </r>
  <r>
    <s v="AOT-70449-651"/>
    <d v="2022-06-11T00:00:00"/>
    <x v="2"/>
    <x v="478"/>
    <s v="R-D-2.5"/>
    <n v="5"/>
    <s v="Cindra"/>
    <s v="Burling"/>
    <s v="Schenectady"/>
    <x v="0"/>
    <x v="0"/>
    <n v="20.584999999999997"/>
    <n v="102.92499999999998"/>
    <x v="2"/>
    <x v="0"/>
  </r>
  <r>
    <s v="DGC-21813-731"/>
    <d v="2022-04-27T00:00:00"/>
    <x v="2"/>
    <x v="479"/>
    <s v="L-D-0.2"/>
    <n v="2"/>
    <s v="Channa"/>
    <s v="Belamy"/>
    <s v="Lakeland"/>
    <x v="0"/>
    <x v="1"/>
    <n v="3.8849999999999998"/>
    <n v="7.77"/>
    <x v="2"/>
    <x v="3"/>
  </r>
  <r>
    <s v="JBE-92943-643"/>
    <d v="2020-12-29T00:00:00"/>
    <x v="3"/>
    <x v="480"/>
    <s v="E-D-2.5"/>
    <n v="5"/>
    <s v="Karl"/>
    <s v="Imorts"/>
    <s v="Melbourne"/>
    <x v="0"/>
    <x v="1"/>
    <n v="27.945"/>
    <n v="139.72499999999999"/>
    <x v="2"/>
    <x v="1"/>
  </r>
  <r>
    <s v="ZIL-34948-499"/>
    <d v="2020-07-14T00:00:00"/>
    <x v="3"/>
    <x v="464"/>
    <s v="A-D-0.5"/>
    <n v="2"/>
    <s v="Marja"/>
    <s v="Urion"/>
    <s v="Virginia"/>
    <x v="1"/>
    <x v="0"/>
    <n v="5.97"/>
    <n v="11.94"/>
    <x v="2"/>
    <x v="2"/>
  </r>
  <r>
    <s v="JSU-23781-256"/>
    <d v="2021-09-07T00:00:00"/>
    <x v="1"/>
    <x v="481"/>
    <s v="L-D-0.2"/>
    <n v="1"/>
    <s v="Mag"/>
    <s v="Armistead"/>
    <s v="New Orleans"/>
    <x v="0"/>
    <x v="1"/>
    <n v="3.8849999999999998"/>
    <n v="3.8849999999999998"/>
    <x v="2"/>
    <x v="3"/>
  </r>
  <r>
    <s v="JSU-23781-256"/>
    <d v="2021-09-07T00:00:00"/>
    <x v="1"/>
    <x v="481"/>
    <s v="R-M-1"/>
    <n v="4"/>
    <s v="Mag"/>
    <s v="Armistead"/>
    <s v="New Orleans"/>
    <x v="0"/>
    <x v="1"/>
    <n v="9.9499999999999993"/>
    <n v="39.799999999999997"/>
    <x v="0"/>
    <x v="0"/>
  </r>
  <r>
    <s v="VPX-44956-367"/>
    <d v="2019-06-09T00:00:00"/>
    <x v="0"/>
    <x v="482"/>
    <s v="R-M-0.5"/>
    <n v="5"/>
    <s v="Vasili"/>
    <s v="Upstone"/>
    <s v="Topeka"/>
    <x v="0"/>
    <x v="1"/>
    <n v="5.97"/>
    <n v="29.849999999999998"/>
    <x v="0"/>
    <x v="0"/>
  </r>
  <r>
    <s v="VTB-46451-959"/>
    <d v="2020-10-25T00:00:00"/>
    <x v="3"/>
    <x v="483"/>
    <s v="L-D-2.5"/>
    <n v="1"/>
    <s v="Berty"/>
    <s v="Beelby"/>
    <s v="Lucan"/>
    <x v="1"/>
    <x v="1"/>
    <n v="29.784999999999997"/>
    <n v="29.784999999999997"/>
    <x v="2"/>
    <x v="3"/>
  </r>
  <r>
    <s v="DNZ-11665-950"/>
    <d v="2021-02-28T00:00:00"/>
    <x v="1"/>
    <x v="484"/>
    <s v="L-L-2.5"/>
    <n v="2"/>
    <s v="Erny"/>
    <s v="Stenyng"/>
    <s v="Springfield"/>
    <x v="0"/>
    <x v="1"/>
    <n v="36.454999999999998"/>
    <n v="72.91"/>
    <x v="1"/>
    <x v="3"/>
  </r>
  <r>
    <s v="ITR-54735-364"/>
    <d v="2020-07-26T00:00:00"/>
    <x v="3"/>
    <x v="485"/>
    <s v="R-D-0.2"/>
    <n v="5"/>
    <s v="Edin"/>
    <s v="Yantsurev"/>
    <s v="Camden"/>
    <x v="0"/>
    <x v="0"/>
    <n v="2.6849999999999996"/>
    <n v="13.424999999999997"/>
    <x v="2"/>
    <x v="0"/>
  </r>
  <r>
    <s v="YDS-02797-307"/>
    <d v="2022-06-05T00:00:00"/>
    <x v="2"/>
    <x v="486"/>
    <s v="E-M-2.5"/>
    <n v="4"/>
    <s v="Webb"/>
    <s v="Speechly"/>
    <s v="Seattle"/>
    <x v="0"/>
    <x v="0"/>
    <n v="31.624999999999996"/>
    <n v="126.49999999999999"/>
    <x v="0"/>
    <x v="1"/>
  </r>
  <r>
    <s v="BPG-68988-842"/>
    <d v="2019-02-21T00:00:00"/>
    <x v="0"/>
    <x v="487"/>
    <s v="E-M-0.5"/>
    <n v="5"/>
    <s v="Irvine"/>
    <s v="Phillpot"/>
    <s v="Wootton"/>
    <x v="2"/>
    <x v="1"/>
    <n v="8.25"/>
    <n v="41.25"/>
    <x v="0"/>
    <x v="1"/>
  </r>
  <r>
    <s v="XZG-51938-658"/>
    <d v="2020-04-05T00:00:00"/>
    <x v="3"/>
    <x v="488"/>
    <s v="E-L-0.5"/>
    <n v="6"/>
    <s v="Lem"/>
    <s v="Pennacci"/>
    <s v="Waco"/>
    <x v="0"/>
    <x v="1"/>
    <n v="8.91"/>
    <n v="53.46"/>
    <x v="1"/>
    <x v="1"/>
  </r>
  <r>
    <s v="KAR-24978-271"/>
    <d v="2019-01-10T00:00:00"/>
    <x v="0"/>
    <x v="489"/>
    <s v="R-M-1"/>
    <n v="6"/>
    <s v="Starr"/>
    <s v="Arpin"/>
    <s v="Richmond"/>
    <x v="0"/>
    <x v="1"/>
    <n v="9.9499999999999993"/>
    <n v="59.699999999999996"/>
    <x v="0"/>
    <x v="0"/>
  </r>
  <r>
    <s v="FQK-28730-361"/>
    <d v="2022-04-12T00:00:00"/>
    <x v="2"/>
    <x v="490"/>
    <s v="R-M-1"/>
    <n v="6"/>
    <s v="Donny"/>
    <s v="Fries"/>
    <s v="Toledo"/>
    <x v="0"/>
    <x v="1"/>
    <n v="9.9499999999999993"/>
    <n v="59.699999999999996"/>
    <x v="0"/>
    <x v="0"/>
  </r>
  <r>
    <s v="BGB-67996-089"/>
    <d v="2022-01-30T00:00:00"/>
    <x v="2"/>
    <x v="491"/>
    <s v="R-D-1"/>
    <n v="5"/>
    <s v="Rana"/>
    <s v="Sharer"/>
    <s v="Huntington"/>
    <x v="0"/>
    <x v="1"/>
    <n v="8.9499999999999993"/>
    <n v="44.75"/>
    <x v="2"/>
    <x v="0"/>
  </r>
  <r>
    <s v="XMC-20620-809"/>
    <d v="2021-05-14T00:00:00"/>
    <x v="1"/>
    <x v="492"/>
    <s v="E-M-0.5"/>
    <n v="2"/>
    <s v="Nannie"/>
    <s v="Naseby"/>
    <s v="Winter Haven"/>
    <x v="0"/>
    <x v="0"/>
    <n v="8.25"/>
    <n v="16.5"/>
    <x v="0"/>
    <x v="1"/>
  </r>
  <r>
    <s v="ZSO-58292-191"/>
    <d v="2022-06-12T00:00:00"/>
    <x v="2"/>
    <x v="493"/>
    <s v="R-D-0.5"/>
    <n v="4"/>
    <s v="Rea"/>
    <s v="Offell"/>
    <s v="Dallas"/>
    <x v="0"/>
    <x v="1"/>
    <n v="5.3699999999999992"/>
    <n v="21.479999999999997"/>
    <x v="2"/>
    <x v="0"/>
  </r>
  <r>
    <s v="LWJ-06793-303"/>
    <d v="2022-01-02T00:00:00"/>
    <x v="2"/>
    <x v="494"/>
    <s v="R-M-2.5"/>
    <n v="2"/>
    <s v="Kris"/>
    <s v="O'Cullen"/>
    <s v="Adare"/>
    <x v="1"/>
    <x v="0"/>
    <n v="22.884999999999998"/>
    <n v="45.769999999999996"/>
    <x v="0"/>
    <x v="0"/>
  </r>
  <r>
    <s v="FLM-82229-989"/>
    <d v="2022-01-24T00:00:00"/>
    <x v="2"/>
    <x v="495"/>
    <s v="L-L-0.2"/>
    <n v="2"/>
    <s v="Timoteo"/>
    <s v="Glisane"/>
    <s v="Ballivor"/>
    <x v="1"/>
    <x v="1"/>
    <n v="4.7549999999999999"/>
    <n v="9.51"/>
    <x v="1"/>
    <x v="3"/>
  </r>
  <r>
    <s v="CPV-90280-133"/>
    <d v="2019-03-20T00:00:00"/>
    <x v="0"/>
    <x v="464"/>
    <s v="R-D-0.2"/>
    <n v="3"/>
    <s v="Marja"/>
    <s v="Urion"/>
    <s v="Virginia"/>
    <x v="1"/>
    <x v="0"/>
    <n v="2.6849999999999996"/>
    <n v="8.0549999999999997"/>
    <x v="2"/>
    <x v="0"/>
  </r>
  <r>
    <s v="OGW-60685-912"/>
    <d v="2020-11-21T00:00:00"/>
    <x v="3"/>
    <x v="496"/>
    <s v="E-D-2.5"/>
    <n v="4"/>
    <s v="Hildegarde"/>
    <s v="Brangan"/>
    <s v="Evansville"/>
    <x v="0"/>
    <x v="0"/>
    <n v="27.945"/>
    <n v="111.78"/>
    <x v="2"/>
    <x v="1"/>
  </r>
  <r>
    <s v="DEC-11160-362"/>
    <d v="2021-10-13T00:00:00"/>
    <x v="1"/>
    <x v="497"/>
    <s v="R-D-0.2"/>
    <n v="4"/>
    <s v="Amii"/>
    <s v="Gallyon"/>
    <s v="Naperville"/>
    <x v="0"/>
    <x v="0"/>
    <n v="2.6849999999999996"/>
    <n v="10.739999999999998"/>
    <x v="2"/>
    <x v="0"/>
  </r>
  <r>
    <s v="WCT-07869-499"/>
    <d v="2021-10-19T00:00:00"/>
    <x v="1"/>
    <x v="498"/>
    <s v="R-D-0.5"/>
    <n v="5"/>
    <s v="Birgit"/>
    <s v="Domange"/>
    <s v="Charleston"/>
    <x v="0"/>
    <x v="1"/>
    <n v="5.3699999999999992"/>
    <n v="26.849999999999994"/>
    <x v="2"/>
    <x v="0"/>
  </r>
  <r>
    <s v="FHD-89872-325"/>
    <d v="2019-04-29T00:00:00"/>
    <x v="0"/>
    <x v="499"/>
    <s v="L-L-1"/>
    <n v="4"/>
    <s v="Killian"/>
    <s v="Osler"/>
    <s v="Lansing"/>
    <x v="0"/>
    <x v="0"/>
    <n v="15.85"/>
    <n v="63.4"/>
    <x v="1"/>
    <x v="3"/>
  </r>
  <r>
    <s v="AZF-45991-584"/>
    <d v="2019-10-12T00:00:00"/>
    <x v="0"/>
    <x v="500"/>
    <s v="A-D-2.5"/>
    <n v="1"/>
    <s v="Lora"/>
    <s v="Dukes"/>
    <s v="Boyle"/>
    <x v="1"/>
    <x v="0"/>
    <n v="22.884999999999998"/>
    <n v="22.884999999999998"/>
    <x v="2"/>
    <x v="2"/>
  </r>
  <r>
    <s v="MDG-14481-513"/>
    <d v="2021-05-19T00:00:00"/>
    <x v="1"/>
    <x v="501"/>
    <s v="A-M-2.5"/>
    <n v="4"/>
    <s v="Zack"/>
    <s v="Pellett"/>
    <s v="Shreveport"/>
    <x v="0"/>
    <x v="1"/>
    <n v="25.874999999999996"/>
    <n v="103.49999999999999"/>
    <x v="0"/>
    <x v="2"/>
  </r>
  <r>
    <s v="OFN-49424-848"/>
    <d v="2021-07-03T00:00:00"/>
    <x v="1"/>
    <x v="502"/>
    <s v="R-L-2.5"/>
    <n v="2"/>
    <s v="Ilaire"/>
    <s v="Sprakes"/>
    <s v="San Jose"/>
    <x v="0"/>
    <x v="1"/>
    <n v="27.484999999999996"/>
    <n v="54.969999999999992"/>
    <x v="1"/>
    <x v="0"/>
  </r>
  <r>
    <s v="NFA-03411-746"/>
    <d v="2020-02-08T00:00:00"/>
    <x v="3"/>
    <x v="503"/>
    <s v="A-L-0.5"/>
    <n v="2"/>
    <s v="Heda"/>
    <s v="Fromant"/>
    <s v="Philadelphia"/>
    <x v="0"/>
    <x v="1"/>
    <n v="7.77"/>
    <n v="15.54"/>
    <x v="1"/>
    <x v="2"/>
  </r>
  <r>
    <s v="CYM-74988-450"/>
    <d v="2020-10-16T00:00:00"/>
    <x v="3"/>
    <x v="504"/>
    <s v="L-D-0.2"/>
    <n v="4"/>
    <s v="Rufus"/>
    <s v="Flear"/>
    <s v="Sheffield"/>
    <x v="2"/>
    <x v="1"/>
    <n v="3.8849999999999998"/>
    <n v="15.54"/>
    <x v="2"/>
    <x v="3"/>
  </r>
  <r>
    <s v="WTV-24996-658"/>
    <d v="2020-10-23T00:00:00"/>
    <x v="3"/>
    <x v="505"/>
    <s v="E-D-2.5"/>
    <n v="3"/>
    <s v="Dom"/>
    <s v="Milella"/>
    <s v="Manorhamilton"/>
    <x v="1"/>
    <x v="1"/>
    <n v="27.945"/>
    <n v="83.835000000000008"/>
    <x v="2"/>
    <x v="1"/>
  </r>
  <r>
    <s v="DSL-69915-544"/>
    <d v="2021-03-10T00:00:00"/>
    <x v="1"/>
    <x v="506"/>
    <s v="R-L-0.2"/>
    <n v="3"/>
    <s v="Wilek"/>
    <s v="Lightollers"/>
    <s v="New York City"/>
    <x v="0"/>
    <x v="0"/>
    <n v="3.5849999999999995"/>
    <n v="10.754999999999999"/>
    <x v="1"/>
    <x v="0"/>
  </r>
  <r>
    <s v="NBT-35757-542"/>
    <d v="2021-07-07T00:00:00"/>
    <x v="1"/>
    <x v="507"/>
    <s v="E-L-0.2"/>
    <n v="3"/>
    <s v="Bette-ann"/>
    <s v="Munden"/>
    <s v="Oklahoma City"/>
    <x v="0"/>
    <x v="0"/>
    <n v="4.4550000000000001"/>
    <n v="13.365"/>
    <x v="1"/>
    <x v="1"/>
  </r>
  <r>
    <s v="OYU-25085-528"/>
    <d v="2021-02-05T00:00:00"/>
    <x v="1"/>
    <x v="506"/>
    <s v="E-L-0.2"/>
    <n v="4"/>
    <s v="Wilek"/>
    <s v="Lightollers"/>
    <s v="New York City"/>
    <x v="0"/>
    <x v="0"/>
    <n v="4.4550000000000001"/>
    <n v="17.82"/>
    <x v="1"/>
    <x v="1"/>
  </r>
  <r>
    <s v="XCG-07109-195"/>
    <d v="2020-12-11T00:00:00"/>
    <x v="3"/>
    <x v="508"/>
    <s v="L-D-0.2"/>
    <n v="6"/>
    <s v="Nick"/>
    <s v="Brakespear"/>
    <s v="Newark"/>
    <x v="0"/>
    <x v="0"/>
    <n v="3.8849999999999998"/>
    <n v="23.31"/>
    <x v="2"/>
    <x v="3"/>
  </r>
  <r>
    <s v="YZA-25234-630"/>
    <d v="2022-05-13T00:00:00"/>
    <x v="2"/>
    <x v="509"/>
    <s v="E-D-0.2"/>
    <n v="2"/>
    <s v="Malynda"/>
    <s v="Glawsop"/>
    <s v="New Haven"/>
    <x v="0"/>
    <x v="1"/>
    <n v="3.645"/>
    <n v="7.29"/>
    <x v="2"/>
    <x v="1"/>
  </r>
  <r>
    <s v="OKU-29966-417"/>
    <d v="2019-10-23T00:00:00"/>
    <x v="0"/>
    <x v="510"/>
    <s v="E-L-0.2"/>
    <n v="4"/>
    <s v="Granville"/>
    <s v="Alberts"/>
    <s v="Belfast"/>
    <x v="2"/>
    <x v="0"/>
    <n v="4.4550000000000001"/>
    <n v="17.82"/>
    <x v="1"/>
    <x v="1"/>
  </r>
  <r>
    <s v="MEX-29350-659"/>
    <d v="2020-09-11T00:00:00"/>
    <x v="3"/>
    <x v="511"/>
    <s v="E-M-1"/>
    <n v="5"/>
    <s v="Vasily"/>
    <s v="Polglase"/>
    <s v="Toledo"/>
    <x v="0"/>
    <x v="1"/>
    <n v="13.75"/>
    <n v="68.75"/>
    <x v="0"/>
    <x v="1"/>
  </r>
  <r>
    <s v="NOY-99738-977"/>
    <d v="2019-09-29T00:00:00"/>
    <x v="0"/>
    <x v="512"/>
    <s v="R-L-2.5"/>
    <n v="2"/>
    <s v="Madelaine"/>
    <s v="Sharples"/>
    <s v="Newton"/>
    <x v="2"/>
    <x v="0"/>
    <n v="27.484999999999996"/>
    <n v="54.969999999999992"/>
    <x v="1"/>
    <x v="0"/>
  </r>
  <r>
    <s v="TCR-01064-030"/>
    <d v="2021-03-03T00:00:00"/>
    <x v="1"/>
    <x v="513"/>
    <s v="E-M-1"/>
    <n v="6"/>
    <s v="Sigfrid"/>
    <s v="Busch"/>
    <s v="Bantry"/>
    <x v="1"/>
    <x v="1"/>
    <n v="13.75"/>
    <n v="82.5"/>
    <x v="0"/>
    <x v="1"/>
  </r>
  <r>
    <s v="YUL-42750-776"/>
    <d v="2021-11-23T00:00:00"/>
    <x v="1"/>
    <x v="514"/>
    <s v="L-M-0.2"/>
    <n v="2"/>
    <s v="Cissiee"/>
    <s v="Raisbeck"/>
    <s v="Shreveport"/>
    <x v="0"/>
    <x v="0"/>
    <n v="4.3650000000000002"/>
    <n v="8.73"/>
    <x v="0"/>
    <x v="3"/>
  </r>
  <r>
    <s v="XQJ-86887-506"/>
    <d v="2021-11-06T00:00:00"/>
    <x v="1"/>
    <x v="464"/>
    <s v="E-L-1"/>
    <n v="4"/>
    <s v="Marja"/>
    <s v="Urion"/>
    <s v="Virginia"/>
    <x v="1"/>
    <x v="0"/>
    <n v="14.85"/>
    <n v="59.4"/>
    <x v="1"/>
    <x v="1"/>
  </r>
  <r>
    <s v="CUN-90044-279"/>
    <d v="2021-01-29T00:00:00"/>
    <x v="1"/>
    <x v="515"/>
    <s v="L-D-0.2"/>
    <n v="4"/>
    <s v="Kenton"/>
    <s v="Wetherick"/>
    <s v="Lexington"/>
    <x v="0"/>
    <x v="0"/>
    <n v="3.8849999999999998"/>
    <n v="15.54"/>
    <x v="2"/>
    <x v="3"/>
  </r>
  <r>
    <s v="ICC-73030-502"/>
    <d v="2022-04-16T00:00:00"/>
    <x v="2"/>
    <x v="516"/>
    <s v="A-L-1"/>
    <n v="3"/>
    <s v="Reamonn"/>
    <s v="Aynold"/>
    <s v="Milwaukee"/>
    <x v="0"/>
    <x v="0"/>
    <n v="12.95"/>
    <n v="38.849999999999994"/>
    <x v="1"/>
    <x v="2"/>
  </r>
  <r>
    <s v="ADP-04506-084"/>
    <d v="2021-07-24T00:00:00"/>
    <x v="1"/>
    <x v="517"/>
    <s v="E-M-2.5"/>
    <n v="6"/>
    <s v="Hatty"/>
    <s v="Dovydenas"/>
    <s v="Amarillo"/>
    <x v="0"/>
    <x v="0"/>
    <n v="31.624999999999996"/>
    <n v="189.74999999999997"/>
    <x v="0"/>
    <x v="1"/>
  </r>
  <r>
    <s v="PNU-22150-408"/>
    <d v="2019-08-11T00:00:00"/>
    <x v="0"/>
    <x v="518"/>
    <s v="A-D-0.2"/>
    <n v="6"/>
    <s v="Nathaniel"/>
    <s v="Bloxland"/>
    <s v="Daingean"/>
    <x v="1"/>
    <x v="0"/>
    <n v="2.9849999999999999"/>
    <n v="17.91"/>
    <x v="2"/>
    <x v="2"/>
  </r>
  <r>
    <s v="VSQ-07182-513"/>
    <d v="2019-07-23T00:00:00"/>
    <x v="0"/>
    <x v="519"/>
    <s v="L-L-0.2"/>
    <n v="6"/>
    <s v="Brendan"/>
    <s v="Grece"/>
    <s v="Halton"/>
    <x v="2"/>
    <x v="1"/>
    <n v="4.7549999999999999"/>
    <n v="28.53"/>
    <x v="1"/>
    <x v="3"/>
  </r>
  <r>
    <s v="SPF-31673-217"/>
    <d v="2020-06-09T00:00:00"/>
    <x v="3"/>
    <x v="520"/>
    <s v="E-M-1"/>
    <n v="6"/>
    <s v="Don"/>
    <s v="Flintiff"/>
    <s v="London"/>
    <x v="2"/>
    <x v="1"/>
    <n v="13.75"/>
    <n v="82.5"/>
    <x v="0"/>
    <x v="1"/>
  </r>
  <r>
    <s v="NEX-63825-598"/>
    <d v="2020-02-22T00:00:00"/>
    <x v="3"/>
    <x v="521"/>
    <s v="R-L-0.5"/>
    <n v="2"/>
    <s v="Abbe"/>
    <s v="Thys"/>
    <s v="Knoxville"/>
    <x v="0"/>
    <x v="1"/>
    <n v="7.169999999999999"/>
    <n v="14.339999999999998"/>
    <x v="1"/>
    <x v="0"/>
  </r>
  <r>
    <s v="XPG-66112-335"/>
    <d v="2020-07-19T00:00:00"/>
    <x v="3"/>
    <x v="522"/>
    <s v="R-D-2.5"/>
    <n v="4"/>
    <s v="Jackquelin"/>
    <s v="Chugg"/>
    <s v="Shawnee Mission"/>
    <x v="0"/>
    <x v="1"/>
    <n v="20.584999999999997"/>
    <n v="82.339999999999989"/>
    <x v="2"/>
    <x v="0"/>
  </r>
  <r>
    <s v="NSQ-72210-345"/>
    <d v="2021-09-20T00:00:00"/>
    <x v="1"/>
    <x v="523"/>
    <s v="A-M-0.2"/>
    <n v="6"/>
    <s v="Audra"/>
    <s v="Kelston"/>
    <s v="Fort Lauderdale"/>
    <x v="0"/>
    <x v="0"/>
    <n v="3.375"/>
    <n v="20.25"/>
    <x v="0"/>
    <x v="2"/>
  </r>
  <r>
    <s v="XRR-28376-277"/>
    <d v="2021-05-02T00:00:00"/>
    <x v="1"/>
    <x v="524"/>
    <s v="R-L-2.5"/>
    <n v="6"/>
    <s v="Elvina"/>
    <s v="Angel"/>
    <s v="Tralee"/>
    <x v="1"/>
    <x v="1"/>
    <n v="27.484999999999996"/>
    <n v="164.90999999999997"/>
    <x v="1"/>
    <x v="0"/>
  </r>
  <r>
    <s v="WHQ-25197-475"/>
    <d v="2021-11-26T00:00:00"/>
    <x v="1"/>
    <x v="525"/>
    <s v="L-L-0.2"/>
    <n v="4"/>
    <s v="Claiborne"/>
    <s v="Mottram"/>
    <s v="Austin"/>
    <x v="0"/>
    <x v="0"/>
    <n v="4.7549999999999999"/>
    <n v="19.02"/>
    <x v="1"/>
    <x v="3"/>
  </r>
  <r>
    <s v="HMB-30634-745"/>
    <d v="2020-02-18T00:00:00"/>
    <x v="3"/>
    <x v="520"/>
    <s v="A-D-2.5"/>
    <n v="6"/>
    <s v="Don"/>
    <s v="Flintiff"/>
    <s v="London"/>
    <x v="2"/>
    <x v="1"/>
    <n v="22.884999999999998"/>
    <n v="137.31"/>
    <x v="2"/>
    <x v="2"/>
  </r>
  <r>
    <s v="XTL-68000-371"/>
    <d v="2020-04-07T00:00:00"/>
    <x v="3"/>
    <x v="526"/>
    <s v="A-M-0.5"/>
    <n v="4"/>
    <s v="Donalt"/>
    <s v="Sangwin"/>
    <s v="Hyattsville"/>
    <x v="0"/>
    <x v="1"/>
    <n v="6.75"/>
    <n v="27"/>
    <x v="0"/>
    <x v="2"/>
  </r>
  <r>
    <s v="YES-51109-625"/>
    <d v="2022-01-31T00:00:00"/>
    <x v="2"/>
    <x v="527"/>
    <s v="E-L-0.5"/>
    <n v="4"/>
    <s v="Elizabet"/>
    <s v="Aizikowitz"/>
    <s v="Ashley"/>
    <x v="2"/>
    <x v="1"/>
    <n v="8.91"/>
    <n v="35.64"/>
    <x v="1"/>
    <x v="1"/>
  </r>
  <r>
    <s v="EAY-89850-211"/>
    <d v="2019-02-19T00:00:00"/>
    <x v="0"/>
    <x v="528"/>
    <s v="A-D-0.2"/>
    <n v="2"/>
    <s v="Herbie"/>
    <s v="Peppard"/>
    <s v="Pasadena"/>
    <x v="0"/>
    <x v="0"/>
    <n v="2.9849999999999999"/>
    <n v="5.97"/>
    <x v="2"/>
    <x v="2"/>
  </r>
  <r>
    <s v="IOQ-84840-827"/>
    <d v="2019-11-12T00:00:00"/>
    <x v="0"/>
    <x v="529"/>
    <s v="A-M-1"/>
    <n v="6"/>
    <s v="Cornie"/>
    <s v="Venour"/>
    <s v="Shreveport"/>
    <x v="0"/>
    <x v="1"/>
    <n v="11.25"/>
    <n v="67.5"/>
    <x v="0"/>
    <x v="2"/>
  </r>
  <r>
    <s v="FBD-56220-430"/>
    <d v="2022-05-16T00:00:00"/>
    <x v="2"/>
    <x v="530"/>
    <s v="R-L-0.2"/>
    <n v="6"/>
    <s v="Maggy"/>
    <s v="Harby"/>
    <s v="Pensacola"/>
    <x v="0"/>
    <x v="0"/>
    <n v="3.5849999999999995"/>
    <n v="21.509999999999998"/>
    <x v="1"/>
    <x v="0"/>
  </r>
  <r>
    <s v="COV-52659-202"/>
    <d v="2021-02-12T00:00:00"/>
    <x v="1"/>
    <x v="531"/>
    <s v="L-M-2.5"/>
    <n v="2"/>
    <s v="Reggie"/>
    <s v="Thickpenny"/>
    <s v="Los Angeles"/>
    <x v="0"/>
    <x v="1"/>
    <n v="33.464999999999996"/>
    <n v="66.929999999999993"/>
    <x v="0"/>
    <x v="3"/>
  </r>
  <r>
    <s v="YUO-76652-814"/>
    <d v="2021-04-04T00:00:00"/>
    <x v="1"/>
    <x v="532"/>
    <s v="A-D-0.2"/>
    <n v="6"/>
    <s v="Phyllys"/>
    <s v="Ormerod"/>
    <s v="Durham"/>
    <x v="0"/>
    <x v="1"/>
    <n v="2.9849999999999999"/>
    <n v="17.91"/>
    <x v="2"/>
    <x v="2"/>
  </r>
  <r>
    <s v="PBT-36926-102"/>
    <d v="2021-08-02T00:00:00"/>
    <x v="1"/>
    <x v="520"/>
    <s v="L-M-1"/>
    <n v="4"/>
    <s v="Don"/>
    <s v="Flintiff"/>
    <s v="London"/>
    <x v="2"/>
    <x v="1"/>
    <n v="14.55"/>
    <n v="58.2"/>
    <x v="0"/>
    <x v="3"/>
  </r>
  <r>
    <s v="BLV-60087-454"/>
    <d v="2022-06-08T00:00:00"/>
    <x v="2"/>
    <x v="533"/>
    <s v="E-L-0.2"/>
    <n v="3"/>
    <s v="Tymon"/>
    <s v="Zanetti"/>
    <s v="Loughrea"/>
    <x v="1"/>
    <x v="1"/>
    <n v="4.4550000000000001"/>
    <n v="13.365"/>
    <x v="1"/>
    <x v="1"/>
  </r>
  <r>
    <s v="BLV-60087-454"/>
    <d v="2022-06-08T00:00:00"/>
    <x v="2"/>
    <x v="533"/>
    <s v="A-M-0.5"/>
    <n v="5"/>
    <s v="Tymon"/>
    <s v="Zanetti"/>
    <s v="Loughrea"/>
    <x v="1"/>
    <x v="1"/>
    <n v="6.75"/>
    <n v="33.75"/>
    <x v="0"/>
    <x v="2"/>
  </r>
  <r>
    <s v="QYC-63914-195"/>
    <d v="2020-05-14T00:00:00"/>
    <x v="3"/>
    <x v="534"/>
    <s v="E-L-1"/>
    <n v="3"/>
    <s v="Reinaldos"/>
    <s v="Kirtley"/>
    <s v="Whittier"/>
    <x v="0"/>
    <x v="0"/>
    <n v="14.85"/>
    <n v="44.55"/>
    <x v="1"/>
    <x v="1"/>
  </r>
  <r>
    <s v="OIB-77163-890"/>
    <d v="2020-12-25T00:00:00"/>
    <x v="3"/>
    <x v="535"/>
    <s v="E-L-0.5"/>
    <n v="5"/>
    <s v="Carney"/>
    <s v="Clemencet"/>
    <s v="Birmingham"/>
    <x v="2"/>
    <x v="0"/>
    <n v="8.91"/>
    <n v="44.55"/>
    <x v="1"/>
    <x v="1"/>
  </r>
  <r>
    <s v="SGS-87525-238"/>
    <d v="2021-07-05T00:00:00"/>
    <x v="1"/>
    <x v="536"/>
    <s v="E-D-1"/>
    <n v="5"/>
    <s v="Russell"/>
    <s v="Donet"/>
    <s v="Richmond"/>
    <x v="0"/>
    <x v="1"/>
    <n v="12.15"/>
    <n v="60.75"/>
    <x v="2"/>
    <x v="1"/>
  </r>
  <r>
    <s v="GQR-12490-152"/>
    <d v="2019-03-14T00:00:00"/>
    <x v="0"/>
    <x v="537"/>
    <s v="R-L-0.2"/>
    <n v="1"/>
    <s v="Sidney"/>
    <s v="Gawen"/>
    <s v="Sterling"/>
    <x v="0"/>
    <x v="0"/>
    <n v="3.5849999999999995"/>
    <n v="3.5849999999999995"/>
    <x v="1"/>
    <x v="0"/>
  </r>
  <r>
    <s v="UOJ-28238-299"/>
    <d v="2021-03-07T00:00:00"/>
    <x v="1"/>
    <x v="538"/>
    <s v="R-L-0.2"/>
    <n v="6"/>
    <s v="Rickey"/>
    <s v="Readie"/>
    <s v="Carson City"/>
    <x v="0"/>
    <x v="1"/>
    <n v="3.5849999999999995"/>
    <n v="21.509999999999998"/>
    <x v="1"/>
    <x v="0"/>
  </r>
  <r>
    <s v="ETD-58130-674"/>
    <d v="2021-11-05T00:00:00"/>
    <x v="1"/>
    <x v="539"/>
    <s v="E-M-0.5"/>
    <n v="2"/>
    <s v="Cody"/>
    <s v="Verissimo"/>
    <s v="Upton"/>
    <x v="2"/>
    <x v="0"/>
    <n v="8.25"/>
    <n v="16.5"/>
    <x v="0"/>
    <x v="1"/>
  </r>
  <r>
    <s v="UPF-60123-025"/>
    <d v="2020-02-06T00:00:00"/>
    <x v="3"/>
    <x v="540"/>
    <s v="R-L-2.5"/>
    <n v="3"/>
    <s v="Zilvia"/>
    <s v="Claisse"/>
    <s v="Saint Paul"/>
    <x v="0"/>
    <x v="1"/>
    <n v="27.484999999999996"/>
    <n v="82.454999999999984"/>
    <x v="1"/>
    <x v="0"/>
  </r>
  <r>
    <s v="NQS-01613-687"/>
    <d v="2021-03-12T00:00:00"/>
    <x v="1"/>
    <x v="541"/>
    <s v="L-D-0.5"/>
    <n v="1"/>
    <s v="Bar"/>
    <s v="O' Mahony"/>
    <s v="Huntsville"/>
    <x v="0"/>
    <x v="0"/>
    <n v="7.77"/>
    <n v="7.77"/>
    <x v="2"/>
    <x v="3"/>
  </r>
  <r>
    <s v="MGH-36050-573"/>
    <d v="2020-08-03T00:00:00"/>
    <x v="3"/>
    <x v="542"/>
    <s v="R-M-0.5"/>
    <n v="2"/>
    <s v="Valenka"/>
    <s v="Stansbury"/>
    <s v="El Paso"/>
    <x v="0"/>
    <x v="0"/>
    <n v="5.97"/>
    <n v="11.94"/>
    <x v="0"/>
    <x v="0"/>
  </r>
  <r>
    <s v="UVF-59322-459"/>
    <d v="2019-07-25T00:00:00"/>
    <x v="0"/>
    <x v="543"/>
    <s v="E-L-2.5"/>
    <n v="6"/>
    <s v="Daniel"/>
    <s v="Heinonen"/>
    <s v="Decatur"/>
    <x v="0"/>
    <x v="1"/>
    <n v="34.154999999999994"/>
    <n v="204.92999999999995"/>
    <x v="1"/>
    <x v="1"/>
  </r>
  <r>
    <s v="VET-41158-896"/>
    <d v="2020-04-29T00:00:00"/>
    <x v="3"/>
    <x v="544"/>
    <s v="E-M-2.5"/>
    <n v="2"/>
    <s v="Jewelle"/>
    <s v="Shenton"/>
    <s v="Orange"/>
    <x v="0"/>
    <x v="0"/>
    <n v="31.624999999999996"/>
    <n v="63.249999999999993"/>
    <x v="0"/>
    <x v="1"/>
  </r>
  <r>
    <s v="XYL-52196-459"/>
    <d v="2019-05-02T00:00:00"/>
    <x v="0"/>
    <x v="545"/>
    <s v="R-D-0.2"/>
    <n v="3"/>
    <s v="Jennifer"/>
    <s v="Wilkisson"/>
    <s v="Huntington Beach"/>
    <x v="0"/>
    <x v="0"/>
    <n v="2.6849999999999996"/>
    <n v="8.0549999999999997"/>
    <x v="2"/>
    <x v="0"/>
  </r>
  <r>
    <s v="BPZ-51283-916"/>
    <d v="2021-08-29T00:00:00"/>
    <x v="1"/>
    <x v="546"/>
    <s v="A-M-2.5"/>
    <n v="2"/>
    <s v="Kylie"/>
    <s v="Mowat"/>
    <s v="Milwaukee"/>
    <x v="0"/>
    <x v="1"/>
    <n v="25.874999999999996"/>
    <n v="51.749999999999993"/>
    <x v="0"/>
    <x v="2"/>
  </r>
  <r>
    <s v="VQW-91903-926"/>
    <d v="2020-03-13T00:00:00"/>
    <x v="3"/>
    <x v="539"/>
    <s v="E-D-2.5"/>
    <n v="1"/>
    <s v="Cody"/>
    <s v="Verissimo"/>
    <s v="Upton"/>
    <x v="2"/>
    <x v="0"/>
    <n v="27.945"/>
    <n v="27.945"/>
    <x v="2"/>
    <x v="1"/>
  </r>
  <r>
    <s v="OLF-77983-457"/>
    <d v="2019-02-16T00:00:00"/>
    <x v="0"/>
    <x v="547"/>
    <s v="A-L-2.5"/>
    <n v="2"/>
    <s v="Gabriel"/>
    <s v="Starcks"/>
    <s v="Chattanooga"/>
    <x v="0"/>
    <x v="1"/>
    <n v="29.784999999999997"/>
    <n v="59.569999999999993"/>
    <x v="1"/>
    <x v="2"/>
  </r>
  <r>
    <s v="MVI-04946-827"/>
    <d v="2021-11-27T00:00:00"/>
    <x v="1"/>
    <x v="548"/>
    <s v="E-L-1"/>
    <n v="1"/>
    <s v="Darby"/>
    <s v="Dummer"/>
    <s v="Manchester"/>
    <x v="2"/>
    <x v="1"/>
    <n v="14.85"/>
    <n v="14.85"/>
    <x v="1"/>
    <x v="1"/>
  </r>
  <r>
    <s v="UOG-94188-104"/>
    <d v="2021-11-23T00:00:00"/>
    <x v="1"/>
    <x v="549"/>
    <s v="A-M-0.5"/>
    <n v="5"/>
    <s v="Kienan"/>
    <s v="Scholard"/>
    <s v="Columbus"/>
    <x v="0"/>
    <x v="1"/>
    <n v="6.75"/>
    <n v="33.75"/>
    <x v="0"/>
    <x v="2"/>
  </r>
  <r>
    <s v="DSN-15872-519"/>
    <d v="2021-12-02T00:00:00"/>
    <x v="1"/>
    <x v="550"/>
    <s v="L-L-2.5"/>
    <n v="4"/>
    <s v="Bo"/>
    <s v="Kindley"/>
    <s v="Pasadena"/>
    <x v="0"/>
    <x v="0"/>
    <n v="36.454999999999998"/>
    <n v="145.82"/>
    <x v="1"/>
    <x v="3"/>
  </r>
  <r>
    <s v="OUQ-73954-002"/>
    <d v="2019-01-06T00:00:00"/>
    <x v="0"/>
    <x v="551"/>
    <s v="R-M-0.2"/>
    <n v="4"/>
    <s v="Krissie"/>
    <s v="Hammett"/>
    <s v="San Francisco"/>
    <x v="0"/>
    <x v="0"/>
    <n v="2.9849999999999999"/>
    <n v="11.94"/>
    <x v="0"/>
    <x v="0"/>
  </r>
  <r>
    <s v="LGL-16843-667"/>
    <d v="2021-05-05T00:00:00"/>
    <x v="1"/>
    <x v="552"/>
    <s v="A-D-0.2"/>
    <n v="4"/>
    <s v="Alisha"/>
    <s v="Hulburt"/>
    <s v="Shreveport"/>
    <x v="0"/>
    <x v="0"/>
    <n v="2.9849999999999999"/>
    <n v="11.94"/>
    <x v="2"/>
    <x v="2"/>
  </r>
  <r>
    <s v="TCC-89722-031"/>
    <d v="2021-10-23T00:00:00"/>
    <x v="1"/>
    <x v="553"/>
    <s v="L-D-0.5"/>
    <n v="1"/>
    <s v="Peyter"/>
    <s v="Lauritzen"/>
    <s v="Philadelphia"/>
    <x v="0"/>
    <x v="1"/>
    <n v="7.77"/>
    <n v="7.77"/>
    <x v="2"/>
    <x v="3"/>
  </r>
  <r>
    <s v="TRA-79507-007"/>
    <d v="2019-12-16T00:00:00"/>
    <x v="0"/>
    <x v="554"/>
    <s v="R-L-2.5"/>
    <n v="4"/>
    <s v="Aurelia"/>
    <s v="Burgwin"/>
    <s v="Migrate"/>
    <x v="0"/>
    <x v="0"/>
    <n v="27.484999999999996"/>
    <n v="109.93999999999998"/>
    <x v="1"/>
    <x v="0"/>
  </r>
  <r>
    <s v="MZJ-77284-941"/>
    <d v="2019-05-18T00:00:00"/>
    <x v="0"/>
    <x v="555"/>
    <s v="E-L-0.2"/>
    <n v="5"/>
    <s v="Emalee"/>
    <s v="Rolin"/>
    <s v="Toledo"/>
    <x v="0"/>
    <x v="0"/>
    <n v="4.4550000000000001"/>
    <n v="22.274999999999999"/>
    <x v="1"/>
    <x v="1"/>
  </r>
  <r>
    <s v="AXN-57779-891"/>
    <d v="2019-07-14T00:00:00"/>
    <x v="0"/>
    <x v="556"/>
    <s v="R-M-0.2"/>
    <n v="3"/>
    <s v="Donavon"/>
    <s v="Fowle"/>
    <s v="Colorado Springs"/>
    <x v="0"/>
    <x v="1"/>
    <n v="2.9849999999999999"/>
    <n v="8.9550000000000001"/>
    <x v="0"/>
    <x v="0"/>
  </r>
  <r>
    <s v="PJB-15659-994"/>
    <d v="2020-11-13T00:00:00"/>
    <x v="3"/>
    <x v="557"/>
    <s v="L-D-2.5"/>
    <n v="4"/>
    <s v="Jorge"/>
    <s v="Bettison"/>
    <s v="Longwood"/>
    <x v="1"/>
    <x v="1"/>
    <n v="29.784999999999997"/>
    <n v="119.13999999999999"/>
    <x v="2"/>
    <x v="3"/>
  </r>
  <r>
    <s v="LTS-03470-353"/>
    <d v="2020-07-16T00:00:00"/>
    <x v="3"/>
    <x v="558"/>
    <s v="A-L-2.5"/>
    <n v="5"/>
    <s v="Wang"/>
    <s v="Powlesland"/>
    <s v="Pittsburgh"/>
    <x v="0"/>
    <x v="0"/>
    <n v="29.784999999999997"/>
    <n v="148.92499999999998"/>
    <x v="1"/>
    <x v="2"/>
  </r>
  <r>
    <s v="UMM-28497-689"/>
    <d v="2020-11-03T00:00:00"/>
    <x v="3"/>
    <x v="539"/>
    <s v="L-L-2.5"/>
    <n v="3"/>
    <s v="Cody"/>
    <s v="Verissimo"/>
    <s v="Upton"/>
    <x v="2"/>
    <x v="0"/>
    <n v="36.454999999999998"/>
    <n v="109.36499999999999"/>
    <x v="1"/>
    <x v="3"/>
  </r>
  <r>
    <s v="MJZ-93232-402"/>
    <d v="2022-03-20T00:00:00"/>
    <x v="2"/>
    <x v="559"/>
    <s v="E-D-0.2"/>
    <n v="1"/>
    <s v="Laurence"/>
    <s v="Ellingham"/>
    <s v="Shreveport"/>
    <x v="0"/>
    <x v="0"/>
    <n v="3.645"/>
    <n v="3.645"/>
    <x v="2"/>
    <x v="1"/>
  </r>
  <r>
    <s v="UHW-74617-126"/>
    <d v="2022-02-16T00:00:00"/>
    <x v="2"/>
    <x v="560"/>
    <s v="E-D-2.5"/>
    <n v="2"/>
    <s v="Billy"/>
    <s v="Neiland"/>
    <s v="Cleveland"/>
    <x v="0"/>
    <x v="1"/>
    <n v="27.945"/>
    <n v="55.89"/>
    <x v="2"/>
    <x v="1"/>
  </r>
  <r>
    <s v="RIK-61730-794"/>
    <d v="2020-11-12T00:00:00"/>
    <x v="3"/>
    <x v="561"/>
    <s v="L-M-0.2"/>
    <n v="6"/>
    <s v="Ancell"/>
    <s v="Fendt"/>
    <s v="Milwaukee"/>
    <x v="0"/>
    <x v="0"/>
    <n v="4.3650000000000002"/>
    <n v="26.19"/>
    <x v="0"/>
    <x v="3"/>
  </r>
  <r>
    <s v="IDJ-55379-750"/>
    <d v="2019-10-05T00:00:00"/>
    <x v="0"/>
    <x v="562"/>
    <s v="R-M-1"/>
    <n v="4"/>
    <s v="Angelia"/>
    <s v="Cleyburn"/>
    <s v="Fort Lauderdale"/>
    <x v="0"/>
    <x v="1"/>
    <n v="9.9499999999999993"/>
    <n v="39.799999999999997"/>
    <x v="0"/>
    <x v="0"/>
  </r>
  <r>
    <s v="OHX-11953-965"/>
    <d v="2019-10-01T00:00:00"/>
    <x v="0"/>
    <x v="563"/>
    <s v="E-L-2.5"/>
    <n v="2"/>
    <s v="Temple"/>
    <s v="Castiglione"/>
    <s v="Shreveport"/>
    <x v="0"/>
    <x v="1"/>
    <n v="34.154999999999994"/>
    <n v="68.309999999999988"/>
    <x v="1"/>
    <x v="1"/>
  </r>
  <r>
    <s v="TVV-42245-088"/>
    <d v="2020-03-06T00:00:00"/>
    <x v="3"/>
    <x v="564"/>
    <s v="A-M-0.2"/>
    <n v="4"/>
    <s v="Betti"/>
    <s v="Lacasa"/>
    <s v="Beaumont"/>
    <x v="1"/>
    <x v="1"/>
    <n v="3.375"/>
    <n v="13.5"/>
    <x v="0"/>
    <x v="2"/>
  </r>
  <r>
    <s v="DYP-74337-787"/>
    <d v="2019-10-23T00:00:00"/>
    <x v="0"/>
    <x v="565"/>
    <s v="R-M-0.5"/>
    <n v="1"/>
    <s v="Gunilla"/>
    <s v="Lynch"/>
    <s v="Sacramento"/>
    <x v="0"/>
    <x v="1"/>
    <n v="5.97"/>
    <n v="5.97"/>
    <x v="0"/>
    <x v="0"/>
  </r>
  <r>
    <s v="OKA-93124-100"/>
    <d v="2020-04-23T00:00:00"/>
    <x v="3"/>
    <x v="539"/>
    <s v="R-M-0.5"/>
    <n v="5"/>
    <s v="Cody"/>
    <s v="Verissimo"/>
    <s v="Upton"/>
    <x v="2"/>
    <x v="0"/>
    <n v="5.97"/>
    <n v="29.849999999999998"/>
    <x v="0"/>
    <x v="0"/>
  </r>
  <r>
    <s v="IXW-20780-268"/>
    <d v="2020-06-24T00:00:00"/>
    <x v="3"/>
    <x v="566"/>
    <s v="L-L-2.5"/>
    <n v="2"/>
    <s v="Shay"/>
    <s v="Couronne"/>
    <s v="Fargo"/>
    <x v="0"/>
    <x v="0"/>
    <n v="36.454999999999998"/>
    <n v="72.91"/>
    <x v="1"/>
    <x v="3"/>
  </r>
  <r>
    <s v="NGG-24006-937"/>
    <d v="2021-03-16T00:00:00"/>
    <x v="1"/>
    <x v="567"/>
    <s v="E-M-2.5"/>
    <n v="4"/>
    <s v="Linus"/>
    <s v="Flippelli"/>
    <s v="Middleton"/>
    <x v="2"/>
    <x v="1"/>
    <n v="31.624999999999996"/>
    <n v="126.49999999999999"/>
    <x v="0"/>
    <x v="1"/>
  </r>
  <r>
    <s v="JZC-31180-557"/>
    <d v="2020-04-07T00:00:00"/>
    <x v="3"/>
    <x v="568"/>
    <s v="L-M-2.5"/>
    <n v="1"/>
    <s v="Rachelle"/>
    <s v="Elizabeth"/>
    <s v="Tulsa"/>
    <x v="0"/>
    <x v="1"/>
    <n v="33.464999999999996"/>
    <n v="33.464999999999996"/>
    <x v="0"/>
    <x v="3"/>
  </r>
  <r>
    <s v="ZMU-63715-204"/>
    <d v="2021-09-30T00:00:00"/>
    <x v="1"/>
    <x v="569"/>
    <s v="E-D-1"/>
    <n v="6"/>
    <s v="Innis"/>
    <s v="Renhard"/>
    <s v="New York City"/>
    <x v="0"/>
    <x v="0"/>
    <n v="12.15"/>
    <n v="72.900000000000006"/>
    <x v="2"/>
    <x v="1"/>
  </r>
  <r>
    <s v="GND-08192-056"/>
    <d v="2022-05-01T00:00:00"/>
    <x v="2"/>
    <x v="570"/>
    <s v="L-D-0.5"/>
    <n v="2"/>
    <s v="Winne"/>
    <s v="Roche"/>
    <s v="Seminole"/>
    <x v="0"/>
    <x v="0"/>
    <n v="7.77"/>
    <n v="15.54"/>
    <x v="2"/>
    <x v="3"/>
  </r>
  <r>
    <s v="RYY-38961-093"/>
    <d v="2021-01-21T00:00:00"/>
    <x v="1"/>
    <x v="571"/>
    <s v="A-M-0.2"/>
    <n v="6"/>
    <s v="Linn"/>
    <s v="Alaway"/>
    <s v="Fort Lauderdale"/>
    <x v="0"/>
    <x v="1"/>
    <n v="3.375"/>
    <n v="20.25"/>
    <x v="0"/>
    <x v="2"/>
  </r>
  <r>
    <s v="CVA-64996-969"/>
    <d v="2020-06-24T00:00:00"/>
    <x v="3"/>
    <x v="572"/>
    <s v="A-L-1"/>
    <n v="6"/>
    <s v="Cordy"/>
    <s v="Odgaard"/>
    <s v="Portland"/>
    <x v="0"/>
    <x v="1"/>
    <n v="12.95"/>
    <n v="77.699999999999989"/>
    <x v="1"/>
    <x v="2"/>
  </r>
  <r>
    <s v="XTH-67276-442"/>
    <d v="2019-03-03T00:00:00"/>
    <x v="0"/>
    <x v="573"/>
    <s v="L-M-2.5"/>
    <n v="4"/>
    <s v="Bertine"/>
    <s v="Byrd"/>
    <s v="Las Vegas"/>
    <x v="0"/>
    <x v="1"/>
    <n v="33.464999999999996"/>
    <n v="133.85999999999999"/>
    <x v="0"/>
    <x v="3"/>
  </r>
  <r>
    <s v="PVU-02950-470"/>
    <d v="2021-01-28T00:00:00"/>
    <x v="1"/>
    <x v="574"/>
    <s v="E-D-1"/>
    <n v="1"/>
    <s v="Nelie"/>
    <s v="Garnson"/>
    <s v="Merton"/>
    <x v="2"/>
    <x v="1"/>
    <n v="12.15"/>
    <n v="12.15"/>
    <x v="2"/>
    <x v="1"/>
  </r>
  <r>
    <s v="XSN-26809-910"/>
    <d v="2020-06-28T00:00:00"/>
    <x v="3"/>
    <x v="575"/>
    <s v="E-M-2.5"/>
    <n v="2"/>
    <s v="Dianne"/>
    <s v="Chardin"/>
    <s v="Ballybofey"/>
    <x v="1"/>
    <x v="0"/>
    <n v="31.624999999999996"/>
    <n v="63.249999999999993"/>
    <x v="0"/>
    <x v="1"/>
  </r>
  <r>
    <s v="UDN-88321-005"/>
    <d v="2020-07-05T00:00:00"/>
    <x v="3"/>
    <x v="576"/>
    <s v="R-L-0.5"/>
    <n v="5"/>
    <s v="Hailee"/>
    <s v="Radbone"/>
    <s v="San Francisco"/>
    <x v="0"/>
    <x v="1"/>
    <n v="7.169999999999999"/>
    <n v="35.849999999999994"/>
    <x v="1"/>
    <x v="0"/>
  </r>
  <r>
    <s v="EXP-21628-670"/>
    <d v="2019-03-02T00:00:00"/>
    <x v="0"/>
    <x v="577"/>
    <s v="A-M-2.5"/>
    <n v="3"/>
    <s v="Wallis"/>
    <s v="Bernth"/>
    <s v="Pittsburgh"/>
    <x v="0"/>
    <x v="1"/>
    <n v="25.874999999999996"/>
    <n v="77.624999999999986"/>
    <x v="0"/>
    <x v="2"/>
  </r>
  <r>
    <s v="VGM-24161-361"/>
    <d v="2022-05-01T00:00:00"/>
    <x v="2"/>
    <x v="578"/>
    <s v="E-M-2.5"/>
    <n v="2"/>
    <s v="Byron"/>
    <s v="Acarson"/>
    <s v="Houston"/>
    <x v="0"/>
    <x v="0"/>
    <n v="31.624999999999996"/>
    <n v="63.249999999999993"/>
    <x v="0"/>
    <x v="1"/>
  </r>
  <r>
    <s v="PKN-19556-918"/>
    <d v="2022-04-29T00:00:00"/>
    <x v="2"/>
    <x v="579"/>
    <s v="E-L-0.2"/>
    <n v="6"/>
    <s v="Faunie"/>
    <s v="Brigham"/>
    <s v="Castlerea"/>
    <x v="1"/>
    <x v="0"/>
    <n v="4.4550000000000001"/>
    <n v="26.73"/>
    <x v="1"/>
    <x v="1"/>
  </r>
  <r>
    <s v="PKN-19556-918"/>
    <d v="2022-04-29T00:00:00"/>
    <x v="2"/>
    <x v="579"/>
    <s v="L-D-0.5"/>
    <n v="4"/>
    <s v="Faunie"/>
    <s v="Brigham"/>
    <s v="Castlerea"/>
    <x v="1"/>
    <x v="0"/>
    <n v="7.77"/>
    <n v="31.08"/>
    <x v="2"/>
    <x v="3"/>
  </r>
  <r>
    <s v="PKN-19556-918"/>
    <d v="2022-04-29T00:00:00"/>
    <x v="2"/>
    <x v="579"/>
    <s v="A-D-0.2"/>
    <n v="1"/>
    <s v="Faunie"/>
    <s v="Brigham"/>
    <s v="Castlerea"/>
    <x v="1"/>
    <x v="0"/>
    <n v="2.9849999999999999"/>
    <n v="2.9849999999999999"/>
    <x v="2"/>
    <x v="2"/>
  </r>
  <r>
    <s v="PKN-19556-918"/>
    <d v="2022-04-29T00:00:00"/>
    <x v="2"/>
    <x v="579"/>
    <s v="R-D-2.5"/>
    <n v="5"/>
    <s v="Faunie"/>
    <s v="Brigham"/>
    <s v="Castlerea"/>
    <x v="1"/>
    <x v="0"/>
    <n v="20.584999999999997"/>
    <n v="102.92499999999998"/>
    <x v="2"/>
    <x v="0"/>
  </r>
  <r>
    <s v="DXQ-44537-297"/>
    <d v="2020-08-06T00:00:00"/>
    <x v="3"/>
    <x v="580"/>
    <s v="E-L-0.5"/>
    <n v="4"/>
    <s v="Marjorie"/>
    <s v="Yoxen"/>
    <s v="Los Angeles"/>
    <x v="0"/>
    <x v="1"/>
    <n v="8.91"/>
    <n v="35.64"/>
    <x v="1"/>
    <x v="1"/>
  </r>
  <r>
    <s v="BPC-54727-307"/>
    <d v="2019-12-21T00:00:00"/>
    <x v="0"/>
    <x v="581"/>
    <s v="R-L-1"/>
    <n v="4"/>
    <s v="Gaspar"/>
    <s v="McGavin"/>
    <s v="Wilkes Barre"/>
    <x v="0"/>
    <x v="1"/>
    <n v="11.95"/>
    <n v="47.8"/>
    <x v="1"/>
    <x v="0"/>
  </r>
  <r>
    <s v="KSH-47717-456"/>
    <d v="2020-04-19T00:00:00"/>
    <x v="3"/>
    <x v="582"/>
    <s v="L-M-1"/>
    <n v="3"/>
    <s v="Lindy"/>
    <s v="Uttermare"/>
    <s v="Denton"/>
    <x v="0"/>
    <x v="1"/>
    <n v="14.55"/>
    <n v="43.650000000000006"/>
    <x v="0"/>
    <x v="3"/>
  </r>
  <r>
    <s v="ANK-59436-446"/>
    <d v="2022-01-17T00:00:00"/>
    <x v="2"/>
    <x v="583"/>
    <s v="E-L-0.5"/>
    <n v="4"/>
    <s v="Eal"/>
    <s v="D'Ambrogio"/>
    <s v="Lees Summit"/>
    <x v="0"/>
    <x v="0"/>
    <n v="8.91"/>
    <n v="35.64"/>
    <x v="1"/>
    <x v="1"/>
  </r>
  <r>
    <s v="AYY-83051-752"/>
    <d v="2019-01-22T00:00:00"/>
    <x v="0"/>
    <x v="584"/>
    <s v="L-L-1"/>
    <n v="6"/>
    <s v="Carolee"/>
    <s v="Winchcombe"/>
    <s v="Little Rock"/>
    <x v="0"/>
    <x v="0"/>
    <n v="15.85"/>
    <n v="95.1"/>
    <x v="1"/>
    <x v="3"/>
  </r>
  <r>
    <s v="CSW-59644-267"/>
    <d v="2020-02-28T00:00:00"/>
    <x v="3"/>
    <x v="585"/>
    <s v="E-M-2.5"/>
    <n v="1"/>
    <s v="Benedikta"/>
    <s v="Paumier"/>
    <s v="Ballisodare"/>
    <x v="1"/>
    <x v="0"/>
    <n v="31.624999999999996"/>
    <n v="31.624999999999996"/>
    <x v="0"/>
    <x v="1"/>
  </r>
  <r>
    <s v="ITY-92466-909"/>
    <d v="2019-08-07T00:00:00"/>
    <x v="0"/>
    <x v="586"/>
    <s v="A-M-2.5"/>
    <n v="3"/>
    <s v="Neville"/>
    <s v="Piatto"/>
    <s v="Daingean"/>
    <x v="1"/>
    <x v="0"/>
    <n v="25.874999999999996"/>
    <n v="77.624999999999986"/>
    <x v="0"/>
    <x v="2"/>
  </r>
  <r>
    <s v="IGW-04801-466"/>
    <d v="2021-05-15T00:00:00"/>
    <x v="1"/>
    <x v="587"/>
    <s v="L-D-0.2"/>
    <n v="1"/>
    <s v="Jeno"/>
    <s v="Capey"/>
    <s v="Erie"/>
    <x v="0"/>
    <x v="0"/>
    <n v="3.8849999999999998"/>
    <n v="3.8849999999999998"/>
    <x v="2"/>
    <x v="3"/>
  </r>
  <r>
    <s v="LJN-34281-921"/>
    <d v="2021-12-17T00:00:00"/>
    <x v="1"/>
    <x v="588"/>
    <s v="R-L-2.5"/>
    <n v="5"/>
    <s v="Tuckie"/>
    <s v="Mathonnet"/>
    <s v="Columbus"/>
    <x v="0"/>
    <x v="1"/>
    <n v="27.484999999999996"/>
    <n v="137.42499999999998"/>
    <x v="1"/>
    <x v="0"/>
  </r>
  <r>
    <s v="BWZ-46364-547"/>
    <d v="2021-09-09T00:00:00"/>
    <x v="1"/>
    <x v="589"/>
    <s v="R-L-1"/>
    <n v="3"/>
    <s v="Yardley"/>
    <s v="Basill"/>
    <s v="Pittsburgh"/>
    <x v="0"/>
    <x v="0"/>
    <n v="11.95"/>
    <n v="35.849999999999994"/>
    <x v="1"/>
    <x v="0"/>
  </r>
  <r>
    <s v="SBC-95710-706"/>
    <d v="2020-02-19T00:00:00"/>
    <x v="3"/>
    <x v="590"/>
    <s v="E-M-0.2"/>
    <n v="2"/>
    <s v="Maggy"/>
    <s v="Baistow"/>
    <s v="Ford"/>
    <x v="2"/>
    <x v="0"/>
    <n v="4.125"/>
    <n v="8.25"/>
    <x v="0"/>
    <x v="1"/>
  </r>
  <r>
    <s v="WRN-55114-031"/>
    <d v="2020-06-29T00:00:00"/>
    <x v="3"/>
    <x v="591"/>
    <s v="E-L-2.5"/>
    <n v="3"/>
    <s v="Courtney"/>
    <s v="Pallant"/>
    <s v="Dallas"/>
    <x v="0"/>
    <x v="0"/>
    <n v="34.154999999999994"/>
    <n v="102.46499999999997"/>
    <x v="1"/>
    <x v="1"/>
  </r>
  <r>
    <s v="TZU-64255-831"/>
    <d v="2022-05-13T00:00:00"/>
    <x v="2"/>
    <x v="592"/>
    <s v="R-D-2.5"/>
    <n v="2"/>
    <s v="Marne"/>
    <s v="Mingey"/>
    <s v="Miami"/>
    <x v="0"/>
    <x v="1"/>
    <n v="20.584999999999997"/>
    <n v="41.169999999999995"/>
    <x v="2"/>
    <x v="0"/>
  </r>
  <r>
    <s v="JVF-91003-729"/>
    <d v="2020-10-02T00:00:00"/>
    <x v="3"/>
    <x v="593"/>
    <s v="A-D-2.5"/>
    <n v="3"/>
    <s v="Denny"/>
    <s v="O' Ronan"/>
    <s v="San Angelo"/>
    <x v="0"/>
    <x v="0"/>
    <n v="22.884999999999998"/>
    <n v="68.655000000000001"/>
    <x v="2"/>
    <x v="2"/>
  </r>
  <r>
    <s v="MVB-22135-665"/>
    <d v="2021-12-02T00:00:00"/>
    <x v="1"/>
    <x v="594"/>
    <s v="A-D-1"/>
    <n v="1"/>
    <s v="Dottie"/>
    <s v="Rallin"/>
    <s v="Albany"/>
    <x v="0"/>
    <x v="0"/>
    <n v="9.9499999999999993"/>
    <n v="9.9499999999999993"/>
    <x v="2"/>
    <x v="2"/>
  </r>
  <r>
    <s v="CKS-47815-571"/>
    <d v="2021-11-02T00:00:00"/>
    <x v="1"/>
    <x v="595"/>
    <s v="L-L-0.5"/>
    <n v="3"/>
    <s v="Ardith"/>
    <s v="Chill"/>
    <s v="Thorpe"/>
    <x v="2"/>
    <x v="0"/>
    <n v="9.51"/>
    <n v="28.53"/>
    <x v="1"/>
    <x v="3"/>
  </r>
  <r>
    <s v="OAW-17338-101"/>
    <d v="2020-02-23T00:00:00"/>
    <x v="3"/>
    <x v="588"/>
    <s v="R-D-0.2"/>
    <n v="6"/>
    <s v="Tuckie"/>
    <s v="Mathonnet"/>
    <s v="Columbus"/>
    <x v="0"/>
    <x v="1"/>
    <n v="2.6849999999999996"/>
    <n v="16.11"/>
    <x v="2"/>
    <x v="0"/>
  </r>
  <r>
    <s v="ALP-37623-536"/>
    <d v="2020-07-03T00:00:00"/>
    <x v="3"/>
    <x v="596"/>
    <s v="L-L-1"/>
    <n v="6"/>
    <s v="Charmane"/>
    <s v="Denys"/>
    <s v="Carlton"/>
    <x v="2"/>
    <x v="1"/>
    <n v="15.85"/>
    <n v="95.1"/>
    <x v="1"/>
    <x v="3"/>
  </r>
  <r>
    <s v="WMU-87639-108"/>
    <d v="2019-02-11T00:00:00"/>
    <x v="0"/>
    <x v="597"/>
    <s v="R-D-0.5"/>
    <n v="1"/>
    <s v="Cecily"/>
    <s v="Stebbings"/>
    <s v="Corona"/>
    <x v="0"/>
    <x v="0"/>
    <n v="5.3699999999999992"/>
    <n v="5.3699999999999992"/>
    <x v="2"/>
    <x v="0"/>
  </r>
  <r>
    <s v="USN-44968-231"/>
    <d v="2020-09-10T00:00:00"/>
    <x v="3"/>
    <x v="598"/>
    <s v="R-L-1"/>
    <n v="4"/>
    <s v="Giana"/>
    <s v="Tonnesen"/>
    <s v="Washington"/>
    <x v="0"/>
    <x v="1"/>
    <n v="11.95"/>
    <n v="47.8"/>
    <x v="1"/>
    <x v="0"/>
  </r>
  <r>
    <s v="YZG-20575-451"/>
    <d v="2020-03-02T00:00:00"/>
    <x v="3"/>
    <x v="599"/>
    <s v="L-L-1"/>
    <n v="4"/>
    <s v="Rhetta"/>
    <s v="Zywicki"/>
    <s v="Ballinteer"/>
    <x v="1"/>
    <x v="1"/>
    <n v="15.85"/>
    <n v="63.4"/>
    <x v="1"/>
    <x v="3"/>
  </r>
  <r>
    <s v="HTH-52867-812"/>
    <d v="2021-06-28T00:00:00"/>
    <x v="1"/>
    <x v="600"/>
    <s v="A-M-2.5"/>
    <n v="4"/>
    <s v="Almeria"/>
    <s v="Burgett"/>
    <s v="Toledo"/>
    <x v="0"/>
    <x v="1"/>
    <n v="25.874999999999996"/>
    <n v="103.49999999999999"/>
    <x v="0"/>
    <x v="2"/>
  </r>
  <r>
    <s v="FWU-44971-444"/>
    <d v="2019-01-11T00:00:00"/>
    <x v="0"/>
    <x v="601"/>
    <s v="A-D-2.5"/>
    <n v="3"/>
    <s v="Marvin"/>
    <s v="Malloy"/>
    <s v="Washington"/>
    <x v="0"/>
    <x v="1"/>
    <n v="22.884999999999998"/>
    <n v="68.655000000000001"/>
    <x v="2"/>
    <x v="2"/>
  </r>
  <r>
    <s v="EQI-82205-066"/>
    <d v="2019-09-20T00:00:00"/>
    <x v="0"/>
    <x v="602"/>
    <s v="R-M-2.5"/>
    <n v="2"/>
    <s v="Maxim"/>
    <s v="McParland"/>
    <s v="Cedar Rapids"/>
    <x v="0"/>
    <x v="0"/>
    <n v="22.884999999999998"/>
    <n v="45.769999999999996"/>
    <x v="0"/>
    <x v="0"/>
  </r>
  <r>
    <s v="NAR-00747-074"/>
    <d v="2021-10-16T00:00:00"/>
    <x v="1"/>
    <x v="603"/>
    <s v="L-D-1"/>
    <n v="4"/>
    <s v="Sylas"/>
    <s v="Jennaroy"/>
    <s v="Aurora"/>
    <x v="0"/>
    <x v="1"/>
    <n v="12.95"/>
    <n v="51.8"/>
    <x v="2"/>
    <x v="3"/>
  </r>
  <r>
    <s v="JYR-22052-185"/>
    <d v="2020-01-01T00:00:00"/>
    <x v="3"/>
    <x v="604"/>
    <s v="A-M-0.5"/>
    <n v="2"/>
    <s v="Wren"/>
    <s v="Place"/>
    <s v="Sunnyvale"/>
    <x v="0"/>
    <x v="0"/>
    <n v="6.75"/>
    <n v="13.5"/>
    <x v="0"/>
    <x v="2"/>
  </r>
  <r>
    <s v="XKO-54097-932"/>
    <d v="2022-03-10T00:00:00"/>
    <x v="2"/>
    <x v="605"/>
    <s v="E-M-0.5"/>
    <n v="3"/>
    <s v="Janella"/>
    <s v="Millett"/>
    <s v="Durham"/>
    <x v="0"/>
    <x v="0"/>
    <n v="8.25"/>
    <n v="24.75"/>
    <x v="0"/>
    <x v="1"/>
  </r>
  <r>
    <s v="HXA-72415-025"/>
    <d v="2022-05-12T00:00:00"/>
    <x v="2"/>
    <x v="606"/>
    <s v="A-D-2.5"/>
    <n v="2"/>
    <s v="Dollie"/>
    <s v="Gadsden"/>
    <s v="Cluain Meala"/>
    <x v="1"/>
    <x v="0"/>
    <n v="22.884999999999998"/>
    <n v="45.769999999999996"/>
    <x v="2"/>
    <x v="2"/>
  </r>
  <r>
    <s v="MJF-20065-335"/>
    <d v="2020-09-10T00:00:00"/>
    <x v="3"/>
    <x v="607"/>
    <s v="E-L-0.5"/>
    <n v="6"/>
    <s v="Val"/>
    <s v="Wakelin"/>
    <s v="Lansing"/>
    <x v="0"/>
    <x v="1"/>
    <n v="8.91"/>
    <n v="53.46"/>
    <x v="1"/>
    <x v="1"/>
  </r>
  <r>
    <s v="GFI-83300-059"/>
    <d v="2021-10-16T00:00:00"/>
    <x v="1"/>
    <x v="608"/>
    <s v="A-M-0.2"/>
    <n v="6"/>
    <s v="Annie"/>
    <s v="Campsall"/>
    <s v="Houston"/>
    <x v="0"/>
    <x v="0"/>
    <n v="3.375"/>
    <n v="20.25"/>
    <x v="0"/>
    <x v="2"/>
  </r>
  <r>
    <s v="WJR-51493-682"/>
    <d v="2021-06-17T00:00:00"/>
    <x v="1"/>
    <x v="609"/>
    <s v="L-D-2.5"/>
    <n v="5"/>
    <s v="Shermy"/>
    <s v="Moseby"/>
    <s v="Murfreesboro"/>
    <x v="0"/>
    <x v="1"/>
    <n v="29.784999999999997"/>
    <n v="148.92499999999998"/>
    <x v="2"/>
    <x v="3"/>
  </r>
  <r>
    <s v="SHP-55648-472"/>
    <d v="2019-03-30T00:00:00"/>
    <x v="0"/>
    <x v="610"/>
    <s v="A-M-1"/>
    <n v="6"/>
    <s v="Corrie"/>
    <s v="Wass"/>
    <s v="Charleston"/>
    <x v="0"/>
    <x v="1"/>
    <n v="11.25"/>
    <n v="67.5"/>
    <x v="0"/>
    <x v="2"/>
  </r>
  <r>
    <s v="HYR-03455-684"/>
    <d v="2021-12-19T00:00:00"/>
    <x v="1"/>
    <x v="611"/>
    <s v="E-D-1"/>
    <n v="6"/>
    <s v="Ira"/>
    <s v="Sjostrom"/>
    <s v="Erie"/>
    <x v="0"/>
    <x v="1"/>
    <n v="12.15"/>
    <n v="72.900000000000006"/>
    <x v="2"/>
    <x v="1"/>
  </r>
  <r>
    <s v="HYR-03455-684"/>
    <d v="2021-12-19T00:00:00"/>
    <x v="1"/>
    <x v="611"/>
    <s v="L-D-0.2"/>
    <n v="2"/>
    <s v="Ira"/>
    <s v="Sjostrom"/>
    <s v="Erie"/>
    <x v="0"/>
    <x v="1"/>
    <n v="3.8849999999999998"/>
    <n v="7.77"/>
    <x v="2"/>
    <x v="3"/>
  </r>
  <r>
    <s v="HUG-52766-375"/>
    <d v="2020-06-05T00:00:00"/>
    <x v="3"/>
    <x v="612"/>
    <s v="A-D-2.5"/>
    <n v="4"/>
    <s v="Jermaine"/>
    <s v="Branchett"/>
    <s v="Lubbock"/>
    <x v="0"/>
    <x v="1"/>
    <n v="22.884999999999998"/>
    <n v="91.539999999999992"/>
    <x v="2"/>
    <x v="2"/>
  </r>
  <r>
    <s v="DAH-46595-917"/>
    <d v="2021-09-12T00:00:00"/>
    <x v="1"/>
    <x v="613"/>
    <s v="A-D-1"/>
    <n v="6"/>
    <s v="Nissie"/>
    <s v="Rudland"/>
    <s v="Gorey"/>
    <x v="1"/>
    <x v="1"/>
    <n v="9.9499999999999993"/>
    <n v="59.699999999999996"/>
    <x v="2"/>
    <x v="2"/>
  </r>
  <r>
    <s v="VEM-79839-466"/>
    <d v="2022-03-16T00:00:00"/>
    <x v="2"/>
    <x v="605"/>
    <s v="R-L-2.5"/>
    <n v="5"/>
    <s v="Janella"/>
    <s v="Millett"/>
    <s v="Durham"/>
    <x v="0"/>
    <x v="0"/>
    <n v="27.484999999999996"/>
    <n v="137.42499999999998"/>
    <x v="1"/>
    <x v="0"/>
  </r>
  <r>
    <s v="OWH-11126-533"/>
    <d v="2021-12-21T00:00:00"/>
    <x v="1"/>
    <x v="614"/>
    <s v="L-M-2.5"/>
    <n v="2"/>
    <s v="Ferdie"/>
    <s v="Tourry"/>
    <s v="Florence"/>
    <x v="0"/>
    <x v="1"/>
    <n v="33.464999999999996"/>
    <n v="66.929999999999993"/>
    <x v="0"/>
    <x v="3"/>
  </r>
  <r>
    <s v="UMT-26130-151"/>
    <d v="2019-05-21T00:00:00"/>
    <x v="0"/>
    <x v="615"/>
    <s v="L-M-0.2"/>
    <n v="3"/>
    <s v="Cecil"/>
    <s v="Weatherall"/>
    <s v="Syracuse"/>
    <x v="0"/>
    <x v="0"/>
    <n v="4.3650000000000002"/>
    <n v="13.095000000000001"/>
    <x v="0"/>
    <x v="3"/>
  </r>
  <r>
    <s v="JKA-27899-806"/>
    <d v="2021-10-26T00:00:00"/>
    <x v="1"/>
    <x v="616"/>
    <s v="R-L-1"/>
    <n v="5"/>
    <s v="Gale"/>
    <s v="Heindrick"/>
    <s v="Lawrenceville"/>
    <x v="0"/>
    <x v="1"/>
    <n v="11.95"/>
    <n v="59.75"/>
    <x v="1"/>
    <x v="0"/>
  </r>
  <r>
    <s v="ULU-07744-724"/>
    <d v="2020-03-26T00:00:00"/>
    <x v="3"/>
    <x v="617"/>
    <s v="L-M-0.5"/>
    <n v="5"/>
    <s v="Layne"/>
    <s v="Imason"/>
    <s v="Houston"/>
    <x v="0"/>
    <x v="0"/>
    <n v="8.73"/>
    <n v="43.650000000000006"/>
    <x v="0"/>
    <x v="3"/>
  </r>
  <r>
    <s v="NOM-56457-507"/>
    <d v="2020-10-14T00:00:00"/>
    <x v="3"/>
    <x v="618"/>
    <s v="E-M-1"/>
    <n v="6"/>
    <s v="Hazel"/>
    <s v="Saill"/>
    <s v="Kansas City"/>
    <x v="0"/>
    <x v="0"/>
    <n v="13.75"/>
    <n v="82.5"/>
    <x v="0"/>
    <x v="1"/>
  </r>
  <r>
    <s v="NZN-71683-705"/>
    <d v="2021-12-13T00:00:00"/>
    <x v="1"/>
    <x v="619"/>
    <s v="A-L-2.5"/>
    <n v="6"/>
    <s v="Hermann"/>
    <s v="Larvor"/>
    <s v="Bradenton"/>
    <x v="0"/>
    <x v="0"/>
    <n v="29.784999999999997"/>
    <n v="178.70999999999998"/>
    <x v="1"/>
    <x v="2"/>
  </r>
  <r>
    <s v="WMA-34232-850"/>
    <d v="2021-03-08T00:00:00"/>
    <x v="1"/>
    <x v="620"/>
    <s v="L-D-2.5"/>
    <n v="4"/>
    <s v="Terri"/>
    <s v="Lyford"/>
    <s v="Allentown"/>
    <x v="0"/>
    <x v="0"/>
    <n v="29.784999999999997"/>
    <n v="119.13999999999999"/>
    <x v="2"/>
    <x v="3"/>
  </r>
  <r>
    <s v="EZL-27919-704"/>
    <d v="2021-01-21T00:00:00"/>
    <x v="1"/>
    <x v="621"/>
    <s v="L-L-0.5"/>
    <n v="5"/>
    <s v="Gabey"/>
    <s v="Cogan"/>
    <s v="Hampton"/>
    <x v="0"/>
    <x v="1"/>
    <n v="9.51"/>
    <n v="47.55"/>
    <x v="1"/>
    <x v="3"/>
  </r>
  <r>
    <s v="ZYU-11345-774"/>
    <d v="2021-01-10T00:00:00"/>
    <x v="1"/>
    <x v="622"/>
    <s v="L-M-0.5"/>
    <n v="5"/>
    <s v="Charin"/>
    <s v="Penwarden"/>
    <s v="Whitegate"/>
    <x v="1"/>
    <x v="1"/>
    <n v="8.73"/>
    <n v="43.650000000000006"/>
    <x v="0"/>
    <x v="3"/>
  </r>
  <r>
    <s v="CPW-34587-459"/>
    <d v="2021-03-26T00:00:00"/>
    <x v="1"/>
    <x v="623"/>
    <s v="A-L-2.5"/>
    <n v="6"/>
    <s v="Milty"/>
    <s v="Middis"/>
    <s v="Wichita"/>
    <x v="0"/>
    <x v="0"/>
    <n v="29.784999999999997"/>
    <n v="178.70999999999998"/>
    <x v="1"/>
    <x v="2"/>
  </r>
  <r>
    <s v="NQZ-82067-394"/>
    <d v="2022-03-25T00:00:00"/>
    <x v="2"/>
    <x v="624"/>
    <s v="R-L-2.5"/>
    <n v="1"/>
    <s v="Adrianne"/>
    <s v="Vairow"/>
    <s v="Thorpe"/>
    <x v="2"/>
    <x v="1"/>
    <n v="27.484999999999996"/>
    <n v="27.484999999999996"/>
    <x v="1"/>
    <x v="0"/>
  </r>
  <r>
    <s v="JBW-95055-851"/>
    <d v="2021-07-22T00:00:00"/>
    <x v="1"/>
    <x v="625"/>
    <s v="A-M-1"/>
    <n v="5"/>
    <s v="Anjanette"/>
    <s v="Goldie"/>
    <s v="Danbury"/>
    <x v="0"/>
    <x v="1"/>
    <n v="11.25"/>
    <n v="56.25"/>
    <x v="0"/>
    <x v="2"/>
  </r>
  <r>
    <s v="AHY-20324-088"/>
    <d v="2020-09-06T00:00:00"/>
    <x v="3"/>
    <x v="626"/>
    <s v="L-L-0.2"/>
    <n v="2"/>
    <s v="Nicky"/>
    <s v="Ayris"/>
    <s v="Kinloch"/>
    <x v="2"/>
    <x v="0"/>
    <n v="4.7549999999999999"/>
    <n v="9.51"/>
    <x v="1"/>
    <x v="3"/>
  </r>
  <r>
    <s v="ZSL-66684-103"/>
    <d v="2019-12-28T00:00:00"/>
    <x v="0"/>
    <x v="627"/>
    <s v="E-M-0.2"/>
    <n v="2"/>
    <s v="Laryssa"/>
    <s v="Benediktovich"/>
    <s v="Jacksonville"/>
    <x v="0"/>
    <x v="0"/>
    <n v="4.125"/>
    <n v="8.25"/>
    <x v="0"/>
    <x v="1"/>
  </r>
  <r>
    <s v="WNE-73911-475"/>
    <d v="2020-04-20T00:00:00"/>
    <x v="3"/>
    <x v="628"/>
    <s v="L-D-0.5"/>
    <n v="6"/>
    <s v="Theo"/>
    <s v="Jacobovitz"/>
    <s v="Houston"/>
    <x v="0"/>
    <x v="1"/>
    <n v="7.77"/>
    <n v="46.62"/>
    <x v="2"/>
    <x v="3"/>
  </r>
  <r>
    <s v="EZB-68383-559"/>
    <d v="2019-02-21T00:00:00"/>
    <x v="0"/>
    <x v="629"/>
    <s v="R-L-1"/>
    <n v="6"/>
    <s v="Becca"/>
    <s v="Ableson"/>
    <s v="Portland"/>
    <x v="0"/>
    <x v="1"/>
    <n v="11.95"/>
    <n v="71.699999999999989"/>
    <x v="1"/>
    <x v="0"/>
  </r>
  <r>
    <s v="OVO-01283-090"/>
    <d v="2022-03-17T00:00:00"/>
    <x v="2"/>
    <x v="630"/>
    <s v="L-L-2.5"/>
    <n v="2"/>
    <s v="Jeno"/>
    <s v="Druitt"/>
    <s v="Pasadena"/>
    <x v="0"/>
    <x v="0"/>
    <n v="36.454999999999998"/>
    <n v="72.91"/>
    <x v="1"/>
    <x v="3"/>
  </r>
  <r>
    <s v="TXH-78646-919"/>
    <d v="2021-05-14T00:00:00"/>
    <x v="1"/>
    <x v="631"/>
    <s v="R-D-0.2"/>
    <n v="3"/>
    <s v="Deonne"/>
    <s v="Shortall"/>
    <s v="Santa Ana"/>
    <x v="0"/>
    <x v="0"/>
    <n v="2.6849999999999996"/>
    <n v="8.0549999999999997"/>
    <x v="2"/>
    <x v="0"/>
  </r>
  <r>
    <s v="CYZ-37122-164"/>
    <d v="2019-01-06T00:00:00"/>
    <x v="0"/>
    <x v="632"/>
    <s v="E-M-0.5"/>
    <n v="2"/>
    <s v="Wilton"/>
    <s v="Cottier"/>
    <s v="San Jose"/>
    <x v="0"/>
    <x v="1"/>
    <n v="8.25"/>
    <n v="16.5"/>
    <x v="0"/>
    <x v="1"/>
  </r>
  <r>
    <s v="AGQ-06534-750"/>
    <d v="2019-04-24T00:00:00"/>
    <x v="0"/>
    <x v="633"/>
    <s v="A-L-1"/>
    <n v="5"/>
    <s v="Kevan"/>
    <s v="Grinsted"/>
    <s v="Tallaght"/>
    <x v="1"/>
    <x v="1"/>
    <n v="12.95"/>
    <n v="64.75"/>
    <x v="1"/>
    <x v="2"/>
  </r>
  <r>
    <s v="QVL-32245-818"/>
    <d v="2021-05-30T00:00:00"/>
    <x v="1"/>
    <x v="634"/>
    <s v="A-M-0.5"/>
    <n v="5"/>
    <s v="Dionne"/>
    <s v="Skyner"/>
    <s v="Colorado Springs"/>
    <x v="0"/>
    <x v="1"/>
    <n v="6.75"/>
    <n v="33.75"/>
    <x v="0"/>
    <x v="2"/>
  </r>
  <r>
    <s v="LTD-96842-834"/>
    <d v="2022-07-12T00:00:00"/>
    <x v="2"/>
    <x v="635"/>
    <s v="L-D-2.5"/>
    <n v="6"/>
    <s v="Francesco"/>
    <s v="Dressel"/>
    <s v="Toledo"/>
    <x v="0"/>
    <x v="1"/>
    <n v="29.784999999999997"/>
    <n v="178.70999999999998"/>
    <x v="2"/>
    <x v="3"/>
  </r>
  <r>
    <s v="SEC-91807-425"/>
    <d v="2021-01-31T00:00:00"/>
    <x v="1"/>
    <x v="636"/>
    <s v="A-M-1"/>
    <n v="2"/>
    <s v="Jimmy"/>
    <s v="Dymoke"/>
    <s v="Beaumont"/>
    <x v="1"/>
    <x v="1"/>
    <n v="11.25"/>
    <n v="22.5"/>
    <x v="0"/>
    <x v="2"/>
  </r>
  <r>
    <s v="MHM-44857-599"/>
    <d v="2019-09-12T00:00:00"/>
    <x v="0"/>
    <x v="637"/>
    <s v="L-D-1"/>
    <n v="1"/>
    <s v="Ambrosio"/>
    <s v="Weinmann"/>
    <s v="Cincinnati"/>
    <x v="0"/>
    <x v="1"/>
    <n v="12.95"/>
    <n v="12.95"/>
    <x v="2"/>
    <x v="3"/>
  </r>
  <r>
    <s v="KGC-95046-911"/>
    <d v="2020-06-30T00:00:00"/>
    <x v="3"/>
    <x v="638"/>
    <s v="A-M-2.5"/>
    <n v="2"/>
    <s v="Elden"/>
    <s v="Andriessen"/>
    <s v="Saint Louis"/>
    <x v="0"/>
    <x v="0"/>
    <n v="25.874999999999996"/>
    <n v="51.749999999999993"/>
    <x v="0"/>
    <x v="2"/>
  </r>
  <r>
    <s v="RZC-75150-413"/>
    <d v="2020-03-25T00:00:00"/>
    <x v="3"/>
    <x v="639"/>
    <s v="E-D-0.5"/>
    <n v="5"/>
    <s v="Roxie"/>
    <s v="Deaconson"/>
    <s v="Yonkers"/>
    <x v="0"/>
    <x v="1"/>
    <n v="7.29"/>
    <n v="36.450000000000003"/>
    <x v="2"/>
    <x v="1"/>
  </r>
  <r>
    <s v="EYH-88288-452"/>
    <d v="2021-04-14T00:00:00"/>
    <x v="1"/>
    <x v="640"/>
    <s v="L-L-2.5"/>
    <n v="5"/>
    <s v="Davida"/>
    <s v="Caro"/>
    <s v="Baltimore"/>
    <x v="0"/>
    <x v="0"/>
    <n v="36.454999999999998"/>
    <n v="182.27499999999998"/>
    <x v="1"/>
    <x v="3"/>
  </r>
  <r>
    <s v="NYQ-24237-772"/>
    <d v="2019-08-16T00:00:00"/>
    <x v="0"/>
    <x v="641"/>
    <s v="L-D-0.5"/>
    <n v="4"/>
    <s v="Johna"/>
    <s v="Bluck"/>
    <s v="Jacksonville"/>
    <x v="0"/>
    <x v="1"/>
    <n v="7.77"/>
    <n v="31.08"/>
    <x v="2"/>
    <x v="3"/>
  </r>
  <r>
    <s v="WKB-21680-566"/>
    <d v="2021-12-17T00:00:00"/>
    <x v="1"/>
    <x v="642"/>
    <s v="A-M-0.5"/>
    <n v="3"/>
    <s v="Myrle"/>
    <s v="Dearden"/>
    <s v="Bayside"/>
    <x v="1"/>
    <x v="1"/>
    <n v="6.75"/>
    <n v="20.25"/>
    <x v="0"/>
    <x v="2"/>
  </r>
  <r>
    <s v="THE-61147-027"/>
    <d v="2019-12-31T00:00:00"/>
    <x v="0"/>
    <x v="636"/>
    <s v="L-D-1"/>
    <n v="2"/>
    <s v="Jimmy"/>
    <s v="Dymoke"/>
    <s v="Beaumont"/>
    <x v="1"/>
    <x v="1"/>
    <n v="12.95"/>
    <n v="25.9"/>
    <x v="2"/>
    <x v="3"/>
  </r>
  <r>
    <s v="PTY-86420-119"/>
    <d v="2021-04-12T00:00:00"/>
    <x v="1"/>
    <x v="643"/>
    <s v="A-D-0.5"/>
    <n v="4"/>
    <s v="Orland"/>
    <s v="Tadman"/>
    <s v="Miami"/>
    <x v="0"/>
    <x v="0"/>
    <n v="5.97"/>
    <n v="23.88"/>
    <x v="2"/>
    <x v="2"/>
  </r>
  <r>
    <s v="QHL-27188-431"/>
    <d v="2019-09-28T00:00:00"/>
    <x v="0"/>
    <x v="644"/>
    <s v="L-L-0.5"/>
    <n v="2"/>
    <s v="Barrett"/>
    <s v="Gudde"/>
    <s v="San Francisco"/>
    <x v="0"/>
    <x v="1"/>
    <n v="9.51"/>
    <n v="19.02"/>
    <x v="1"/>
    <x v="3"/>
  </r>
  <r>
    <s v="MIS-54381-047"/>
    <d v="2022-06-15T00:00:00"/>
    <x v="2"/>
    <x v="645"/>
    <s v="A-D-0.5"/>
    <n v="5"/>
    <s v="Nathan"/>
    <s v="Sictornes"/>
    <s v="Sandyford"/>
    <x v="1"/>
    <x v="0"/>
    <n v="5.97"/>
    <n v="29.849999999999998"/>
    <x v="2"/>
    <x v="2"/>
  </r>
  <r>
    <s v="TBB-29780-459"/>
    <d v="2019-07-15T00:00:00"/>
    <x v="0"/>
    <x v="646"/>
    <s v="A-L-0.5"/>
    <n v="1"/>
    <s v="Vivyan"/>
    <s v="Dunning"/>
    <s v="Punta Gorda"/>
    <x v="0"/>
    <x v="0"/>
    <n v="7.77"/>
    <n v="7.77"/>
    <x v="1"/>
    <x v="2"/>
  </r>
  <r>
    <s v="QLC-52637-305"/>
    <d v="2019-02-10T00:00:00"/>
    <x v="0"/>
    <x v="647"/>
    <s v="L-D-2.5"/>
    <n v="4"/>
    <s v="Doralin"/>
    <s v="Baison"/>
    <s v="Ballivor"/>
    <x v="1"/>
    <x v="0"/>
    <n v="29.784999999999997"/>
    <n v="119.13999999999999"/>
    <x v="2"/>
    <x v="3"/>
  </r>
  <r>
    <s v="CWT-27056-328"/>
    <d v="2022-06-04T00:00:00"/>
    <x v="2"/>
    <x v="648"/>
    <s v="E-D-0.2"/>
    <n v="6"/>
    <s v="Josefina"/>
    <s v="Ferens"/>
    <s v="New York City"/>
    <x v="0"/>
    <x v="0"/>
    <n v="3.645"/>
    <n v="21.87"/>
    <x v="2"/>
    <x v="1"/>
  </r>
  <r>
    <s v="ASS-05878-128"/>
    <d v="2020-10-10T00:00:00"/>
    <x v="3"/>
    <x v="649"/>
    <s v="E-L-0.5"/>
    <n v="2"/>
    <s v="Shelley"/>
    <s v="Gehring"/>
    <s v="Spartanburg"/>
    <x v="0"/>
    <x v="1"/>
    <n v="8.91"/>
    <n v="17.82"/>
    <x v="1"/>
    <x v="1"/>
  </r>
  <r>
    <s v="EGK-03027-418"/>
    <d v="2021-06-06T00:00:00"/>
    <x v="1"/>
    <x v="650"/>
    <s v="E-M-0.2"/>
    <n v="3"/>
    <s v="Barrie"/>
    <s v="Fallowes"/>
    <s v="Bakersfield"/>
    <x v="0"/>
    <x v="1"/>
    <n v="4.125"/>
    <n v="12.375"/>
    <x v="0"/>
    <x v="1"/>
  </r>
  <r>
    <s v="KCY-61732-849"/>
    <d v="2019-03-16T00:00:00"/>
    <x v="0"/>
    <x v="651"/>
    <s v="L-D-1"/>
    <n v="2"/>
    <s v="Nicolas"/>
    <s v="Aiton"/>
    <s v="Dungarvan"/>
    <x v="1"/>
    <x v="1"/>
    <n v="12.95"/>
    <n v="25.9"/>
    <x v="2"/>
    <x v="3"/>
  </r>
  <r>
    <s v="BLI-21697-702"/>
    <d v="2019-12-05T00:00:00"/>
    <x v="0"/>
    <x v="652"/>
    <s v="A-M-0.5"/>
    <n v="2"/>
    <s v="Shelli"/>
    <s v="De Banke"/>
    <s v="Saint Louis"/>
    <x v="0"/>
    <x v="0"/>
    <n v="6.75"/>
    <n v="13.5"/>
    <x v="0"/>
    <x v="2"/>
  </r>
  <r>
    <s v="KFJ-46568-890"/>
    <d v="2019-01-20T00:00:00"/>
    <x v="0"/>
    <x v="653"/>
    <s v="E-L-0.5"/>
    <n v="2"/>
    <s v="Lyell"/>
    <s v="Murch"/>
    <s v="Fort Wayne"/>
    <x v="0"/>
    <x v="0"/>
    <n v="8.91"/>
    <n v="17.82"/>
    <x v="1"/>
    <x v="1"/>
  </r>
  <r>
    <s v="SOK-43535-680"/>
    <d v="2022-04-04T00:00:00"/>
    <x v="2"/>
    <x v="654"/>
    <s v="E-M-0.5"/>
    <n v="3"/>
    <s v="Stearne"/>
    <s v="Count"/>
    <s v="Young America"/>
    <x v="0"/>
    <x v="1"/>
    <n v="8.25"/>
    <n v="24.75"/>
    <x v="0"/>
    <x v="1"/>
  </r>
  <r>
    <s v="XUE-87260-201"/>
    <d v="2022-02-08T00:00:00"/>
    <x v="2"/>
    <x v="655"/>
    <s v="R-M-0.2"/>
    <n v="6"/>
    <s v="Selia"/>
    <s v="Ragles"/>
    <s v="Fort Smith"/>
    <x v="0"/>
    <x v="1"/>
    <n v="2.9849999999999999"/>
    <n v="17.91"/>
    <x v="0"/>
    <x v="0"/>
  </r>
  <r>
    <s v="CZF-40873-691"/>
    <d v="2019-06-30T00:00:00"/>
    <x v="0"/>
    <x v="656"/>
    <s v="E-M-0.5"/>
    <n v="2"/>
    <s v="Silas"/>
    <s v="Deehan"/>
    <s v="Charlton"/>
    <x v="2"/>
    <x v="1"/>
    <n v="8.25"/>
    <n v="16.5"/>
    <x v="0"/>
    <x v="1"/>
  </r>
  <r>
    <s v="AIA-98989-755"/>
    <d v="2020-05-09T00:00:00"/>
    <x v="3"/>
    <x v="657"/>
    <s v="R-M-0.2"/>
    <n v="1"/>
    <s v="Sacha"/>
    <s v="Bruun"/>
    <s v="Stockton"/>
    <x v="0"/>
    <x v="1"/>
    <n v="2.9849999999999999"/>
    <n v="2.9849999999999999"/>
    <x v="0"/>
    <x v="0"/>
  </r>
  <r>
    <s v="ITZ-21793-986"/>
    <d v="2021-06-11T00:00:00"/>
    <x v="1"/>
    <x v="658"/>
    <s v="E-D-0.2"/>
    <n v="4"/>
    <s v="Alon"/>
    <s v="Pllu"/>
    <s v="Navan"/>
    <x v="1"/>
    <x v="0"/>
    <n v="3.645"/>
    <n v="14.58"/>
    <x v="2"/>
    <x v="1"/>
  </r>
  <r>
    <s v="YOK-93322-608"/>
    <d v="2021-11-04T00:00:00"/>
    <x v="1"/>
    <x v="659"/>
    <s v="E-L-1"/>
    <n v="6"/>
    <s v="Gilberto"/>
    <s v="Cornier"/>
    <s v="Tampa"/>
    <x v="0"/>
    <x v="1"/>
    <n v="14.85"/>
    <n v="89.1"/>
    <x v="1"/>
    <x v="1"/>
  </r>
  <r>
    <s v="LXK-00634-611"/>
    <d v="2022-02-20T00:00:00"/>
    <x v="2"/>
    <x v="636"/>
    <s v="R-L-1"/>
    <n v="3"/>
    <s v="Jimmy"/>
    <s v="Dymoke"/>
    <s v="Beaumont"/>
    <x v="1"/>
    <x v="1"/>
    <n v="11.95"/>
    <n v="35.849999999999994"/>
    <x v="1"/>
    <x v="0"/>
  </r>
  <r>
    <s v="CQW-37388-302"/>
    <d v="2019-07-03T00:00:00"/>
    <x v="0"/>
    <x v="660"/>
    <s v="A-D-2.5"/>
    <n v="3"/>
    <s v="Willabella"/>
    <s v="Harvison"/>
    <s v="Philadelphia"/>
    <x v="0"/>
    <x v="1"/>
    <n v="22.884999999999998"/>
    <n v="68.655000000000001"/>
    <x v="2"/>
    <x v="2"/>
  </r>
  <r>
    <s v="SPA-79365-334"/>
    <d v="2021-06-01T00:00:00"/>
    <x v="1"/>
    <x v="661"/>
    <s v="L-D-1"/>
    <n v="3"/>
    <s v="Darice"/>
    <s v="Heaford"/>
    <s v="San Angelo"/>
    <x v="0"/>
    <x v="1"/>
    <n v="12.95"/>
    <n v="38.849999999999994"/>
    <x v="2"/>
    <x v="3"/>
  </r>
  <r>
    <s v="VPX-08817-517"/>
    <d v="2020-11-15T00:00:00"/>
    <x v="3"/>
    <x v="662"/>
    <s v="L-L-1"/>
    <n v="5"/>
    <s v="Granger"/>
    <s v="Fantham"/>
    <s v="Los Angeles"/>
    <x v="0"/>
    <x v="0"/>
    <n v="15.85"/>
    <n v="79.25"/>
    <x v="1"/>
    <x v="3"/>
  </r>
  <r>
    <s v="PBP-87115-410"/>
    <d v="2021-01-19T00:00:00"/>
    <x v="1"/>
    <x v="663"/>
    <s v="E-D-0.5"/>
    <n v="5"/>
    <s v="Reynolds"/>
    <s v="Crookshanks"/>
    <s v="Lansing"/>
    <x v="0"/>
    <x v="0"/>
    <n v="7.29"/>
    <n v="36.450000000000003"/>
    <x v="2"/>
    <x v="1"/>
  </r>
  <r>
    <s v="SFB-93752-440"/>
    <d v="2021-10-10T00:00:00"/>
    <x v="1"/>
    <x v="664"/>
    <s v="R-M-0.2"/>
    <n v="3"/>
    <s v="Niels"/>
    <s v="Leake"/>
    <s v="Clearwater"/>
    <x v="0"/>
    <x v="0"/>
    <n v="2.9849999999999999"/>
    <n v="8.9550000000000001"/>
    <x v="0"/>
    <x v="0"/>
  </r>
  <r>
    <s v="TBU-65158-068"/>
    <d v="2022-02-28T00:00:00"/>
    <x v="2"/>
    <x v="665"/>
    <s v="E-D-1"/>
    <n v="2"/>
    <s v="Hetti"/>
    <s v="Measures"/>
    <s v="Whittier"/>
    <x v="0"/>
    <x v="1"/>
    <n v="12.15"/>
    <n v="24.3"/>
    <x v="2"/>
    <x v="1"/>
  </r>
  <r>
    <s v="TEH-08414-216"/>
    <d v="2021-10-01T00:00:00"/>
    <x v="1"/>
    <x v="666"/>
    <s v="E-M-2.5"/>
    <n v="2"/>
    <s v="Gay"/>
    <s v="Eilhersen"/>
    <s v="Fresno"/>
    <x v="0"/>
    <x v="1"/>
    <n v="31.624999999999996"/>
    <n v="63.249999999999993"/>
    <x v="0"/>
    <x v="1"/>
  </r>
  <r>
    <s v="MAY-77231-536"/>
    <d v="2020-09-02T00:00:00"/>
    <x v="3"/>
    <x v="667"/>
    <s v="A-M-0.2"/>
    <n v="2"/>
    <s v="Nico"/>
    <s v="Hubert"/>
    <s v="New York City"/>
    <x v="0"/>
    <x v="0"/>
    <n v="3.375"/>
    <n v="6.75"/>
    <x v="0"/>
    <x v="2"/>
  </r>
  <r>
    <s v="ATY-28980-884"/>
    <d v="2020-07-31T00:00:00"/>
    <x v="3"/>
    <x v="668"/>
    <s v="A-L-0.2"/>
    <n v="6"/>
    <s v="Cristina"/>
    <s v="Aleixo"/>
    <s v="Colorado Springs"/>
    <x v="0"/>
    <x v="1"/>
    <n v="3.8849999999999998"/>
    <n v="23.31"/>
    <x v="1"/>
    <x v="2"/>
  </r>
  <r>
    <s v="SWP-88281-918"/>
    <d v="2022-01-10T00:00:00"/>
    <x v="2"/>
    <x v="669"/>
    <s v="L-L-2.5"/>
    <n v="4"/>
    <s v="Derrek"/>
    <s v="Allpress"/>
    <s v="Long Beach"/>
    <x v="0"/>
    <x v="1"/>
    <n v="36.454999999999998"/>
    <n v="145.82"/>
    <x v="1"/>
    <x v="3"/>
  </r>
  <r>
    <s v="VCE-56531-986"/>
    <d v="2021-03-09T00:00:00"/>
    <x v="1"/>
    <x v="670"/>
    <s v="R-M-0.5"/>
    <n v="5"/>
    <s v="Rikki"/>
    <s v="Tomkowicz"/>
    <s v="Lusk"/>
    <x v="1"/>
    <x v="0"/>
    <n v="5.97"/>
    <n v="29.849999999999998"/>
    <x v="0"/>
    <x v="0"/>
  </r>
  <r>
    <s v="FVV-75700-005"/>
    <d v="2020-11-20T00:00:00"/>
    <x v="3"/>
    <x v="671"/>
    <s v="E-D-0.5"/>
    <n v="3"/>
    <s v="Rochette"/>
    <s v="Huscroft"/>
    <s v="Reno"/>
    <x v="0"/>
    <x v="0"/>
    <n v="7.29"/>
    <n v="21.87"/>
    <x v="2"/>
    <x v="1"/>
  </r>
  <r>
    <s v="CFZ-53492-600"/>
    <d v="2022-03-14T00:00:00"/>
    <x v="2"/>
    <x v="672"/>
    <s v="L-M-0.2"/>
    <n v="1"/>
    <s v="Selle"/>
    <s v="Scurrer"/>
    <s v="Upton"/>
    <x v="2"/>
    <x v="1"/>
    <n v="4.3650000000000002"/>
    <n v="4.3650000000000002"/>
    <x v="0"/>
    <x v="3"/>
  </r>
  <r>
    <s v="LDK-71031-121"/>
    <d v="2019-01-10T00:00:00"/>
    <x v="0"/>
    <x v="673"/>
    <s v="L-L-2.5"/>
    <n v="1"/>
    <s v="Andie"/>
    <s v="Rudram"/>
    <s v="Las Vegas"/>
    <x v="0"/>
    <x v="1"/>
    <n v="36.454999999999998"/>
    <n v="36.454999999999998"/>
    <x v="1"/>
    <x v="3"/>
  </r>
  <r>
    <s v="EBA-82404-343"/>
    <d v="2021-01-26T00:00:00"/>
    <x v="1"/>
    <x v="674"/>
    <s v="L-D-0.2"/>
    <n v="4"/>
    <s v="Leta"/>
    <s v="Clarricoates"/>
    <s v="Wilmington"/>
    <x v="0"/>
    <x v="0"/>
    <n v="3.8849999999999998"/>
    <n v="15.54"/>
    <x v="2"/>
    <x v="3"/>
  </r>
  <r>
    <s v="USA-42811-560"/>
    <d v="2021-04-26T00:00:00"/>
    <x v="1"/>
    <x v="675"/>
    <s v="E-L-0.2"/>
    <n v="2"/>
    <s v="Jacquelyn"/>
    <s v="Maha"/>
    <s v="Reno"/>
    <x v="0"/>
    <x v="1"/>
    <n v="4.4550000000000001"/>
    <n v="8.91"/>
    <x v="1"/>
    <x v="1"/>
  </r>
  <r>
    <s v="SNL-83703-516"/>
    <d v="2022-01-04T00:00:00"/>
    <x v="2"/>
    <x v="676"/>
    <s v="L-M-2.5"/>
    <n v="3"/>
    <s v="Glory"/>
    <s v="Clemon"/>
    <s v="Tuscaloosa"/>
    <x v="0"/>
    <x v="0"/>
    <n v="33.464999999999996"/>
    <n v="100.39499999999998"/>
    <x v="0"/>
    <x v="3"/>
  </r>
  <r>
    <s v="SUZ-83036-175"/>
    <d v="2019-08-20T00:00:00"/>
    <x v="0"/>
    <x v="677"/>
    <s v="R-D-0.2"/>
    <n v="5"/>
    <s v="Alica"/>
    <s v="Kift"/>
    <s v="Garden Grove"/>
    <x v="0"/>
    <x v="1"/>
    <n v="2.6849999999999996"/>
    <n v="13.424999999999997"/>
    <x v="2"/>
    <x v="0"/>
  </r>
  <r>
    <s v="RGM-01187-513"/>
    <d v="2022-07-15T00:00:00"/>
    <x v="2"/>
    <x v="678"/>
    <s v="E-D-0.2"/>
    <n v="6"/>
    <s v="Babb"/>
    <s v="Pollins"/>
    <s v="Shawnee Mission"/>
    <x v="0"/>
    <x v="1"/>
    <n v="3.645"/>
    <n v="21.87"/>
    <x v="2"/>
    <x v="1"/>
  </r>
  <r>
    <s v="CZG-01299-952"/>
    <d v="2019-02-12T00:00:00"/>
    <x v="0"/>
    <x v="679"/>
    <s v="L-D-1"/>
    <n v="2"/>
    <s v="Jarret"/>
    <s v="Toye"/>
    <s v="Ballivor"/>
    <x v="1"/>
    <x v="0"/>
    <n v="12.95"/>
    <n v="25.9"/>
    <x v="2"/>
    <x v="3"/>
  </r>
  <r>
    <s v="KLD-88731-484"/>
    <d v="2021-09-08T00:00:00"/>
    <x v="1"/>
    <x v="680"/>
    <s v="A-M-1"/>
    <n v="5"/>
    <s v="Carlie"/>
    <s v="Linskill"/>
    <s v="Cincinnati"/>
    <x v="0"/>
    <x v="1"/>
    <n v="11.25"/>
    <n v="56.25"/>
    <x v="0"/>
    <x v="2"/>
  </r>
  <r>
    <s v="BQK-38412-229"/>
    <d v="2019-12-13T00:00:00"/>
    <x v="0"/>
    <x v="681"/>
    <s v="R-L-0.2"/>
    <n v="3"/>
    <s v="Natal"/>
    <s v="Vigrass"/>
    <s v="Whitwell"/>
    <x v="2"/>
    <x v="1"/>
    <n v="3.5849999999999995"/>
    <n v="10.754999999999999"/>
    <x v="1"/>
    <x v="0"/>
  </r>
  <r>
    <s v="TCX-76953-071"/>
    <d v="2021-08-25T00:00:00"/>
    <x v="1"/>
    <x v="636"/>
    <s v="E-D-0.2"/>
    <n v="5"/>
    <s v="Jimmy"/>
    <s v="Dymoke"/>
    <s v="Beaumont"/>
    <x v="1"/>
    <x v="1"/>
    <n v="3.645"/>
    <n v="18.225000000000001"/>
    <x v="2"/>
    <x v="1"/>
  </r>
  <r>
    <s v="LIN-88046-551"/>
    <d v="2022-03-23T00:00:00"/>
    <x v="2"/>
    <x v="682"/>
    <s v="R-L-0.5"/>
    <n v="4"/>
    <s v="Kandace"/>
    <s v="Cragell"/>
    <s v="Dungarvan"/>
    <x v="1"/>
    <x v="1"/>
    <n v="7.169999999999999"/>
    <n v="28.679999999999996"/>
    <x v="1"/>
    <x v="0"/>
  </r>
  <r>
    <s v="PMV-54491-220"/>
    <d v="2019-04-11T00:00:00"/>
    <x v="0"/>
    <x v="683"/>
    <s v="L-M-0.2"/>
    <n v="2"/>
    <s v="Lyon"/>
    <s v="Ibert"/>
    <s v="Sunnyvale"/>
    <x v="0"/>
    <x v="1"/>
    <n v="4.3650000000000002"/>
    <n v="8.73"/>
    <x v="0"/>
    <x v="3"/>
  </r>
  <r>
    <s v="SKA-73676-005"/>
    <d v="2020-10-29T00:00:00"/>
    <x v="3"/>
    <x v="684"/>
    <s v="L-M-1"/>
    <n v="4"/>
    <s v="Reese"/>
    <s v="Lidgey"/>
    <s v="Memphis"/>
    <x v="0"/>
    <x v="1"/>
    <n v="14.55"/>
    <n v="58.2"/>
    <x v="0"/>
    <x v="3"/>
  </r>
  <r>
    <s v="TKH-62197-239"/>
    <d v="2020-07-30T00:00:00"/>
    <x v="3"/>
    <x v="685"/>
    <s v="A-D-0.5"/>
    <n v="3"/>
    <s v="Tersina"/>
    <s v="Castagne"/>
    <s v="Orlando"/>
    <x v="0"/>
    <x v="1"/>
    <n v="5.97"/>
    <n v="17.91"/>
    <x v="2"/>
    <x v="2"/>
  </r>
  <r>
    <s v="YXF-57218-272"/>
    <d v="2019-03-15T00:00:00"/>
    <x v="0"/>
    <x v="686"/>
    <s v="R-M-0.2"/>
    <n v="6"/>
    <s v="Samuele"/>
    <s v="Klaaassen"/>
    <s v="Detroit"/>
    <x v="0"/>
    <x v="0"/>
    <n v="2.9849999999999999"/>
    <n v="17.91"/>
    <x v="0"/>
    <x v="0"/>
  </r>
  <r>
    <s v="PKJ-30083-501"/>
    <d v="2021-12-27T00:00:00"/>
    <x v="1"/>
    <x v="687"/>
    <s v="E-D-0.5"/>
    <n v="2"/>
    <s v="Jordana"/>
    <s v="Halden"/>
    <s v="Clones"/>
    <x v="1"/>
    <x v="1"/>
    <n v="7.29"/>
    <n v="14.58"/>
    <x v="2"/>
    <x v="1"/>
  </r>
  <r>
    <s v="WTT-91832-645"/>
    <d v="2019-10-03T00:00:00"/>
    <x v="0"/>
    <x v="688"/>
    <s v="A-M-1"/>
    <n v="3"/>
    <s v="Hussein"/>
    <s v="Olliff"/>
    <s v="Stradbally"/>
    <x v="1"/>
    <x v="1"/>
    <n v="11.25"/>
    <n v="33.75"/>
    <x v="0"/>
    <x v="2"/>
  </r>
  <r>
    <s v="TRZ-94735-865"/>
    <d v="2019-02-05T00:00:00"/>
    <x v="0"/>
    <x v="689"/>
    <s v="L-M-0.5"/>
    <n v="4"/>
    <s v="Teddi"/>
    <s v="Quadri"/>
    <s v="Ballina"/>
    <x v="1"/>
    <x v="0"/>
    <n v="8.73"/>
    <n v="34.92"/>
    <x v="0"/>
    <x v="3"/>
  </r>
  <r>
    <s v="UDB-09651-780"/>
    <d v="2020-08-31T00:00:00"/>
    <x v="3"/>
    <x v="690"/>
    <s v="E-D-0.5"/>
    <n v="2"/>
    <s v="Felita"/>
    <s v="Eshmade"/>
    <s v="Richmond"/>
    <x v="0"/>
    <x v="1"/>
    <n v="7.29"/>
    <n v="14.58"/>
    <x v="2"/>
    <x v="1"/>
  </r>
  <r>
    <s v="EHJ-82097-549"/>
    <d v="2021-01-13T00:00:00"/>
    <x v="1"/>
    <x v="691"/>
    <s v="R-D-0.2"/>
    <n v="2"/>
    <s v="Melodie"/>
    <s v="OIlier"/>
    <s v="Glasnevin"/>
    <x v="1"/>
    <x v="0"/>
    <n v="2.6849999999999996"/>
    <n v="5.3699999999999992"/>
    <x v="2"/>
    <x v="0"/>
  </r>
  <r>
    <s v="ZFR-79447-696"/>
    <d v="2021-03-22T00:00:00"/>
    <x v="1"/>
    <x v="692"/>
    <s v="R-M-0.5"/>
    <n v="1"/>
    <s v="Hazel"/>
    <s v="Iacopini"/>
    <s v="Fort Worth"/>
    <x v="0"/>
    <x v="0"/>
    <n v="5.97"/>
    <n v="5.97"/>
    <x v="0"/>
    <x v="0"/>
  </r>
  <r>
    <s v="NUU-03893-975"/>
    <d v="2020-01-17T00:00:00"/>
    <x v="3"/>
    <x v="693"/>
    <s v="L-L-0.5"/>
    <n v="2"/>
    <s v="Vinny"/>
    <s v="Shoebotham"/>
    <s v="Brooklyn"/>
    <x v="0"/>
    <x v="1"/>
    <n v="9.51"/>
    <n v="19.02"/>
    <x v="1"/>
    <x v="3"/>
  </r>
  <r>
    <s v="GVG-59542-307"/>
    <d v="2019-07-02T00:00:00"/>
    <x v="0"/>
    <x v="694"/>
    <s v="E-M-1"/>
    <n v="2"/>
    <s v="Bran"/>
    <s v="Sterke"/>
    <s v="Fort Worth"/>
    <x v="0"/>
    <x v="0"/>
    <n v="13.75"/>
    <n v="27.5"/>
    <x v="0"/>
    <x v="1"/>
  </r>
  <r>
    <s v="YLY-35287-172"/>
    <d v="2022-05-23T00:00:00"/>
    <x v="2"/>
    <x v="695"/>
    <s v="A-D-0.5"/>
    <n v="5"/>
    <s v="Simone"/>
    <s v="Capon"/>
    <s v="Phoenix"/>
    <x v="0"/>
    <x v="1"/>
    <n v="5.97"/>
    <n v="29.849999999999998"/>
    <x v="2"/>
    <x v="2"/>
  </r>
  <r>
    <s v="DCI-96254-548"/>
    <d v="2022-06-14T00:00:00"/>
    <x v="2"/>
    <x v="636"/>
    <s v="A-D-0.2"/>
    <n v="6"/>
    <s v="Jimmy"/>
    <s v="Dymoke"/>
    <s v="Beaumont"/>
    <x v="1"/>
    <x v="1"/>
    <n v="2.9849999999999999"/>
    <n v="17.91"/>
    <x v="2"/>
    <x v="2"/>
  </r>
  <r>
    <s v="KHZ-26264-253"/>
    <d v="2021-07-20T00:00:00"/>
    <x v="1"/>
    <x v="696"/>
    <s v="L-L-0.2"/>
    <n v="6"/>
    <s v="Foster"/>
    <s v="Constance"/>
    <s v="Dallas"/>
    <x v="0"/>
    <x v="1"/>
    <n v="4.7549999999999999"/>
    <n v="28.53"/>
    <x v="1"/>
    <x v="3"/>
  </r>
  <r>
    <s v="AAQ-13644-699"/>
    <d v="2022-06-03T00:00:00"/>
    <x v="2"/>
    <x v="697"/>
    <s v="R-D-1"/>
    <n v="4"/>
    <s v="Fernando"/>
    <s v="Sulman"/>
    <s v="Asheville"/>
    <x v="0"/>
    <x v="0"/>
    <n v="8.9499999999999993"/>
    <n v="35.799999999999997"/>
    <x v="2"/>
    <x v="0"/>
  </r>
  <r>
    <s v="LWL-68108-794"/>
    <d v="2020-05-26T00:00:00"/>
    <x v="3"/>
    <x v="698"/>
    <s v="A-D-0.5"/>
    <n v="3"/>
    <s v="Dorotea"/>
    <s v="Hollyman"/>
    <s v="Billings"/>
    <x v="0"/>
    <x v="0"/>
    <n v="5.97"/>
    <n v="17.91"/>
    <x v="2"/>
    <x v="2"/>
  </r>
  <r>
    <s v="JQT-14347-517"/>
    <d v="2019-07-26T00:00:00"/>
    <x v="0"/>
    <x v="699"/>
    <s v="R-D-1"/>
    <n v="1"/>
    <s v="Lorelei"/>
    <s v="Nardoni"/>
    <s v="Saint Louis"/>
    <x v="0"/>
    <x v="1"/>
    <n v="8.9499999999999993"/>
    <n v="8.9499999999999993"/>
    <x v="2"/>
    <x v="0"/>
  </r>
  <r>
    <s v="BMM-86471-923"/>
    <d v="2020-10-22T00:00:00"/>
    <x v="3"/>
    <x v="700"/>
    <s v="L-D-2.5"/>
    <n v="1"/>
    <s v="Dallas"/>
    <s v="Yarham"/>
    <s v="Independence"/>
    <x v="0"/>
    <x v="0"/>
    <n v="29.784999999999997"/>
    <n v="29.784999999999997"/>
    <x v="2"/>
    <x v="3"/>
  </r>
  <r>
    <s v="IXU-67272-326"/>
    <d v="2020-12-24T00:00:00"/>
    <x v="3"/>
    <x v="701"/>
    <s v="E-L-0.5"/>
    <n v="5"/>
    <s v="Arlana"/>
    <s v="Ferrea"/>
    <s v="Greensboro"/>
    <x v="0"/>
    <x v="1"/>
    <n v="8.91"/>
    <n v="44.55"/>
    <x v="1"/>
    <x v="1"/>
  </r>
  <r>
    <s v="ITE-28312-615"/>
    <d v="2019-09-06T00:00:00"/>
    <x v="0"/>
    <x v="702"/>
    <s v="E-L-1"/>
    <n v="6"/>
    <s v="Chuck"/>
    <s v="Kendrick"/>
    <s v="Monroe"/>
    <x v="0"/>
    <x v="0"/>
    <n v="14.85"/>
    <n v="89.1"/>
    <x v="1"/>
    <x v="1"/>
  </r>
  <r>
    <s v="ZHQ-30471-635"/>
    <d v="2019-04-08T00:00:00"/>
    <x v="0"/>
    <x v="703"/>
    <s v="L-M-0.5"/>
    <n v="5"/>
    <s v="Sharona"/>
    <s v="Danilchik"/>
    <s v="Halton"/>
    <x v="2"/>
    <x v="1"/>
    <n v="8.73"/>
    <n v="43.650000000000006"/>
    <x v="0"/>
    <x v="3"/>
  </r>
  <r>
    <s v="LTP-31133-134"/>
    <d v="2022-01-26T00:00:00"/>
    <x v="2"/>
    <x v="704"/>
    <s v="A-L-0.5"/>
    <n v="3"/>
    <s v="Sarajane"/>
    <s v="Potter"/>
    <s v="Fort Worth"/>
    <x v="0"/>
    <x v="1"/>
    <n v="7.77"/>
    <n v="23.31"/>
    <x v="1"/>
    <x v="2"/>
  </r>
  <r>
    <s v="ZVQ-26122-859"/>
    <d v="2019-11-28T00:00:00"/>
    <x v="0"/>
    <x v="705"/>
    <s v="A-L-2.5"/>
    <n v="6"/>
    <s v="Bobby"/>
    <s v="Folomkin"/>
    <s v="Fargo"/>
    <x v="0"/>
    <x v="0"/>
    <n v="29.784999999999997"/>
    <n v="178.70999999999998"/>
    <x v="1"/>
    <x v="2"/>
  </r>
  <r>
    <s v="MIU-01481-194"/>
    <d v="2019-07-21T00:00:00"/>
    <x v="0"/>
    <x v="706"/>
    <s v="R-M-1"/>
    <n v="6"/>
    <s v="Rafferty"/>
    <s v="Pursglove"/>
    <s v="Garland"/>
    <x v="0"/>
    <x v="0"/>
    <n v="9.9499999999999993"/>
    <n v="59.699999999999996"/>
    <x v="0"/>
    <x v="0"/>
  </r>
  <r>
    <s v="MIU-01481-194"/>
    <d v="2019-07-21T00:00:00"/>
    <x v="0"/>
    <x v="706"/>
    <s v="A-L-0.5"/>
    <n v="2"/>
    <s v="Rafferty"/>
    <s v="Pursglove"/>
    <s v="Garland"/>
    <x v="0"/>
    <x v="0"/>
    <n v="7.77"/>
    <n v="15.54"/>
    <x v="1"/>
    <x v="2"/>
  </r>
  <r>
    <s v="UEA-72681-629"/>
    <d v="2021-03-12T00:00:00"/>
    <x v="1"/>
    <x v="696"/>
    <s v="A-L-2.5"/>
    <n v="3"/>
    <s v="Foster"/>
    <s v="Constance"/>
    <s v="Dallas"/>
    <x v="0"/>
    <x v="1"/>
    <n v="29.784999999999997"/>
    <n v="89.35499999999999"/>
    <x v="1"/>
    <x v="2"/>
  </r>
  <r>
    <s v="CVE-15042-481"/>
    <d v="2022-01-01T00:00:00"/>
    <x v="2"/>
    <x v="696"/>
    <s v="R-L-1"/>
    <n v="2"/>
    <s v="Foster"/>
    <s v="Constance"/>
    <s v="Dallas"/>
    <x v="0"/>
    <x v="1"/>
    <n v="11.95"/>
    <n v="23.9"/>
    <x v="1"/>
    <x v="0"/>
  </r>
  <r>
    <s v="EJA-79176-833"/>
    <d v="2020-03-22T00:00:00"/>
    <x v="3"/>
    <x v="707"/>
    <s v="R-M-2.5"/>
    <n v="6"/>
    <s v="Dalia"/>
    <s v="Eburah"/>
    <s v="Birmingham"/>
    <x v="2"/>
    <x v="1"/>
    <n v="22.884999999999998"/>
    <n v="137.31"/>
    <x v="0"/>
    <x v="0"/>
  </r>
  <r>
    <s v="AHQ-40440-522"/>
    <d v="2020-09-18T00:00:00"/>
    <x v="3"/>
    <x v="708"/>
    <s v="A-D-1"/>
    <n v="1"/>
    <s v="Martie"/>
    <s v="Brimilcombe"/>
    <s v="Springfield"/>
    <x v="0"/>
    <x v="1"/>
    <n v="9.9499999999999993"/>
    <n v="9.9499999999999993"/>
    <x v="2"/>
    <x v="2"/>
  </r>
  <r>
    <s v="TID-21626-411"/>
    <d v="2019-01-03T00:00:00"/>
    <x v="0"/>
    <x v="709"/>
    <s v="R-L-0.5"/>
    <n v="3"/>
    <s v="Suzanna"/>
    <s v="Bollam"/>
    <s v="Littleton"/>
    <x v="0"/>
    <x v="1"/>
    <n v="7.169999999999999"/>
    <n v="21.509999999999998"/>
    <x v="1"/>
    <x v="0"/>
  </r>
  <r>
    <s v="RSR-96390-187"/>
    <d v="2021-09-29T00:00:00"/>
    <x v="1"/>
    <x v="710"/>
    <s v="E-M-1"/>
    <n v="6"/>
    <s v="Mellisa"/>
    <s v="Mebes"/>
    <s v="Baltimore"/>
    <x v="0"/>
    <x v="1"/>
    <n v="13.75"/>
    <n v="82.5"/>
    <x v="0"/>
    <x v="1"/>
  </r>
  <r>
    <s v="BZE-96093-118"/>
    <d v="2021-10-19T00:00:00"/>
    <x v="1"/>
    <x v="711"/>
    <s v="L-M-0.2"/>
    <n v="2"/>
    <s v="Alva"/>
    <s v="Filipczak"/>
    <s v="Moycullen"/>
    <x v="1"/>
    <x v="1"/>
    <n v="4.3650000000000002"/>
    <n v="8.73"/>
    <x v="0"/>
    <x v="3"/>
  </r>
  <r>
    <s v="LOU-41819-242"/>
    <d v="2022-07-14T00:00:00"/>
    <x v="2"/>
    <x v="712"/>
    <s v="R-M-1"/>
    <n v="2"/>
    <s v="Dorette"/>
    <s v="Hinemoor"/>
    <s v="Fort Lauderdale"/>
    <x v="0"/>
    <x v="0"/>
    <n v="9.9499999999999993"/>
    <n v="19.899999999999999"/>
    <x v="0"/>
    <x v="0"/>
  </r>
  <r>
    <s v="FND-99527-640"/>
    <d v="2021-07-19T00:00:00"/>
    <x v="1"/>
    <x v="713"/>
    <s v="E-L-0.5"/>
    <n v="2"/>
    <s v="Rhetta"/>
    <s v="Elnaugh"/>
    <s v="San Diego"/>
    <x v="0"/>
    <x v="0"/>
    <n v="8.91"/>
    <n v="17.82"/>
    <x v="1"/>
    <x v="1"/>
  </r>
  <r>
    <s v="ASG-27179-958"/>
    <d v="2021-12-10T00:00:00"/>
    <x v="1"/>
    <x v="714"/>
    <s v="A-M-0.5"/>
    <n v="3"/>
    <s v="Jule"/>
    <s v="Deehan"/>
    <s v="Dallas"/>
    <x v="0"/>
    <x v="1"/>
    <n v="6.75"/>
    <n v="20.25"/>
    <x v="0"/>
    <x v="2"/>
  </r>
  <r>
    <s v="YKX-23510-272"/>
    <d v="2019-03-17T00:00:00"/>
    <x v="0"/>
    <x v="715"/>
    <s v="A-L-2.5"/>
    <n v="2"/>
    <s v="Janella"/>
    <s v="Eden"/>
    <s v="Joliet"/>
    <x v="0"/>
    <x v="1"/>
    <n v="29.784999999999997"/>
    <n v="59.569999999999993"/>
    <x v="1"/>
    <x v="2"/>
  </r>
  <r>
    <s v="FSA-98650-921"/>
    <d v="2020-02-28T00:00:00"/>
    <x v="3"/>
    <x v="716"/>
    <s v="L-L-0.5"/>
    <n v="2"/>
    <s v="Cam"/>
    <s v="Jewster"/>
    <s v="Dayton"/>
    <x v="0"/>
    <x v="0"/>
    <n v="9.51"/>
    <n v="19.02"/>
    <x v="1"/>
    <x v="3"/>
  </r>
  <r>
    <s v="ZUR-55774-294"/>
    <d v="2020-06-03T00:00:00"/>
    <x v="3"/>
    <x v="717"/>
    <s v="L-D-1"/>
    <n v="6"/>
    <s v="Ugo"/>
    <s v="Southerden"/>
    <s v="Clearwater"/>
    <x v="0"/>
    <x v="0"/>
    <n v="12.95"/>
    <n v="77.699999999999989"/>
    <x v="2"/>
    <x v="3"/>
  </r>
  <r>
    <s v="FUO-99821-974"/>
    <d v="2020-02-22T00:00:00"/>
    <x v="3"/>
    <x v="718"/>
    <s v="E-M-1"/>
    <n v="3"/>
    <s v="Verne"/>
    <s v="Dunkerley"/>
    <s v="Minneapolis"/>
    <x v="0"/>
    <x v="1"/>
    <n v="13.75"/>
    <n v="41.25"/>
    <x v="0"/>
    <x v="1"/>
  </r>
  <r>
    <s v="YVH-19865-819"/>
    <d v="2019-11-09T00:00:00"/>
    <x v="0"/>
    <x v="719"/>
    <s v="L-L-2.5"/>
    <n v="4"/>
    <s v="Lacee"/>
    <s v="Burtenshaw"/>
    <s v="Lawrenceville"/>
    <x v="0"/>
    <x v="1"/>
    <n v="36.454999999999998"/>
    <n v="145.82"/>
    <x v="1"/>
    <x v="3"/>
  </r>
  <r>
    <s v="NNF-47422-501"/>
    <d v="2020-03-07T00:00:00"/>
    <x v="3"/>
    <x v="720"/>
    <s v="E-L-0.2"/>
    <n v="6"/>
    <s v="Adorne"/>
    <s v="Gregoratti"/>
    <s v="Malahide"/>
    <x v="1"/>
    <x v="1"/>
    <n v="4.4550000000000001"/>
    <n v="26.73"/>
    <x v="1"/>
    <x v="1"/>
  </r>
  <r>
    <s v="RJI-71409-490"/>
    <d v="2021-04-26T00:00:00"/>
    <x v="1"/>
    <x v="721"/>
    <s v="L-M-0.5"/>
    <n v="5"/>
    <s v="Chris"/>
    <s v="Croster"/>
    <s v="Tampa"/>
    <x v="0"/>
    <x v="0"/>
    <n v="8.73"/>
    <n v="43.650000000000006"/>
    <x v="0"/>
    <x v="3"/>
  </r>
  <r>
    <s v="UZL-46108-213"/>
    <d v="2021-11-11T00:00:00"/>
    <x v="1"/>
    <x v="722"/>
    <s v="L-L-1"/>
    <n v="2"/>
    <s v="Graeme"/>
    <s v="Whitehead"/>
    <s v="Nashville"/>
    <x v="0"/>
    <x v="1"/>
    <n v="15.85"/>
    <n v="31.7"/>
    <x v="1"/>
    <x v="3"/>
  </r>
  <r>
    <s v="AOX-44467-109"/>
    <d v="2021-06-15T00:00:00"/>
    <x v="1"/>
    <x v="723"/>
    <s v="A-D-2.5"/>
    <n v="1"/>
    <s v="Haslett"/>
    <s v="Jodrelle"/>
    <s v="Miami"/>
    <x v="0"/>
    <x v="1"/>
    <n v="22.884999999999998"/>
    <n v="22.884999999999998"/>
    <x v="2"/>
    <x v="2"/>
  </r>
  <r>
    <s v="TZD-67261-174"/>
    <d v="2020-02-27T00:00:00"/>
    <x v="3"/>
    <x v="716"/>
    <s v="E-D-2.5"/>
    <n v="1"/>
    <s v="Cam"/>
    <s v="Jewster"/>
    <s v="Dayton"/>
    <x v="0"/>
    <x v="0"/>
    <n v="27.945"/>
    <n v="27.945"/>
    <x v="2"/>
    <x v="1"/>
  </r>
  <r>
    <s v="TBU-64277-625"/>
    <d v="2021-04-19T00:00:00"/>
    <x v="1"/>
    <x v="724"/>
    <s v="E-M-1"/>
    <n v="6"/>
    <s v="Beryl"/>
    <s v="Osborn"/>
    <s v="Chicago"/>
    <x v="0"/>
    <x v="0"/>
    <n v="13.75"/>
    <n v="82.5"/>
    <x v="0"/>
    <x v="1"/>
  </r>
  <r>
    <s v="TYP-85767-944"/>
    <d v="2022-07-29T00:00:00"/>
    <x v="2"/>
    <x v="725"/>
    <s v="R-M-2.5"/>
    <n v="2"/>
    <s v="Kaela"/>
    <s v="Nottram"/>
    <s v="Arklow"/>
    <x v="1"/>
    <x v="0"/>
    <n v="22.884999999999998"/>
    <n v="45.769999999999996"/>
    <x v="0"/>
    <x v="0"/>
  </r>
  <r>
    <s v="GTT-73214-334"/>
    <d v="2019-01-20T00:00:00"/>
    <x v="0"/>
    <x v="726"/>
    <s v="A-L-1"/>
    <n v="6"/>
    <s v="Nobe"/>
    <s v="Buney"/>
    <s v="Richmond"/>
    <x v="0"/>
    <x v="1"/>
    <n v="12.95"/>
    <n v="77.699999999999989"/>
    <x v="1"/>
    <x v="2"/>
  </r>
  <r>
    <s v="WAI-89905-069"/>
    <d v="2022-02-21T00:00:00"/>
    <x v="2"/>
    <x v="727"/>
    <s v="A-L-0.5"/>
    <n v="3"/>
    <s v="Silvan"/>
    <s v="McShea"/>
    <s v="Olympia"/>
    <x v="0"/>
    <x v="1"/>
    <n v="7.77"/>
    <n v="23.31"/>
    <x v="1"/>
    <x v="2"/>
  </r>
  <r>
    <s v="OJL-96844-459"/>
    <d v="2020-05-03T00:00:00"/>
    <x v="3"/>
    <x v="728"/>
    <s v="L-L-0.2"/>
    <n v="5"/>
    <s v="Karylin"/>
    <s v="Huddart"/>
    <s v="Arlington"/>
    <x v="0"/>
    <x v="0"/>
    <n v="4.7549999999999999"/>
    <n v="23.774999999999999"/>
    <x v="1"/>
    <x v="3"/>
  </r>
  <r>
    <s v="VGI-33205-360"/>
    <d v="2019-03-21T00:00:00"/>
    <x v="0"/>
    <x v="729"/>
    <s v="L-M-0.5"/>
    <n v="6"/>
    <s v="Jereme"/>
    <s v="Gippes"/>
    <s v="Twyford"/>
    <x v="2"/>
    <x v="0"/>
    <n v="8.73"/>
    <n v="52.38"/>
    <x v="0"/>
    <x v="3"/>
  </r>
  <r>
    <s v="PCA-14081-576"/>
    <d v="2019-06-13T00:00:00"/>
    <x v="0"/>
    <x v="730"/>
    <s v="R-L-0.2"/>
    <n v="5"/>
    <s v="Lukas"/>
    <s v="Whittlesee"/>
    <s v="Roanoke"/>
    <x v="0"/>
    <x v="1"/>
    <n v="3.5849999999999995"/>
    <n v="17.924999999999997"/>
    <x v="1"/>
    <x v="0"/>
  </r>
  <r>
    <s v="SCS-67069-962"/>
    <d v="2020-06-05T00:00:00"/>
    <x v="3"/>
    <x v="731"/>
    <s v="A-L-2.5"/>
    <n v="5"/>
    <s v="Gregorius"/>
    <s v="Trengrove"/>
    <s v="New Hyde Park"/>
    <x v="0"/>
    <x v="1"/>
    <n v="29.784999999999997"/>
    <n v="148.92499999999998"/>
    <x v="1"/>
    <x v="2"/>
  </r>
  <r>
    <s v="BDM-03174-485"/>
    <d v="2019-03-16T00:00:00"/>
    <x v="0"/>
    <x v="732"/>
    <s v="R-L-0.5"/>
    <n v="4"/>
    <s v="Wright"/>
    <s v="Caldero"/>
    <s v="Anaheim"/>
    <x v="0"/>
    <x v="1"/>
    <n v="7.169999999999999"/>
    <n v="28.679999999999996"/>
    <x v="1"/>
    <x v="0"/>
  </r>
  <r>
    <s v="UJV-32333-364"/>
    <d v="2021-12-03T00:00:00"/>
    <x v="1"/>
    <x v="733"/>
    <s v="L-L-0.5"/>
    <n v="1"/>
    <s v="Merell"/>
    <s v="Zanazzi"/>
    <s v="Lexington"/>
    <x v="0"/>
    <x v="1"/>
    <n v="9.51"/>
    <n v="9.51"/>
    <x v="1"/>
    <x v="3"/>
  </r>
  <r>
    <s v="FLI-11493-954"/>
    <d v="2022-07-09T00:00:00"/>
    <x v="2"/>
    <x v="734"/>
    <s v="A-L-0.5"/>
    <n v="4"/>
    <s v="Jed"/>
    <s v="Kennicott"/>
    <s v="Tampa"/>
    <x v="0"/>
    <x v="1"/>
    <n v="7.77"/>
    <n v="31.08"/>
    <x v="1"/>
    <x v="2"/>
  </r>
  <r>
    <s v="IWL-13117-537"/>
    <d v="2020-04-29T00:00:00"/>
    <x v="3"/>
    <x v="735"/>
    <s v="R-D-0.2"/>
    <n v="3"/>
    <s v="Guenevere"/>
    <s v="Ruggen"/>
    <s v="San Jose"/>
    <x v="0"/>
    <x v="0"/>
    <n v="2.6849999999999996"/>
    <n v="8.0549999999999997"/>
    <x v="2"/>
    <x v="0"/>
  </r>
  <r>
    <s v="OAM-76916-748"/>
    <d v="2022-01-27T00:00:00"/>
    <x v="2"/>
    <x v="736"/>
    <s v="E-D-1"/>
    <n v="3"/>
    <s v="Gonzales"/>
    <s v="Cicculi"/>
    <s v="Washington"/>
    <x v="0"/>
    <x v="0"/>
    <n v="12.15"/>
    <n v="36.450000000000003"/>
    <x v="2"/>
    <x v="1"/>
  </r>
  <r>
    <s v="UMB-11223-710"/>
    <d v="2021-02-13T00:00:00"/>
    <x v="1"/>
    <x v="737"/>
    <s v="R-D-0.2"/>
    <n v="6"/>
    <s v="Man"/>
    <s v="Fright"/>
    <s v="Daingean"/>
    <x v="1"/>
    <x v="1"/>
    <n v="2.6849999999999996"/>
    <n v="16.11"/>
    <x v="2"/>
    <x v="0"/>
  </r>
  <r>
    <s v="LXR-09892-726"/>
    <d v="2020-07-13T00:00:00"/>
    <x v="3"/>
    <x v="738"/>
    <s v="R-D-2.5"/>
    <n v="2"/>
    <s v="Boyce"/>
    <s v="Tarte"/>
    <s v="Olympia"/>
    <x v="0"/>
    <x v="0"/>
    <n v="20.584999999999997"/>
    <n v="41.169999999999995"/>
    <x v="2"/>
    <x v="0"/>
  </r>
  <r>
    <s v="QXX-89943-393"/>
    <d v="2020-03-12T00:00:00"/>
    <x v="3"/>
    <x v="739"/>
    <s v="R-D-0.2"/>
    <n v="4"/>
    <s v="Caddric"/>
    <s v="Krzysztofiak"/>
    <s v="Mesquite"/>
    <x v="0"/>
    <x v="1"/>
    <n v="2.6849999999999996"/>
    <n v="10.739999999999998"/>
    <x v="2"/>
    <x v="0"/>
  </r>
  <r>
    <s v="WVS-57822-366"/>
    <d v="2020-05-04T00:00:00"/>
    <x v="3"/>
    <x v="740"/>
    <s v="E-M-2.5"/>
    <n v="4"/>
    <s v="Darn"/>
    <s v="Penquet"/>
    <s v="Sacramento"/>
    <x v="0"/>
    <x v="1"/>
    <n v="31.624999999999996"/>
    <n v="126.49999999999999"/>
    <x v="0"/>
    <x v="1"/>
  </r>
  <r>
    <s v="CLJ-23403-689"/>
    <d v="2021-04-03T00:00:00"/>
    <x v="1"/>
    <x v="741"/>
    <s v="R-L-1"/>
    <n v="2"/>
    <s v="Jammie"/>
    <s v="Cloke"/>
    <s v="Newton"/>
    <x v="2"/>
    <x v="1"/>
    <n v="11.95"/>
    <n v="23.9"/>
    <x v="1"/>
    <x v="0"/>
  </r>
  <r>
    <s v="XNU-83276-288"/>
    <d v="2022-06-01T00:00:00"/>
    <x v="2"/>
    <x v="742"/>
    <s v="R-M-0.5"/>
    <n v="1"/>
    <s v="Chester"/>
    <s v="Clowton"/>
    <s v="Monticello"/>
    <x v="0"/>
    <x v="1"/>
    <n v="5.97"/>
    <n v="5.97"/>
    <x v="0"/>
    <x v="0"/>
  </r>
  <r>
    <s v="YOG-94666-679"/>
    <d v="2021-02-14T00:00:00"/>
    <x v="1"/>
    <x v="743"/>
    <s v="L-D-0.2"/>
    <n v="2"/>
    <s v="Kathleen"/>
    <s v="Diable"/>
    <s v="Kinloch"/>
    <x v="2"/>
    <x v="0"/>
    <n v="3.8849999999999998"/>
    <n v="7.77"/>
    <x v="2"/>
    <x v="3"/>
  </r>
  <r>
    <s v="KHG-33953-115"/>
    <d v="2021-12-13T00:00:00"/>
    <x v="1"/>
    <x v="744"/>
    <s v="L-D-0.5"/>
    <n v="3"/>
    <s v="Koren"/>
    <s v="Ferretti"/>
    <s v="Balrothery"/>
    <x v="1"/>
    <x v="1"/>
    <n v="7.77"/>
    <n v="23.31"/>
    <x v="2"/>
    <x v="3"/>
  </r>
  <r>
    <s v="MHD-95615-696"/>
    <d v="2020-02-07T00:00:00"/>
    <x v="3"/>
    <x v="745"/>
    <s v="R-L-2.5"/>
    <n v="5"/>
    <s v="Allis"/>
    <s v="Wilmore"/>
    <s v="Houston"/>
    <x v="0"/>
    <x v="1"/>
    <n v="27.484999999999996"/>
    <n v="137.42499999999998"/>
    <x v="1"/>
    <x v="0"/>
  </r>
  <r>
    <s v="HBH-64794-080"/>
    <d v="2021-02-08T00:00:00"/>
    <x v="1"/>
    <x v="746"/>
    <s v="R-D-0.2"/>
    <n v="3"/>
    <s v="Chaddie"/>
    <s v="Bennie"/>
    <s v="El Paso"/>
    <x v="0"/>
    <x v="0"/>
    <n v="2.6849999999999996"/>
    <n v="8.0549999999999997"/>
    <x v="2"/>
    <x v="0"/>
  </r>
  <r>
    <s v="CNJ-56058-223"/>
    <d v="2020-08-11T00:00:00"/>
    <x v="3"/>
    <x v="747"/>
    <s v="L-L-0.5"/>
    <n v="3"/>
    <s v="Alberta"/>
    <s v="Balsdone"/>
    <s v="Largo"/>
    <x v="0"/>
    <x v="1"/>
    <n v="9.51"/>
    <n v="28.53"/>
    <x v="1"/>
    <x v="3"/>
  </r>
  <r>
    <s v="KHO-27106-786"/>
    <d v="2020-10-10T00:00:00"/>
    <x v="3"/>
    <x v="748"/>
    <s v="A-M-1"/>
    <n v="6"/>
    <s v="Brice"/>
    <s v="Romera"/>
    <s v="Foxrock"/>
    <x v="1"/>
    <x v="0"/>
    <n v="11.25"/>
    <n v="67.5"/>
    <x v="0"/>
    <x v="2"/>
  </r>
  <r>
    <s v="KHO-27106-786"/>
    <d v="2020-10-10T00:00:00"/>
    <x v="3"/>
    <x v="748"/>
    <s v="L-D-2.5"/>
    <n v="6"/>
    <s v="Brice"/>
    <s v="Romera"/>
    <s v="Foxrock"/>
    <x v="1"/>
    <x v="0"/>
    <n v="29.784999999999997"/>
    <n v="178.70999999999998"/>
    <x v="2"/>
    <x v="3"/>
  </r>
  <r>
    <s v="YAC-50329-982"/>
    <d v="2020-12-08T00:00:00"/>
    <x v="3"/>
    <x v="749"/>
    <s v="E-M-2.5"/>
    <n v="1"/>
    <s v="Conchita"/>
    <s v="Bryde"/>
    <s v="Oklahoma City"/>
    <x v="0"/>
    <x v="0"/>
    <n v="31.624999999999996"/>
    <n v="31.624999999999996"/>
    <x v="0"/>
    <x v="1"/>
  </r>
  <r>
    <s v="VVL-95291-039"/>
    <d v="2019-04-18T00:00:00"/>
    <x v="0"/>
    <x v="750"/>
    <s v="E-L-0.2"/>
    <n v="2"/>
    <s v="Silvanus"/>
    <s v="Enefer"/>
    <s v="Washington"/>
    <x v="0"/>
    <x v="1"/>
    <n v="4.4550000000000001"/>
    <n v="8.91"/>
    <x v="1"/>
    <x v="1"/>
  </r>
  <r>
    <s v="VUT-20974-364"/>
    <d v="2021-01-04T00:00:00"/>
    <x v="1"/>
    <x v="751"/>
    <s v="R-M-0.5"/>
    <n v="6"/>
    <s v="Lenci"/>
    <s v="Haggerstone"/>
    <s v="Atlanta"/>
    <x v="0"/>
    <x v="1"/>
    <n v="5.97"/>
    <n v="35.82"/>
    <x v="0"/>
    <x v="0"/>
  </r>
  <r>
    <s v="SFC-34054-213"/>
    <d v="2019-03-10T00:00:00"/>
    <x v="0"/>
    <x v="752"/>
    <s v="L-L-0.5"/>
    <n v="4"/>
    <s v="Marvin"/>
    <s v="Gundry"/>
    <s v="Castlebridge"/>
    <x v="1"/>
    <x v="1"/>
    <n v="9.51"/>
    <n v="38.04"/>
    <x v="1"/>
    <x v="3"/>
  </r>
  <r>
    <s v="UDS-04807-593"/>
    <d v="2019-11-29T00:00:00"/>
    <x v="0"/>
    <x v="753"/>
    <s v="L-D-0.5"/>
    <n v="2"/>
    <s v="Bayard"/>
    <s v="Wellan"/>
    <s v="Buffalo"/>
    <x v="0"/>
    <x v="1"/>
    <n v="7.77"/>
    <n v="15.54"/>
    <x v="2"/>
    <x v="3"/>
  </r>
  <r>
    <s v="FWE-98471-488"/>
    <d v="2022-07-19T00:00:00"/>
    <x v="2"/>
    <x v="745"/>
    <s v="L-L-1"/>
    <n v="5"/>
    <s v="Allis"/>
    <s v="Wilmore"/>
    <s v="Houston"/>
    <x v="0"/>
    <x v="1"/>
    <n v="15.85"/>
    <n v="79.25"/>
    <x v="1"/>
    <x v="3"/>
  </r>
  <r>
    <s v="RAU-17060-674"/>
    <d v="2020-06-26T00:00:00"/>
    <x v="3"/>
    <x v="754"/>
    <s v="L-L-0.2"/>
    <n v="1"/>
    <s v="Caddric"/>
    <s v="Atcheson"/>
    <s v="Washington"/>
    <x v="0"/>
    <x v="0"/>
    <n v="4.7549999999999999"/>
    <n v="4.7549999999999999"/>
    <x v="1"/>
    <x v="3"/>
  </r>
  <r>
    <s v="AOL-13866-711"/>
    <d v="2019-02-14T00:00:00"/>
    <x v="0"/>
    <x v="755"/>
    <s v="E-M-1"/>
    <n v="4"/>
    <s v="Eustace"/>
    <s v="Stenton"/>
    <s v="Austin"/>
    <x v="0"/>
    <x v="0"/>
    <n v="13.75"/>
    <n v="55"/>
    <x v="0"/>
    <x v="1"/>
  </r>
  <r>
    <s v="NOA-79645-377"/>
    <d v="2020-11-09T00:00:00"/>
    <x v="3"/>
    <x v="756"/>
    <s v="R-D-0.5"/>
    <n v="5"/>
    <s v="Ericka"/>
    <s v="Tripp"/>
    <s v="Mesa"/>
    <x v="0"/>
    <x v="1"/>
    <n v="5.3699999999999992"/>
    <n v="26.849999999999994"/>
    <x v="2"/>
    <x v="0"/>
  </r>
  <r>
    <s v="KMS-49214-806"/>
    <d v="2019-04-30T00:00:00"/>
    <x v="0"/>
    <x v="757"/>
    <s v="E-L-2.5"/>
    <n v="4"/>
    <s v="Lyndsey"/>
    <s v="MacManus"/>
    <s v="Savannah"/>
    <x v="0"/>
    <x v="1"/>
    <n v="34.154999999999994"/>
    <n v="136.61999999999998"/>
    <x v="1"/>
    <x v="1"/>
  </r>
  <r>
    <s v="ABK-08091-531"/>
    <d v="2020-10-30T00:00:00"/>
    <x v="3"/>
    <x v="758"/>
    <s v="L-L-1"/>
    <n v="3"/>
    <s v="Tess"/>
    <s v="Benediktovich"/>
    <s v="Albuquerque"/>
    <x v="0"/>
    <x v="0"/>
    <n v="15.85"/>
    <n v="47.55"/>
    <x v="1"/>
    <x v="3"/>
  </r>
  <r>
    <s v="GPT-67705-953"/>
    <d v="2019-11-12T00:00:00"/>
    <x v="0"/>
    <x v="759"/>
    <s v="A-M-0.2"/>
    <n v="5"/>
    <s v="Correy"/>
    <s v="Bourner"/>
    <s v="Charlotte"/>
    <x v="0"/>
    <x v="0"/>
    <n v="3.375"/>
    <n v="16.875"/>
    <x v="0"/>
    <x v="2"/>
  </r>
  <r>
    <s v="JNA-21450-177"/>
    <d v="2022-02-11T00:00:00"/>
    <x v="2"/>
    <x v="760"/>
    <s v="A-D-1"/>
    <n v="3"/>
    <s v="Odelia"/>
    <s v="Skerme"/>
    <s v="Oklahoma City"/>
    <x v="0"/>
    <x v="0"/>
    <n v="9.9499999999999993"/>
    <n v="29.849999999999998"/>
    <x v="2"/>
    <x v="2"/>
  </r>
  <r>
    <s v="MPQ-23421-608"/>
    <d v="2021-03-28T00:00:00"/>
    <x v="1"/>
    <x v="761"/>
    <s v="E-M-0.5"/>
    <n v="5"/>
    <s v="Kandy"/>
    <s v="Heddan"/>
    <s v="Pensacola"/>
    <x v="0"/>
    <x v="0"/>
    <n v="8.25"/>
    <n v="41.25"/>
    <x v="0"/>
    <x v="1"/>
  </r>
  <r>
    <s v="NLI-63891-565"/>
    <d v="2021-12-10T00:00:00"/>
    <x v="1"/>
    <x v="762"/>
    <s v="E-M-0.2"/>
    <n v="5"/>
    <s v="Ibby"/>
    <s v="Charters"/>
    <s v="Washington"/>
    <x v="0"/>
    <x v="1"/>
    <n v="4.125"/>
    <n v="20.625"/>
    <x v="0"/>
    <x v="1"/>
  </r>
  <r>
    <s v="HHF-36647-854"/>
    <d v="2021-11-05T00:00:00"/>
    <x v="1"/>
    <x v="763"/>
    <s v="A-D-2.5"/>
    <n v="6"/>
    <s v="Adora"/>
    <s v="Roubert"/>
    <s v="Port Saint Lucie"/>
    <x v="0"/>
    <x v="0"/>
    <n v="22.884999999999998"/>
    <n v="137.31"/>
    <x v="2"/>
    <x v="2"/>
  </r>
  <r>
    <s v="SBN-16537-046"/>
    <d v="2020-02-29T00:00:00"/>
    <x v="3"/>
    <x v="764"/>
    <s v="A-D-0.2"/>
    <n v="1"/>
    <s v="Hillel"/>
    <s v="Mairs"/>
    <s v="Huntington"/>
    <x v="0"/>
    <x v="1"/>
    <n v="2.9849999999999999"/>
    <n v="2.9849999999999999"/>
    <x v="2"/>
    <x v="2"/>
  </r>
  <r>
    <s v="XZD-44484-632"/>
    <d v="2021-08-06T00:00:00"/>
    <x v="1"/>
    <x v="765"/>
    <s v="E-M-1"/>
    <n v="2"/>
    <s v="Helaina"/>
    <s v="Rainforth"/>
    <s v="Philadelphia"/>
    <x v="0"/>
    <x v="1"/>
    <n v="13.75"/>
    <n v="27.5"/>
    <x v="0"/>
    <x v="1"/>
  </r>
  <r>
    <s v="XZD-44484-632"/>
    <d v="2021-08-06T00:00:00"/>
    <x v="1"/>
    <x v="765"/>
    <s v="A-D-0.2"/>
    <n v="2"/>
    <s v="Helaina"/>
    <s v="Rainforth"/>
    <s v="Philadelphia"/>
    <x v="0"/>
    <x v="1"/>
    <n v="2.9849999999999999"/>
    <n v="5.97"/>
    <x v="2"/>
    <x v="2"/>
  </r>
  <r>
    <s v="IKQ-39946-768"/>
    <d v="2021-03-19T00:00:00"/>
    <x v="1"/>
    <x v="766"/>
    <s v="R-M-1"/>
    <n v="6"/>
    <s v="Isac"/>
    <s v="Jesper"/>
    <s v="Naples"/>
    <x v="0"/>
    <x v="1"/>
    <n v="9.9499999999999993"/>
    <n v="59.699999999999996"/>
    <x v="0"/>
    <x v="0"/>
  </r>
  <r>
    <s v="KMB-95211-174"/>
    <d v="2021-04-16T00:00:00"/>
    <x v="1"/>
    <x v="767"/>
    <s v="R-D-2.5"/>
    <n v="4"/>
    <s v="Lenette"/>
    <s v="Dwerryhouse"/>
    <s v="Fort Worth"/>
    <x v="0"/>
    <x v="0"/>
    <n v="20.584999999999997"/>
    <n v="82.339999999999989"/>
    <x v="2"/>
    <x v="0"/>
  </r>
  <r>
    <s v="QWY-99467-368"/>
    <d v="2020-11-06T00:00:00"/>
    <x v="3"/>
    <x v="768"/>
    <s v="A-D-2.5"/>
    <n v="1"/>
    <s v="Nadeen"/>
    <s v="Broomer"/>
    <s v="Omaha"/>
    <x v="0"/>
    <x v="1"/>
    <n v="22.884999999999998"/>
    <n v="22.884999999999998"/>
    <x v="2"/>
    <x v="2"/>
  </r>
  <r>
    <s v="SRG-76791-614"/>
    <d v="2021-03-15T00:00:00"/>
    <x v="1"/>
    <x v="769"/>
    <s v="E-L-0.5"/>
    <n v="1"/>
    <s v="Konstantine"/>
    <s v="Thoumasson"/>
    <s v="Tucson"/>
    <x v="0"/>
    <x v="0"/>
    <n v="8.91"/>
    <n v="8.91"/>
    <x v="1"/>
    <x v="1"/>
  </r>
  <r>
    <s v="VSN-94485-621"/>
    <d v="2021-10-17T00:00:00"/>
    <x v="1"/>
    <x v="770"/>
    <s v="A-D-0.2"/>
    <n v="4"/>
    <s v="Frans"/>
    <s v="Habbergham"/>
    <s v="Sparks"/>
    <x v="0"/>
    <x v="1"/>
    <n v="2.9849999999999999"/>
    <n v="11.94"/>
    <x v="2"/>
    <x v="2"/>
  </r>
  <r>
    <s v="UFZ-24348-219"/>
    <d v="2019-09-07T00:00:00"/>
    <x v="0"/>
    <x v="745"/>
    <s v="L-M-2.5"/>
    <n v="3"/>
    <s v="Allis"/>
    <s v="Wilmore"/>
    <s v="Houston"/>
    <x v="0"/>
    <x v="1"/>
    <n v="33.464999999999996"/>
    <n v="100.39499999999998"/>
    <x v="0"/>
    <x v="3"/>
  </r>
  <r>
    <s v="UKS-93055-397"/>
    <d v="2022-07-13T00:00:00"/>
    <x v="2"/>
    <x v="771"/>
    <s v="A-D-2.5"/>
    <n v="5"/>
    <s v="Romain"/>
    <s v="Avrashin"/>
    <s v="Washington"/>
    <x v="0"/>
    <x v="1"/>
    <n v="22.884999999999998"/>
    <n v="114.42499999999998"/>
    <x v="2"/>
    <x v="2"/>
  </r>
  <r>
    <s v="AVH-56062-335"/>
    <d v="2021-11-21T00:00:00"/>
    <x v="1"/>
    <x v="772"/>
    <s v="E-M-0.5"/>
    <n v="5"/>
    <s v="Miran"/>
    <s v="Doidge"/>
    <s v="Salinas"/>
    <x v="0"/>
    <x v="1"/>
    <n v="8.25"/>
    <n v="41.25"/>
    <x v="0"/>
    <x v="1"/>
  </r>
  <r>
    <s v="HGE-19842-613"/>
    <d v="2022-01-13T00:00:00"/>
    <x v="2"/>
    <x v="773"/>
    <s v="R-L-0.5"/>
    <n v="4"/>
    <s v="Janeva"/>
    <s v="Edinboro"/>
    <s v="Fort Lauderdale"/>
    <x v="0"/>
    <x v="0"/>
    <n v="7.169999999999999"/>
    <n v="28.679999999999996"/>
    <x v="1"/>
    <x v="0"/>
  </r>
  <r>
    <s v="WBA-85905-175"/>
    <d v="2022-07-13T00:00:00"/>
    <x v="2"/>
    <x v="774"/>
    <s v="L-M-0.2"/>
    <n v="1"/>
    <s v="Trumaine"/>
    <s v="Tewelson"/>
    <s v="El Paso"/>
    <x v="0"/>
    <x v="1"/>
    <n v="4.3650000000000002"/>
    <n v="4.3650000000000002"/>
    <x v="0"/>
    <x v="3"/>
  </r>
  <r>
    <s v="DZI-35365-596"/>
    <d v="2021-11-02T00:00:00"/>
    <x v="1"/>
    <x v="760"/>
    <s v="E-M-0.2"/>
    <n v="2"/>
    <s v="Odelia"/>
    <s v="Skerme"/>
    <s v="Oklahoma City"/>
    <x v="0"/>
    <x v="0"/>
    <n v="4.125"/>
    <n v="8.25"/>
    <x v="0"/>
    <x v="1"/>
  </r>
  <r>
    <s v="XIR-88982-743"/>
    <d v="2021-07-10T00:00:00"/>
    <x v="1"/>
    <x v="775"/>
    <s v="E-M-0.2"/>
    <n v="2"/>
    <s v="De"/>
    <s v="Drewitt"/>
    <s v="Alexandria"/>
    <x v="0"/>
    <x v="0"/>
    <n v="4.125"/>
    <n v="8.25"/>
    <x v="0"/>
    <x v="1"/>
  </r>
  <r>
    <s v="VUC-72395-865"/>
    <d v="2021-10-07T00:00:00"/>
    <x v="1"/>
    <x v="776"/>
    <s v="A-D-0.5"/>
    <n v="6"/>
    <s v="Adelheid"/>
    <s v="Gladhill"/>
    <s v="Baltimore"/>
    <x v="0"/>
    <x v="0"/>
    <n v="5.97"/>
    <n v="35.82"/>
    <x v="2"/>
    <x v="2"/>
  </r>
  <r>
    <s v="BQJ-44755-910"/>
    <d v="2020-02-28T00:00:00"/>
    <x v="3"/>
    <x v="777"/>
    <s v="E-D-2.5"/>
    <n v="6"/>
    <s v="Murielle"/>
    <s v="Lorinez"/>
    <s v="Evansville"/>
    <x v="0"/>
    <x v="1"/>
    <n v="27.945"/>
    <n v="167.67000000000002"/>
    <x v="2"/>
    <x v="1"/>
  </r>
  <r>
    <s v="JKC-64636-831"/>
    <d v="2022-07-05T00:00:00"/>
    <x v="2"/>
    <x v="778"/>
    <s v="A-M-2.5"/>
    <n v="2"/>
    <s v="Edin"/>
    <s v="Mathe"/>
    <s v="Lawrenceville"/>
    <x v="0"/>
    <x v="0"/>
    <n v="25.874999999999996"/>
    <n v="51.749999999999993"/>
    <x v="0"/>
    <x v="2"/>
  </r>
  <r>
    <s v="ZKI-78561-066"/>
    <d v="2021-09-21T00:00:00"/>
    <x v="1"/>
    <x v="779"/>
    <s v="A-D-0.2"/>
    <n v="3"/>
    <s v="Mordy"/>
    <s v="Van Der Vlies"/>
    <s v="Mobile"/>
    <x v="0"/>
    <x v="0"/>
    <n v="2.9849999999999999"/>
    <n v="8.9550000000000001"/>
    <x v="2"/>
    <x v="2"/>
  </r>
  <r>
    <s v="IMP-12563-728"/>
    <d v="2019-01-03T00:00:00"/>
    <x v="0"/>
    <x v="780"/>
    <s v="E-L-0.5"/>
    <n v="6"/>
    <s v="Spencer"/>
    <s v="Wastell"/>
    <s v="Midland"/>
    <x v="0"/>
    <x v="1"/>
    <n v="8.91"/>
    <n v="53.46"/>
    <x v="1"/>
    <x v="1"/>
  </r>
  <r>
    <s v="MZL-81126-390"/>
    <d v="2022-03-08T00:00:00"/>
    <x v="2"/>
    <x v="781"/>
    <s v="A-L-0.2"/>
    <n v="6"/>
    <s v="Jemimah"/>
    <s v="Ethelston"/>
    <s v="Hollywood"/>
    <x v="0"/>
    <x v="0"/>
    <n v="3.8849999999999998"/>
    <n v="23.31"/>
    <x v="1"/>
    <x v="2"/>
  </r>
  <r>
    <s v="MZL-81126-390"/>
    <d v="2022-03-08T00:00:00"/>
    <x v="2"/>
    <x v="781"/>
    <s v="A-M-0.2"/>
    <n v="2"/>
    <s v="Jemimah"/>
    <s v="Ethelston"/>
    <s v="Hollywood"/>
    <x v="0"/>
    <x v="0"/>
    <n v="3.375"/>
    <n v="6.75"/>
    <x v="0"/>
    <x v="2"/>
  </r>
  <r>
    <s v="TVF-57766-608"/>
    <d v="2020-03-10T00:00:00"/>
    <x v="3"/>
    <x v="782"/>
    <s v="L-D-0.5"/>
    <n v="1"/>
    <s v="Perice"/>
    <s v="Eberz"/>
    <s v="Chico"/>
    <x v="0"/>
    <x v="0"/>
    <n v="7.77"/>
    <n v="7.77"/>
    <x v="2"/>
    <x v="3"/>
  </r>
  <r>
    <s v="RUX-37995-892"/>
    <d v="2021-11-27T00:00:00"/>
    <x v="1"/>
    <x v="783"/>
    <s v="L-D-2.5"/>
    <n v="4"/>
    <s v="Bear"/>
    <s v="Gaish"/>
    <s v="Austin"/>
    <x v="0"/>
    <x v="0"/>
    <n v="29.784999999999997"/>
    <n v="119.13999999999999"/>
    <x v="2"/>
    <x v="3"/>
  </r>
  <r>
    <s v="AVK-76526-953"/>
    <d v="2021-03-04T00:00:00"/>
    <x v="1"/>
    <x v="784"/>
    <s v="A-D-1"/>
    <n v="2"/>
    <s v="Lynnea"/>
    <s v="Danton"/>
    <s v="El Paso"/>
    <x v="0"/>
    <x v="1"/>
    <n v="9.9499999999999993"/>
    <n v="19.899999999999999"/>
    <x v="2"/>
    <x v="2"/>
  </r>
  <r>
    <s v="RIU-02231-623"/>
    <d v="2021-11-16T00:00:00"/>
    <x v="1"/>
    <x v="785"/>
    <s v="R-L-0.5"/>
    <n v="5"/>
    <s v="Skipton"/>
    <s v="Morrall"/>
    <s v="Charleston"/>
    <x v="0"/>
    <x v="0"/>
    <n v="7.169999999999999"/>
    <n v="35.849999999999994"/>
    <x v="1"/>
    <x v="0"/>
  </r>
  <r>
    <s v="WFK-99317-827"/>
    <d v="2019-06-16T00:00:00"/>
    <x v="0"/>
    <x v="786"/>
    <s v="L-D-2.5"/>
    <n v="3"/>
    <s v="Devan"/>
    <s v="Crownshaw"/>
    <s v="Allentown"/>
    <x v="0"/>
    <x v="1"/>
    <n v="29.784999999999997"/>
    <n v="89.35499999999999"/>
    <x v="2"/>
    <x v="3"/>
  </r>
  <r>
    <s v="SFD-00372-284"/>
    <d v="2020-07-19T00:00:00"/>
    <x v="3"/>
    <x v="760"/>
    <s v="L-M-0.2"/>
    <n v="2"/>
    <s v="Odelia"/>
    <s v="Skerme"/>
    <s v="Oklahoma City"/>
    <x v="0"/>
    <x v="0"/>
    <n v="4.3650000000000002"/>
    <n v="8.73"/>
    <x v="0"/>
    <x v="3"/>
  </r>
  <r>
    <s v="SXC-62166-515"/>
    <d v="2020-02-28T00:00:00"/>
    <x v="3"/>
    <x v="787"/>
    <s v="R-L-2.5"/>
    <n v="5"/>
    <s v="Joceline"/>
    <s v="Reddoch"/>
    <s v="Largo"/>
    <x v="0"/>
    <x v="1"/>
    <n v="27.484999999999996"/>
    <n v="137.42499999999998"/>
    <x v="1"/>
    <x v="0"/>
  </r>
  <r>
    <s v="YIE-87008-621"/>
    <d v="2019-06-22T00:00:00"/>
    <x v="0"/>
    <x v="788"/>
    <s v="L-M-0.5"/>
    <n v="4"/>
    <s v="Shelley"/>
    <s v="Titley"/>
    <s v="Fargo"/>
    <x v="0"/>
    <x v="1"/>
    <n v="8.73"/>
    <n v="34.92"/>
    <x v="0"/>
    <x v="3"/>
  </r>
  <r>
    <s v="HRM-94548-288"/>
    <d v="2019-09-08T00:00:00"/>
    <x v="0"/>
    <x v="789"/>
    <s v="A-L-2.5"/>
    <n v="6"/>
    <s v="Redd"/>
    <s v="Simao"/>
    <s v="Fort Smith"/>
    <x v="0"/>
    <x v="1"/>
    <n v="29.784999999999997"/>
    <n v="178.70999999999998"/>
    <x v="1"/>
    <x v="2"/>
  </r>
  <r>
    <s v="UJG-34731-295"/>
    <d v="2022-05-26T00:00:00"/>
    <x v="2"/>
    <x v="790"/>
    <s v="A-M-2.5"/>
    <n v="1"/>
    <s v="Cece"/>
    <s v="Inker"/>
    <s v="Lakeland"/>
    <x v="0"/>
    <x v="1"/>
    <n v="25.874999999999996"/>
    <n v="25.874999999999996"/>
    <x v="0"/>
    <x v="2"/>
  </r>
  <r>
    <s v="TWD-70988-853"/>
    <d v="2019-12-03T00:00:00"/>
    <x v="0"/>
    <x v="791"/>
    <s v="L-D-1"/>
    <n v="6"/>
    <s v="Noel"/>
    <s v="Chisholm"/>
    <s v="Knoxville"/>
    <x v="0"/>
    <x v="0"/>
    <n v="12.95"/>
    <n v="77.699999999999989"/>
    <x v="2"/>
    <x v="3"/>
  </r>
  <r>
    <s v="CIX-22904-641"/>
    <d v="2019-09-17T00:00:00"/>
    <x v="0"/>
    <x v="792"/>
    <s v="R-M-1"/>
    <n v="1"/>
    <s v="Grazia"/>
    <s v="Oats"/>
    <s v="Los Angeles"/>
    <x v="0"/>
    <x v="0"/>
    <n v="9.9499999999999993"/>
    <n v="9.9499999999999993"/>
    <x v="0"/>
    <x v="0"/>
  </r>
  <r>
    <s v="DLV-65840-759"/>
    <d v="2022-05-31T00:00:00"/>
    <x v="2"/>
    <x v="793"/>
    <s v="L-M-1"/>
    <n v="2"/>
    <s v="Meade"/>
    <s v="Birkin"/>
    <s v="Miami"/>
    <x v="0"/>
    <x v="0"/>
    <n v="14.55"/>
    <n v="29.1"/>
    <x v="0"/>
    <x v="3"/>
  </r>
  <r>
    <s v="RXN-55491-201"/>
    <d v="2019-10-21T00:00:00"/>
    <x v="0"/>
    <x v="794"/>
    <s v="R-L-0.2"/>
    <n v="6"/>
    <s v="Ronda"/>
    <s v="Pyson"/>
    <s v="Clones"/>
    <x v="1"/>
    <x v="1"/>
    <n v="3.5849999999999995"/>
    <n v="21.509999999999998"/>
    <x v="1"/>
    <x v="0"/>
  </r>
  <r>
    <s v="UHK-63283-868"/>
    <d v="2022-04-24T00:00:00"/>
    <x v="2"/>
    <x v="795"/>
    <s v="A-M-0.5"/>
    <n v="1"/>
    <s v="Modesty"/>
    <s v="MacConnechie"/>
    <s v="Charleston"/>
    <x v="0"/>
    <x v="0"/>
    <n v="6.75"/>
    <n v="6.75"/>
    <x v="0"/>
    <x v="2"/>
  </r>
  <r>
    <s v="PJC-31401-893"/>
    <d v="2021-01-13T00:00:00"/>
    <x v="1"/>
    <x v="796"/>
    <s v="A-D-0.5"/>
    <n v="3"/>
    <s v="Rafaela"/>
    <s v="Treacher"/>
    <s v="Greystones"/>
    <x v="1"/>
    <x v="1"/>
    <n v="5.97"/>
    <n v="17.91"/>
    <x v="2"/>
    <x v="2"/>
  </r>
  <r>
    <s v="HHO-79903-185"/>
    <d v="2022-08-19T00:00:00"/>
    <x v="2"/>
    <x v="797"/>
    <s v="A-L-2.5"/>
    <n v="1"/>
    <s v="Bee"/>
    <s v="Fattorini"/>
    <s v="Monaghan"/>
    <x v="1"/>
    <x v="0"/>
    <n v="29.784999999999997"/>
    <n v="29.784999999999997"/>
    <x v="1"/>
    <x v="2"/>
  </r>
  <r>
    <s v="YWM-07310-594"/>
    <d v="2019-03-02T00:00:00"/>
    <x v="0"/>
    <x v="798"/>
    <s v="E-M-0.5"/>
    <n v="5"/>
    <s v="Margie"/>
    <s v="Palleske"/>
    <s v="Pompano Beach"/>
    <x v="0"/>
    <x v="0"/>
    <n v="8.25"/>
    <n v="41.25"/>
    <x v="0"/>
    <x v="1"/>
  </r>
  <r>
    <s v="FHD-94983-982"/>
    <d v="2020-01-21T00:00:00"/>
    <x v="3"/>
    <x v="799"/>
    <s v="R-M-0.5"/>
    <n v="3"/>
    <s v="Alexina"/>
    <s v="Randals"/>
    <s v="Sacramento"/>
    <x v="0"/>
    <x v="0"/>
    <n v="5.97"/>
    <n v="17.91"/>
    <x v="0"/>
    <x v="0"/>
  </r>
  <r>
    <s v="WQK-10857-119"/>
    <d v="2021-09-21T00:00:00"/>
    <x v="1"/>
    <x v="800"/>
    <s v="E-D-0.5"/>
    <n v="1"/>
    <s v="Filip"/>
    <s v="Antcliffe"/>
    <s v="Clonskeagh"/>
    <x v="1"/>
    <x v="0"/>
    <n v="7.29"/>
    <n v="7.29"/>
    <x v="2"/>
    <x v="1"/>
  </r>
  <r>
    <s v="DXA-50313-073"/>
    <d v="2019-08-30T00:00:00"/>
    <x v="0"/>
    <x v="801"/>
    <s v="E-L-1"/>
    <n v="2"/>
    <s v="Peyter"/>
    <s v="Matignon"/>
    <s v="Kirkton"/>
    <x v="2"/>
    <x v="0"/>
    <n v="14.85"/>
    <n v="29.7"/>
    <x v="1"/>
    <x v="1"/>
  </r>
  <r>
    <s v="ONW-00560-570"/>
    <d v="2019-02-25T00:00:00"/>
    <x v="0"/>
    <x v="802"/>
    <s v="A-M-1"/>
    <n v="2"/>
    <s v="Claudie"/>
    <s v="Weond"/>
    <s v="Asheville"/>
    <x v="0"/>
    <x v="1"/>
    <n v="11.25"/>
    <n v="22.5"/>
    <x v="0"/>
    <x v="2"/>
  </r>
  <r>
    <s v="BRJ-19414-277"/>
    <d v="2019-09-17T00:00:00"/>
    <x v="0"/>
    <x v="795"/>
    <s v="R-M-0.2"/>
    <n v="4"/>
    <s v="Modesty"/>
    <s v="MacConnechie"/>
    <s v="Charleston"/>
    <x v="0"/>
    <x v="0"/>
    <n v="2.9849999999999999"/>
    <n v="11.94"/>
    <x v="0"/>
    <x v="0"/>
  </r>
  <r>
    <s v="MIQ-16322-908"/>
    <d v="2019-08-03T00:00:00"/>
    <x v="0"/>
    <x v="803"/>
    <s v="A-L-1"/>
    <n v="2"/>
    <s v="Jaquenette"/>
    <s v="Skentelbery"/>
    <s v="Houston"/>
    <x v="0"/>
    <x v="1"/>
    <n v="12.95"/>
    <n v="25.9"/>
    <x v="1"/>
    <x v="2"/>
  </r>
  <r>
    <s v="MVO-39328-830"/>
    <d v="2021-02-26T00:00:00"/>
    <x v="1"/>
    <x v="804"/>
    <s v="L-M-0.5"/>
    <n v="5"/>
    <s v="Orazio"/>
    <s v="Comber"/>
    <s v="Confey"/>
    <x v="1"/>
    <x v="1"/>
    <n v="8.73"/>
    <n v="43.650000000000006"/>
    <x v="0"/>
    <x v="3"/>
  </r>
  <r>
    <s v="MVO-39328-830"/>
    <d v="2021-02-26T00:00:00"/>
    <x v="1"/>
    <x v="804"/>
    <s v="A-L-0.5"/>
    <n v="6"/>
    <s v="Orazio"/>
    <s v="Comber"/>
    <s v="Confey"/>
    <x v="1"/>
    <x v="1"/>
    <n v="7.77"/>
    <n v="46.62"/>
    <x v="1"/>
    <x v="2"/>
  </r>
  <r>
    <s v="NTJ-88319-746"/>
    <d v="2021-08-03T00:00:00"/>
    <x v="1"/>
    <x v="805"/>
    <s v="L-L-0.5"/>
    <n v="3"/>
    <s v="Zachary"/>
    <s v="Tramel"/>
    <s v="Newark"/>
    <x v="0"/>
    <x v="1"/>
    <n v="9.51"/>
    <n v="28.53"/>
    <x v="1"/>
    <x v="3"/>
  </r>
  <r>
    <s v="LCY-24377-948"/>
    <d v="2021-05-07T00:00:00"/>
    <x v="1"/>
    <x v="806"/>
    <s v="R-L-2.5"/>
    <n v="1"/>
    <s v="Izaak"/>
    <s v="Primak"/>
    <s v="Seattle"/>
    <x v="0"/>
    <x v="0"/>
    <n v="27.484999999999996"/>
    <n v="27.484999999999996"/>
    <x v="1"/>
    <x v="0"/>
  </r>
  <r>
    <s v="FWD-85967-769"/>
    <d v="2019-06-14T00:00:00"/>
    <x v="0"/>
    <x v="807"/>
    <s v="E-D-0.2"/>
    <n v="3"/>
    <s v="Brittani"/>
    <s v="Thoresbie"/>
    <s v="Englewood"/>
    <x v="0"/>
    <x v="1"/>
    <n v="3.645"/>
    <n v="10.935"/>
    <x v="2"/>
    <x v="1"/>
  </r>
  <r>
    <s v="KTO-53793-109"/>
    <d v="2019-11-21T00:00:00"/>
    <x v="0"/>
    <x v="808"/>
    <s v="R-L-0.2"/>
    <n v="2"/>
    <s v="Constanta"/>
    <s v="Hatfull"/>
    <s v="Rockford"/>
    <x v="0"/>
    <x v="1"/>
    <n v="3.5849999999999995"/>
    <n v="7.169999999999999"/>
    <x v="1"/>
    <x v="0"/>
  </r>
  <r>
    <s v="OCK-89033-348"/>
    <d v="2021-03-31T00:00:00"/>
    <x v="1"/>
    <x v="809"/>
    <s v="A-L-0.2"/>
    <n v="6"/>
    <s v="Bobbe"/>
    <s v="Castagneto"/>
    <s v="Billings"/>
    <x v="0"/>
    <x v="0"/>
    <n v="3.8849999999999998"/>
    <n v="23.31"/>
    <x v="1"/>
    <x v="2"/>
  </r>
  <r>
    <s v="GPZ-36017-366"/>
    <d v="2019-07-01T00:00:00"/>
    <x v="0"/>
    <x v="810"/>
    <s v="A-D-2.5"/>
    <n v="5"/>
    <s v="Kippie"/>
    <s v="Marrison"/>
    <s v="Denver"/>
    <x v="0"/>
    <x v="0"/>
    <n v="22.884999999999998"/>
    <n v="114.42499999999998"/>
    <x v="2"/>
    <x v="2"/>
  </r>
  <r>
    <s v="BZP-33213-637"/>
    <d v="2020-05-05T00:00:00"/>
    <x v="3"/>
    <x v="811"/>
    <s v="A-M-2.5"/>
    <n v="3"/>
    <s v="Lindon"/>
    <s v="Agnolo"/>
    <s v="Tulsa"/>
    <x v="0"/>
    <x v="0"/>
    <n v="25.874999999999996"/>
    <n v="77.624999999999986"/>
    <x v="0"/>
    <x v="2"/>
  </r>
  <r>
    <s v="WFH-21507-708"/>
    <d v="2020-04-20T00:00:00"/>
    <x v="3"/>
    <x v="812"/>
    <s v="R-D-0.5"/>
    <n v="1"/>
    <s v="Delainey"/>
    <s v="Kiddy"/>
    <s v="Fresno"/>
    <x v="0"/>
    <x v="0"/>
    <n v="5.3699999999999992"/>
    <n v="5.3699999999999992"/>
    <x v="2"/>
    <x v="0"/>
  </r>
  <r>
    <s v="HST-96923-073"/>
    <d v="2019-07-18T00:00:00"/>
    <x v="0"/>
    <x v="813"/>
    <s v="R-D-2.5"/>
    <n v="6"/>
    <s v="Helli"/>
    <s v="Petroulis"/>
    <s v="Mullagh"/>
    <x v="1"/>
    <x v="1"/>
    <n v="20.584999999999997"/>
    <n v="123.50999999999999"/>
    <x v="2"/>
    <x v="0"/>
  </r>
  <r>
    <s v="ENN-79947-323"/>
    <d v="2021-11-18T00:00:00"/>
    <x v="1"/>
    <x v="814"/>
    <s v="L-M-0.5"/>
    <n v="2"/>
    <s v="Marty"/>
    <s v="Scholl"/>
    <s v="San Francisco"/>
    <x v="0"/>
    <x v="1"/>
    <n v="8.73"/>
    <n v="17.46"/>
    <x v="0"/>
    <x v="3"/>
  </r>
  <r>
    <s v="BHA-47429-889"/>
    <d v="2020-06-20T00:00:00"/>
    <x v="3"/>
    <x v="815"/>
    <s v="E-L-0.2"/>
    <n v="3"/>
    <s v="Kienan"/>
    <s v="Ferson"/>
    <s v="Mobile"/>
    <x v="0"/>
    <x v="1"/>
    <n v="4.4550000000000001"/>
    <n v="13.365"/>
    <x v="1"/>
    <x v="1"/>
  </r>
  <r>
    <s v="SZY-63017-318"/>
    <d v="2021-04-06T00:00:00"/>
    <x v="1"/>
    <x v="816"/>
    <s v="A-L-0.2"/>
    <n v="2"/>
    <s v="Blake"/>
    <s v="Kelloway"/>
    <s v="San Francisco"/>
    <x v="0"/>
    <x v="0"/>
    <n v="3.8849999999999998"/>
    <n v="7.77"/>
    <x v="1"/>
    <x v="2"/>
  </r>
  <r>
    <s v="LCU-93317-340"/>
    <d v="2019-06-17T00:00:00"/>
    <x v="0"/>
    <x v="817"/>
    <s v="R-D-0.2"/>
    <n v="1"/>
    <s v="Scarlett"/>
    <s v="Oliffe"/>
    <s v="Jamaica"/>
    <x v="0"/>
    <x v="0"/>
    <n v="2.6849999999999996"/>
    <n v="2.6849999999999996"/>
    <x v="2"/>
    <x v="0"/>
  </r>
  <r>
    <s v="UOM-71431-481"/>
    <d v="2022-03-26T00:00:00"/>
    <x v="2"/>
    <x v="810"/>
    <s v="R-D-2.5"/>
    <n v="1"/>
    <s v="Kippie"/>
    <s v="Marrison"/>
    <s v="Denver"/>
    <x v="0"/>
    <x v="0"/>
    <n v="20.584999999999997"/>
    <n v="20.584999999999997"/>
    <x v="2"/>
    <x v="0"/>
  </r>
  <r>
    <s v="PJH-42618-877"/>
    <d v="2021-09-30T00:00:00"/>
    <x v="1"/>
    <x v="818"/>
    <s v="A-D-2.5"/>
    <n v="5"/>
    <s v="Celestia"/>
    <s v="Dolohunty"/>
    <s v="San Diego"/>
    <x v="0"/>
    <x v="0"/>
    <n v="22.884999999999998"/>
    <n v="114.42499999999998"/>
    <x v="2"/>
    <x v="2"/>
  </r>
  <r>
    <s v="XED-90333-402"/>
    <d v="2019-06-19T00:00:00"/>
    <x v="0"/>
    <x v="819"/>
    <s v="E-M-0.2"/>
    <n v="5"/>
    <s v="Patsy"/>
    <s v="Vasilenko"/>
    <s v="Preston"/>
    <x v="2"/>
    <x v="1"/>
    <n v="4.125"/>
    <n v="20.625"/>
    <x v="0"/>
    <x v="1"/>
  </r>
  <r>
    <s v="IKK-62234-199"/>
    <d v="2022-03-31T00:00:00"/>
    <x v="2"/>
    <x v="820"/>
    <s v="L-L-0.5"/>
    <n v="6"/>
    <s v="Raphaela"/>
    <s v="Schankelborg"/>
    <s v="Pittsburgh"/>
    <x v="0"/>
    <x v="0"/>
    <n v="9.51"/>
    <n v="57.06"/>
    <x v="1"/>
    <x v="3"/>
  </r>
  <r>
    <s v="KAW-95195-329"/>
    <d v="2020-07-04T00:00:00"/>
    <x v="3"/>
    <x v="821"/>
    <s v="R-D-2.5"/>
    <n v="4"/>
    <s v="Sharity"/>
    <s v="Wickens"/>
    <s v="Cavan"/>
    <x v="1"/>
    <x v="0"/>
    <n v="20.584999999999997"/>
    <n v="82.339999999999989"/>
    <x v="2"/>
    <x v="0"/>
  </r>
  <r>
    <s v="QDO-57268-842"/>
    <d v="2021-11-21T00:00:00"/>
    <x v="1"/>
    <x v="822"/>
    <s v="E-M-2.5"/>
    <n v="5"/>
    <s v="Derick"/>
    <s v="Snow"/>
    <s v="New York City"/>
    <x v="0"/>
    <x v="1"/>
    <n v="31.624999999999996"/>
    <n v="158.12499999999997"/>
    <x v="0"/>
    <x v="1"/>
  </r>
  <r>
    <s v="IIZ-24416-212"/>
    <d v="2021-05-31T00:00:00"/>
    <x v="1"/>
    <x v="823"/>
    <s v="R-D-0.5"/>
    <n v="6"/>
    <s v="Baxy"/>
    <s v="Cargen"/>
    <s v="Seattle"/>
    <x v="0"/>
    <x v="0"/>
    <n v="5.3699999999999992"/>
    <n v="32.22"/>
    <x v="2"/>
    <x v="0"/>
  </r>
  <r>
    <s v="AWP-11469-510"/>
    <d v="2020-04-11T00:00:00"/>
    <x v="3"/>
    <x v="824"/>
    <s v="E-D-1"/>
    <n v="2"/>
    <s v="Ryann"/>
    <s v="Stickler"/>
    <s v="Birmingham"/>
    <x v="2"/>
    <x v="1"/>
    <n v="12.15"/>
    <n v="24.3"/>
    <x v="2"/>
    <x v="1"/>
  </r>
  <r>
    <s v="KXA-27983-918"/>
    <d v="2020-09-15T00:00:00"/>
    <x v="3"/>
    <x v="825"/>
    <s v="R-L-0.5"/>
    <n v="5"/>
    <s v="Daryn"/>
    <s v="Cassius"/>
    <s v="Battle Creek"/>
    <x v="0"/>
    <x v="1"/>
    <n v="7.169999999999999"/>
    <n v="35.849999999999994"/>
    <x v="1"/>
    <x v="0"/>
  </r>
  <r>
    <s v="VKQ-39009-292"/>
    <d v="2021-11-23T00:00:00"/>
    <x v="1"/>
    <x v="822"/>
    <s v="L-M-1"/>
    <n v="5"/>
    <s v="Derick"/>
    <s v="Snow"/>
    <s v="New York City"/>
    <x v="0"/>
    <x v="1"/>
    <n v="14.55"/>
    <n v="72.75"/>
    <x v="0"/>
    <x v="3"/>
  </r>
  <r>
    <s v="PDB-98743-282"/>
    <d v="2022-01-23T00:00:00"/>
    <x v="2"/>
    <x v="826"/>
    <s v="L-L-1"/>
    <n v="3"/>
    <s v="Skelly"/>
    <s v="Dolohunty"/>
    <s v="Ballymun"/>
    <x v="1"/>
    <x v="1"/>
    <n v="15.85"/>
    <n v="47.55"/>
    <x v="1"/>
    <x v="3"/>
  </r>
  <r>
    <s v="SXW-34014-556"/>
    <d v="2021-01-27T00:00:00"/>
    <x v="1"/>
    <x v="827"/>
    <s v="R-L-0.2"/>
    <n v="1"/>
    <s v="Drake"/>
    <s v="Jevon"/>
    <s v="Houston"/>
    <x v="0"/>
    <x v="0"/>
    <n v="3.5849999999999995"/>
    <n v="3.5849999999999995"/>
    <x v="1"/>
    <x v="0"/>
  </r>
  <r>
    <s v="QOJ-38788-727"/>
    <d v="2019-06-24T00:00:00"/>
    <x v="0"/>
    <x v="828"/>
    <s v="E-M-2.5"/>
    <n v="5"/>
    <s v="Hall"/>
    <s v="Ranner"/>
    <s v="Cincinnati"/>
    <x v="0"/>
    <x v="1"/>
    <n v="31.624999999999996"/>
    <n v="158.12499999999997"/>
    <x v="0"/>
    <x v="1"/>
  </r>
  <r>
    <s v="TGF-38649-658"/>
    <d v="2020-03-15T00:00:00"/>
    <x v="3"/>
    <x v="829"/>
    <s v="L-M-0.5"/>
    <n v="2"/>
    <s v="Berkly"/>
    <s v="Imrie"/>
    <s v="Fresno"/>
    <x v="0"/>
    <x v="1"/>
    <n v="8.73"/>
    <n v="17.46"/>
    <x v="0"/>
    <x v="3"/>
  </r>
  <r>
    <s v="EAI-25194-209"/>
    <d v="2021-09-24T00:00:00"/>
    <x v="1"/>
    <x v="830"/>
    <s v="A-L-2.5"/>
    <n v="5"/>
    <s v="Dorey"/>
    <s v="Sopper"/>
    <s v="Saint Paul"/>
    <x v="0"/>
    <x v="1"/>
    <n v="29.784999999999997"/>
    <n v="148.92499999999998"/>
    <x v="1"/>
    <x v="2"/>
  </r>
  <r>
    <s v="IJK-34441-720"/>
    <d v="2019-04-05T00:00:00"/>
    <x v="0"/>
    <x v="831"/>
    <s v="A-M-0.5"/>
    <n v="6"/>
    <s v="Darcy"/>
    <s v="Lochran"/>
    <s v="El Paso"/>
    <x v="0"/>
    <x v="0"/>
    <n v="6.75"/>
    <n v="40.5"/>
    <x v="0"/>
    <x v="2"/>
  </r>
  <r>
    <s v="ZMC-00336-619"/>
    <d v="2022-01-27T00:00:00"/>
    <x v="2"/>
    <x v="832"/>
    <s v="A-M-0.5"/>
    <n v="4"/>
    <s v="Lauritz"/>
    <s v="Ledgley"/>
    <s v="Des Moines"/>
    <x v="0"/>
    <x v="0"/>
    <n v="6.75"/>
    <n v="27"/>
    <x v="0"/>
    <x v="2"/>
  </r>
  <r>
    <s v="UPX-54529-618"/>
    <d v="2021-09-10T00:00:00"/>
    <x v="1"/>
    <x v="833"/>
    <s v="L-D-1"/>
    <n v="3"/>
    <s v="Tawnya"/>
    <s v="Menary"/>
    <s v="Portland"/>
    <x v="0"/>
    <x v="1"/>
    <n v="12.95"/>
    <n v="38.849999999999994"/>
    <x v="2"/>
    <x v="3"/>
  </r>
  <r>
    <s v="DLX-01059-899"/>
    <d v="2020-01-06T00:00:00"/>
    <x v="3"/>
    <x v="834"/>
    <s v="R-L-1"/>
    <n v="5"/>
    <s v="Gustaf"/>
    <s v="Ciccotti"/>
    <s v="Houston"/>
    <x v="0"/>
    <x v="1"/>
    <n v="11.95"/>
    <n v="59.75"/>
    <x v="1"/>
    <x v="0"/>
  </r>
  <r>
    <s v="MEK-85120-243"/>
    <d v="2022-03-15T00:00:00"/>
    <x v="2"/>
    <x v="835"/>
    <s v="R-L-0.2"/>
    <n v="3"/>
    <s v="Bobbe"/>
    <s v="Renner"/>
    <s v="Durham"/>
    <x v="0"/>
    <x v="1"/>
    <n v="3.5849999999999995"/>
    <n v="10.754999999999999"/>
    <x v="1"/>
    <x v="0"/>
  </r>
  <r>
    <s v="NFI-37188-246"/>
    <d v="2021-09-08T00:00:00"/>
    <x v="1"/>
    <x v="836"/>
    <s v="A-D-2.5"/>
    <n v="4"/>
    <s v="Wilton"/>
    <s v="Jallin"/>
    <s v="Boston"/>
    <x v="0"/>
    <x v="1"/>
    <n v="22.884999999999998"/>
    <n v="91.539999999999992"/>
    <x v="2"/>
    <x v="2"/>
  </r>
  <r>
    <s v="BXH-62195-013"/>
    <d v="2021-11-11T00:00:00"/>
    <x v="1"/>
    <x v="837"/>
    <s v="A-M-1"/>
    <n v="4"/>
    <s v="Mindy"/>
    <s v="Bogey"/>
    <s v="Washington"/>
    <x v="0"/>
    <x v="0"/>
    <n v="11.25"/>
    <n v="45"/>
    <x v="0"/>
    <x v="2"/>
  </r>
  <r>
    <s v="YLK-78851-470"/>
    <d v="2019-09-18T00:00:00"/>
    <x v="0"/>
    <x v="838"/>
    <s v="R-M-2.5"/>
    <n v="6"/>
    <s v="Paulie"/>
    <s v="Fonzone"/>
    <s v="Albany"/>
    <x v="0"/>
    <x v="0"/>
    <n v="22.884999999999998"/>
    <n v="137.31"/>
    <x v="0"/>
    <x v="0"/>
  </r>
  <r>
    <s v="DXY-76225-633"/>
    <d v="2021-07-29T00:00:00"/>
    <x v="1"/>
    <x v="839"/>
    <s v="A-M-0.5"/>
    <n v="1"/>
    <s v="Merrile"/>
    <s v="Cobbledick"/>
    <s v="Tucson"/>
    <x v="0"/>
    <x v="1"/>
    <n v="6.75"/>
    <n v="6.75"/>
    <x v="0"/>
    <x v="2"/>
  </r>
  <r>
    <s v="UHP-24614-199"/>
    <d v="2022-03-20T00:00:00"/>
    <x v="2"/>
    <x v="840"/>
    <s v="A-M-1"/>
    <n v="4"/>
    <s v="Antonius"/>
    <s v="Lewry"/>
    <s v="Montgomery"/>
    <x v="0"/>
    <x v="1"/>
    <n v="11.25"/>
    <n v="45"/>
    <x v="0"/>
    <x v="2"/>
  </r>
  <r>
    <s v="HBY-35655-049"/>
    <d v="2020-05-04T00:00:00"/>
    <x v="3"/>
    <x v="841"/>
    <s v="E-D-2.5"/>
    <n v="3"/>
    <s v="Isis"/>
    <s v="Hessel"/>
    <s v="Fairbanks"/>
    <x v="0"/>
    <x v="0"/>
    <n v="27.945"/>
    <n v="83.835000000000008"/>
    <x v="2"/>
    <x v="1"/>
  </r>
  <r>
    <s v="DCE-22886-861"/>
    <d v="2021-04-05T00:00:00"/>
    <x v="1"/>
    <x v="842"/>
    <s v="E-D-0.2"/>
    <n v="1"/>
    <s v="Harland"/>
    <s v="Trematick"/>
    <s v="Monasterevin"/>
    <x v="1"/>
    <x v="0"/>
    <n v="3.645"/>
    <n v="3.645"/>
    <x v="2"/>
    <x v="1"/>
  </r>
  <r>
    <s v="QTG-93823-843"/>
    <d v="2022-01-12T00:00:00"/>
    <x v="2"/>
    <x v="843"/>
    <s v="A-M-0.5"/>
    <n v="1"/>
    <s v="Chloris"/>
    <s v="Sorrell"/>
    <s v="Norton"/>
    <x v="2"/>
    <x v="1"/>
    <n v="6.75"/>
    <n v="6.75"/>
    <x v="0"/>
    <x v="2"/>
  </r>
  <r>
    <s v="QTG-93823-843"/>
    <d v="2022-01-12T00:00:00"/>
    <x v="2"/>
    <x v="843"/>
    <s v="E-D-0.5"/>
    <n v="3"/>
    <s v="Chloris"/>
    <s v="Sorrell"/>
    <s v="Norton"/>
    <x v="2"/>
    <x v="1"/>
    <n v="7.29"/>
    <n v="21.87"/>
    <x v="2"/>
    <x v="1"/>
  </r>
  <r>
    <s v="WFT-16178-396"/>
    <d v="2020-12-16T00:00:00"/>
    <x v="3"/>
    <x v="844"/>
    <s v="R-D-0.2"/>
    <n v="5"/>
    <s v="Quintina"/>
    <s v="Heavyside"/>
    <s v="Lexington"/>
    <x v="0"/>
    <x v="0"/>
    <n v="2.6849999999999996"/>
    <n v="13.424999999999997"/>
    <x v="2"/>
    <x v="0"/>
  </r>
  <r>
    <s v="ERC-54560-934"/>
    <d v="2022-05-30T00:00:00"/>
    <x v="2"/>
    <x v="845"/>
    <s v="R-D-2.5"/>
    <n v="6"/>
    <s v="Hadley"/>
    <s v="Reuven"/>
    <s v="Grand Rapids"/>
    <x v="0"/>
    <x v="1"/>
    <n v="20.584999999999997"/>
    <n v="123.50999999999999"/>
    <x v="2"/>
    <x v="0"/>
  </r>
  <r>
    <s v="RUK-78200-416"/>
    <d v="2021-11-09T00:00:00"/>
    <x v="1"/>
    <x v="846"/>
    <s v="L-D-0.2"/>
    <n v="2"/>
    <s v="Mitch"/>
    <s v="Attwool"/>
    <s v="Des Moines"/>
    <x v="0"/>
    <x v="1"/>
    <n v="3.8849999999999998"/>
    <n v="7.77"/>
    <x v="2"/>
    <x v="3"/>
  </r>
  <r>
    <s v="KHK-13105-388"/>
    <d v="2022-04-08T00:00:00"/>
    <x v="2"/>
    <x v="847"/>
    <s v="A-M-1"/>
    <n v="6"/>
    <s v="Charin"/>
    <s v="Maplethorp"/>
    <s v="Wilmington"/>
    <x v="0"/>
    <x v="0"/>
    <n v="11.25"/>
    <n v="67.5"/>
    <x v="0"/>
    <x v="2"/>
  </r>
  <r>
    <s v="NJR-03699-189"/>
    <d v="2019-10-08T00:00:00"/>
    <x v="0"/>
    <x v="848"/>
    <s v="E-D-2.5"/>
    <n v="1"/>
    <s v="Goldie"/>
    <s v="Wynes"/>
    <s v="Austin"/>
    <x v="0"/>
    <x v="1"/>
    <n v="27.945"/>
    <n v="27.945"/>
    <x v="2"/>
    <x v="1"/>
  </r>
  <r>
    <s v="PJV-20427-019"/>
    <d v="2021-09-12T00:00:00"/>
    <x v="1"/>
    <x v="849"/>
    <s v="A-L-2.5"/>
    <n v="3"/>
    <s v="Celie"/>
    <s v="MacCourt"/>
    <s v="Orlando"/>
    <x v="0"/>
    <x v="1"/>
    <n v="29.784999999999997"/>
    <n v="89.35499999999999"/>
    <x v="1"/>
    <x v="2"/>
  </r>
  <r>
    <s v="UGK-07613-982"/>
    <d v="2022-07-28T00:00:00"/>
    <x v="2"/>
    <x v="822"/>
    <s v="A-M-0.5"/>
    <n v="3"/>
    <s v="Derick"/>
    <s v="Snow"/>
    <s v="New York City"/>
    <x v="0"/>
    <x v="1"/>
    <n v="6.75"/>
    <n v="20.25"/>
    <x v="0"/>
    <x v="2"/>
  </r>
  <r>
    <s v="OLA-68289-577"/>
    <d v="2020-06-30T00:00:00"/>
    <x v="3"/>
    <x v="850"/>
    <s v="A-M-0.5"/>
    <n v="5"/>
    <s v="Evy"/>
    <s v="Wilsone"/>
    <s v="Washington"/>
    <x v="0"/>
    <x v="0"/>
    <n v="6.75"/>
    <n v="33.75"/>
    <x v="0"/>
    <x v="2"/>
  </r>
  <r>
    <s v="TNR-84447-052"/>
    <d v="2019-01-09T00:00:00"/>
    <x v="0"/>
    <x v="851"/>
    <s v="E-D-2.5"/>
    <n v="4"/>
    <s v="Dolores"/>
    <s v="Duffie"/>
    <s v="Portland"/>
    <x v="0"/>
    <x v="1"/>
    <n v="27.945"/>
    <n v="111.78"/>
    <x v="2"/>
    <x v="1"/>
  </r>
  <r>
    <s v="FBZ-64200-586"/>
    <d v="2022-07-12T00:00:00"/>
    <x v="2"/>
    <x v="852"/>
    <s v="E-M-2.5"/>
    <n v="2"/>
    <s v="Mathilda"/>
    <s v="Matiasek"/>
    <s v="New York City"/>
    <x v="0"/>
    <x v="0"/>
    <n v="31.624999999999996"/>
    <n v="63.249999999999993"/>
    <x v="0"/>
    <x v="1"/>
  </r>
  <r>
    <s v="OBN-66334-505"/>
    <d v="2020-11-30T00:00:00"/>
    <x v="3"/>
    <x v="853"/>
    <s v="E-L-0.2"/>
    <n v="2"/>
    <s v="Jarred"/>
    <s v="Camillo"/>
    <s v="Washington"/>
    <x v="0"/>
    <x v="0"/>
    <n v="4.4550000000000001"/>
    <n v="8.91"/>
    <x v="1"/>
    <x v="1"/>
  </r>
  <r>
    <s v="NXM-89323-646"/>
    <d v="2019-03-22T00:00:00"/>
    <x v="0"/>
    <x v="854"/>
    <s v="E-D-1"/>
    <n v="1"/>
    <s v="Kameko"/>
    <s v="Philbrick"/>
    <s v="Washington"/>
    <x v="0"/>
    <x v="0"/>
    <n v="12.15"/>
    <n v="12.15"/>
    <x v="2"/>
    <x v="1"/>
  </r>
  <r>
    <s v="NHI-23264-055"/>
    <d v="2022-02-15T00:00:00"/>
    <x v="2"/>
    <x v="855"/>
    <s v="A-D-0.5"/>
    <n v="4"/>
    <s v="Mallory"/>
    <s v="Shrimpling"/>
    <s v="Allentown"/>
    <x v="0"/>
    <x v="0"/>
    <n v="5.97"/>
    <n v="23.88"/>
    <x v="2"/>
    <x v="2"/>
  </r>
  <r>
    <s v="EQH-53569-934"/>
    <d v="2020-10-13T00:00:00"/>
    <x v="3"/>
    <x v="856"/>
    <s v="E-M-1"/>
    <n v="4"/>
    <s v="Barnett"/>
    <s v="Sillis"/>
    <s v="Miami"/>
    <x v="0"/>
    <x v="1"/>
    <n v="13.75"/>
    <n v="55"/>
    <x v="0"/>
    <x v="1"/>
  </r>
  <r>
    <s v="XKK-06692-189"/>
    <d v="2021-12-27T00:00:00"/>
    <x v="1"/>
    <x v="857"/>
    <s v="R-D-1"/>
    <n v="3"/>
    <s v="Brenn"/>
    <s v="Dundredge"/>
    <s v="Oklahoma City"/>
    <x v="0"/>
    <x v="0"/>
    <n v="8.9499999999999993"/>
    <n v="26.849999999999998"/>
    <x v="2"/>
    <x v="0"/>
  </r>
  <r>
    <s v="BYP-16005-016"/>
    <d v="2021-08-01T00:00:00"/>
    <x v="1"/>
    <x v="858"/>
    <s v="R-M-2.5"/>
    <n v="5"/>
    <s v="Read"/>
    <s v="Cutts"/>
    <s v="Rockford"/>
    <x v="0"/>
    <x v="1"/>
    <n v="22.884999999999998"/>
    <n v="114.42499999999998"/>
    <x v="0"/>
    <x v="0"/>
  </r>
  <r>
    <s v="LWS-13938-905"/>
    <d v="2020-11-18T00:00:00"/>
    <x v="3"/>
    <x v="859"/>
    <s v="A-M-2.5"/>
    <n v="6"/>
    <s v="Michale"/>
    <s v="Delves"/>
    <s v="Montgomery"/>
    <x v="0"/>
    <x v="0"/>
    <n v="25.874999999999996"/>
    <n v="155.24999999999997"/>
    <x v="0"/>
    <x v="2"/>
  </r>
  <r>
    <s v="OLH-95722-362"/>
    <d v="2021-10-24T00:00:00"/>
    <x v="1"/>
    <x v="860"/>
    <s v="L-D-0.5"/>
    <n v="3"/>
    <s v="Devland"/>
    <s v="Gritton"/>
    <s v="Pasadena"/>
    <x v="0"/>
    <x v="0"/>
    <n v="7.77"/>
    <n v="23.31"/>
    <x v="2"/>
    <x v="3"/>
  </r>
  <r>
    <s v="OLH-95722-362"/>
    <d v="2021-10-24T00:00:00"/>
    <x v="1"/>
    <x v="860"/>
    <s v="R-M-2.5"/>
    <n v="4"/>
    <s v="Devland"/>
    <s v="Gritton"/>
    <s v="Pasadena"/>
    <x v="0"/>
    <x v="0"/>
    <n v="22.884999999999998"/>
    <n v="91.539999999999992"/>
    <x v="0"/>
    <x v="0"/>
  </r>
  <r>
    <s v="KCW-50949-318"/>
    <d v="2019-12-30T00:00:00"/>
    <x v="0"/>
    <x v="861"/>
    <s v="E-L-1"/>
    <n v="5"/>
    <s v="Dell"/>
    <s v="Gut"/>
    <s v="Houston"/>
    <x v="0"/>
    <x v="0"/>
    <n v="14.85"/>
    <n v="74.25"/>
    <x v="1"/>
    <x v="1"/>
  </r>
  <r>
    <s v="JGZ-16947-591"/>
    <d v="2021-02-02T00:00:00"/>
    <x v="1"/>
    <x v="862"/>
    <s v="L-L-0.2"/>
    <n v="6"/>
    <s v="Willy"/>
    <s v="Pummery"/>
    <s v="Muskegon"/>
    <x v="0"/>
    <x v="1"/>
    <n v="4.7549999999999999"/>
    <n v="28.53"/>
    <x v="1"/>
    <x v="3"/>
  </r>
  <r>
    <s v="LXS-63326-144"/>
    <d v="2021-05-16T00:00:00"/>
    <x v="1"/>
    <x v="863"/>
    <s v="R-L-0.5"/>
    <n v="2"/>
    <s v="Geoffrey"/>
    <s v="Siuda"/>
    <s v="Washington"/>
    <x v="0"/>
    <x v="0"/>
    <n v="7.169999999999999"/>
    <n v="14.339999999999998"/>
    <x v="1"/>
    <x v="0"/>
  </r>
  <r>
    <s v="CZG-86544-655"/>
    <d v="2022-04-23T00:00:00"/>
    <x v="2"/>
    <x v="864"/>
    <s v="A-L-0.5"/>
    <n v="2"/>
    <s v="Henderson"/>
    <s v="Crowne"/>
    <s v="Sallins"/>
    <x v="1"/>
    <x v="0"/>
    <n v="7.77"/>
    <n v="15.54"/>
    <x v="1"/>
    <x v="2"/>
  </r>
  <r>
    <s v="WFV-88138-247"/>
    <d v="2021-09-25T00:00:00"/>
    <x v="1"/>
    <x v="865"/>
    <s v="R-L-1"/>
    <n v="3"/>
    <s v="Vernor"/>
    <s v="Pawsey"/>
    <s v="Macon"/>
    <x v="0"/>
    <x v="1"/>
    <n v="11.95"/>
    <n v="35.849999999999994"/>
    <x v="1"/>
    <x v="0"/>
  </r>
  <r>
    <s v="RFG-28227-288"/>
    <d v="2022-06-07T00:00:00"/>
    <x v="2"/>
    <x v="866"/>
    <s v="A-L-0.5"/>
    <n v="6"/>
    <s v="Augustin"/>
    <s v="Waterhouse"/>
    <s v="Shreveport"/>
    <x v="0"/>
    <x v="1"/>
    <n v="7.77"/>
    <n v="46.62"/>
    <x v="1"/>
    <x v="2"/>
  </r>
  <r>
    <s v="QAK-77286-758"/>
    <d v="2020-08-11T00:00:00"/>
    <x v="3"/>
    <x v="867"/>
    <s v="R-L-0.5"/>
    <n v="5"/>
    <s v="Fanchon"/>
    <s v="Haughian"/>
    <s v="Tacoma"/>
    <x v="0"/>
    <x v="1"/>
    <n v="7.169999999999999"/>
    <n v="35.849999999999994"/>
    <x v="1"/>
    <x v="0"/>
  </r>
  <r>
    <s v="CZD-56716-840"/>
    <d v="2019-02-28T00:00:00"/>
    <x v="0"/>
    <x v="868"/>
    <s v="L-D-2.5"/>
    <n v="4"/>
    <s v="Jaimie"/>
    <s v="Hatz"/>
    <s v="El Paso"/>
    <x v="0"/>
    <x v="1"/>
    <n v="29.784999999999997"/>
    <n v="119.13999999999999"/>
    <x v="2"/>
    <x v="3"/>
  </r>
  <r>
    <s v="UBI-59229-277"/>
    <d v="2019-09-11T00:00:00"/>
    <x v="0"/>
    <x v="869"/>
    <s v="L-D-0.5"/>
    <n v="3"/>
    <s v="Edeline"/>
    <s v="Edney"/>
    <s v="Birmingham"/>
    <x v="0"/>
    <x v="1"/>
    <n v="7.77"/>
    <n v="23.31"/>
    <x v="2"/>
    <x v="3"/>
  </r>
  <r>
    <s v="WJJ-37489-898"/>
    <d v="2021-04-08T00:00:00"/>
    <x v="1"/>
    <x v="870"/>
    <s v="A-M-1"/>
    <n v="1"/>
    <s v="Rickie"/>
    <s v="Faltin"/>
    <s v="Portumna"/>
    <x v="1"/>
    <x v="1"/>
    <n v="11.25"/>
    <n v="11.25"/>
    <x v="0"/>
    <x v="2"/>
  </r>
  <r>
    <s v="ORX-57454-917"/>
    <d v="2021-09-06T00:00:00"/>
    <x v="1"/>
    <x v="871"/>
    <s v="E-D-2.5"/>
    <n v="3"/>
    <s v="Gnni"/>
    <s v="Cheeke"/>
    <s v="London"/>
    <x v="2"/>
    <x v="0"/>
    <n v="27.945"/>
    <n v="83.835000000000008"/>
    <x v="2"/>
    <x v="1"/>
  </r>
  <r>
    <s v="GRB-68838-629"/>
    <d v="2021-09-10T00:00:00"/>
    <x v="1"/>
    <x v="872"/>
    <s v="R-L-2.5"/>
    <n v="4"/>
    <s v="Gwenni"/>
    <s v="Ratt"/>
    <s v="Castlemartyr"/>
    <x v="1"/>
    <x v="1"/>
    <n v="27.484999999999996"/>
    <n v="109.93999999999998"/>
    <x v="1"/>
    <x v="0"/>
  </r>
  <r>
    <s v="SHT-04865-419"/>
    <d v="2022-05-22T00:00:00"/>
    <x v="2"/>
    <x v="873"/>
    <s v="R-L-0.2"/>
    <n v="4"/>
    <s v="Johnath"/>
    <s v="Fairebrother"/>
    <s v="Wilmington"/>
    <x v="0"/>
    <x v="0"/>
    <n v="3.5849999999999995"/>
    <n v="14.339999999999998"/>
    <x v="1"/>
    <x v="0"/>
  </r>
  <r>
    <s v="UQI-28177-865"/>
    <d v="2020-09-18T00:00:00"/>
    <x v="3"/>
    <x v="874"/>
    <s v="R-L-0.2"/>
    <n v="6"/>
    <s v="Ingamar"/>
    <s v="Eberlein"/>
    <s v="Harrisburg"/>
    <x v="0"/>
    <x v="1"/>
    <n v="3.5849999999999995"/>
    <n v="21.509999999999998"/>
    <x v="1"/>
    <x v="0"/>
  </r>
  <r>
    <s v="OIB-13664-879"/>
    <d v="2021-08-31T00:00:00"/>
    <x v="1"/>
    <x v="875"/>
    <s v="A-M-1"/>
    <n v="2"/>
    <s v="Jilly"/>
    <s v="Dreng"/>
    <s v="Sallins"/>
    <x v="1"/>
    <x v="0"/>
    <n v="11.25"/>
    <n v="22.5"/>
    <x v="0"/>
    <x v="2"/>
  </r>
  <r>
    <s v="PJS-30996-485"/>
    <d v="2022-01-21T00:00:00"/>
    <x v="2"/>
    <x v="857"/>
    <s v="A-L-0.2"/>
    <n v="1"/>
    <s v="Brenn"/>
    <s v="Dundredge"/>
    <s v="Oklahoma City"/>
    <x v="0"/>
    <x v="0"/>
    <n v="3.8849999999999998"/>
    <n v="3.8849999999999998"/>
    <x v="1"/>
    <x v="2"/>
  </r>
  <r>
    <s v="HEL-86709-449"/>
    <d v="2022-06-10T00:00:00"/>
    <x v="2"/>
    <x v="857"/>
    <s v="E-D-2.5"/>
    <n v="1"/>
    <s v="Brenn"/>
    <s v="Dundredge"/>
    <s v="Oklahoma City"/>
    <x v="0"/>
    <x v="0"/>
    <n v="27.945"/>
    <n v="27.945"/>
    <x v="2"/>
    <x v="1"/>
  </r>
  <r>
    <s v="NCH-55389-562"/>
    <d v="2019-04-27T00:00:00"/>
    <x v="0"/>
    <x v="857"/>
    <s v="E-L-2.5"/>
    <n v="5"/>
    <s v="Brenn"/>
    <s v="Dundredge"/>
    <s v="Oklahoma City"/>
    <x v="0"/>
    <x v="0"/>
    <n v="34.154999999999994"/>
    <n v="170.77499999999998"/>
    <x v="1"/>
    <x v="1"/>
  </r>
  <r>
    <s v="NCH-55389-562"/>
    <d v="2019-04-27T00:00:00"/>
    <x v="0"/>
    <x v="857"/>
    <s v="R-L-2.5"/>
    <n v="2"/>
    <s v="Brenn"/>
    <s v="Dundredge"/>
    <s v="Oklahoma City"/>
    <x v="0"/>
    <x v="0"/>
    <n v="27.484999999999996"/>
    <n v="54.969999999999992"/>
    <x v="1"/>
    <x v="0"/>
  </r>
  <r>
    <s v="NCH-55389-562"/>
    <d v="2019-04-27T00:00:00"/>
    <x v="0"/>
    <x v="857"/>
    <s v="E-L-1"/>
    <n v="1"/>
    <s v="Brenn"/>
    <s v="Dundredge"/>
    <s v="Oklahoma City"/>
    <x v="0"/>
    <x v="0"/>
    <n v="14.85"/>
    <n v="14.85"/>
    <x v="1"/>
    <x v="1"/>
  </r>
  <r>
    <s v="NCH-55389-562"/>
    <d v="2019-04-27T00:00:00"/>
    <x v="0"/>
    <x v="857"/>
    <s v="A-L-0.2"/>
    <n v="2"/>
    <s v="Brenn"/>
    <s v="Dundredge"/>
    <s v="Oklahoma City"/>
    <x v="0"/>
    <x v="0"/>
    <n v="3.8849999999999998"/>
    <n v="7.77"/>
    <x v="1"/>
    <x v="2"/>
  </r>
  <r>
    <s v="GUG-45603-775"/>
    <d v="2022-02-06T00:00:00"/>
    <x v="2"/>
    <x v="876"/>
    <s v="L-L-0.2"/>
    <n v="5"/>
    <s v="Rhodie"/>
    <s v="Strathern"/>
    <s v="Little Rock"/>
    <x v="0"/>
    <x v="0"/>
    <n v="4.7549999999999999"/>
    <n v="23.774999999999999"/>
    <x v="1"/>
    <x v="3"/>
  </r>
  <r>
    <s v="KJB-98240-098"/>
    <d v="2022-01-30T00:00:00"/>
    <x v="2"/>
    <x v="877"/>
    <s v="L-L-1"/>
    <n v="5"/>
    <s v="Chad"/>
    <s v="Miguel"/>
    <s v="Hagerstown"/>
    <x v="0"/>
    <x v="0"/>
    <n v="15.85"/>
    <n v="79.25"/>
    <x v="1"/>
    <x v="3"/>
  </r>
  <r>
    <s v="JMS-48374-462"/>
    <d v="2020-11-23T00:00:00"/>
    <x v="3"/>
    <x v="878"/>
    <s v="A-D-2.5"/>
    <n v="2"/>
    <s v="Florinda"/>
    <s v="Matusovsky"/>
    <s v="Albany"/>
    <x v="0"/>
    <x v="0"/>
    <n v="22.884999999999998"/>
    <n v="45.769999999999996"/>
    <x v="2"/>
    <x v="2"/>
  </r>
  <r>
    <s v="YIT-15877-117"/>
    <d v="2022-04-13T00:00:00"/>
    <x v="2"/>
    <x v="879"/>
    <s v="R-D-1"/>
    <n v="1"/>
    <s v="Morly"/>
    <s v="Rocks"/>
    <s v="Crossmolina"/>
    <x v="1"/>
    <x v="0"/>
    <n v="8.9499999999999993"/>
    <n v="8.9499999999999993"/>
    <x v="2"/>
    <x v="0"/>
  </r>
  <r>
    <s v="YVK-82679-655"/>
    <d v="2021-01-07T00:00:00"/>
    <x v="1"/>
    <x v="880"/>
    <s v="R-M-0.5"/>
    <n v="4"/>
    <s v="Yuri"/>
    <s v="Burrells"/>
    <s v="Lexington"/>
    <x v="0"/>
    <x v="0"/>
    <n v="5.97"/>
    <n v="23.88"/>
    <x v="0"/>
    <x v="0"/>
  </r>
  <r>
    <s v="TYH-81940-054"/>
    <d v="2020-02-04T00:00:00"/>
    <x v="3"/>
    <x v="881"/>
    <s v="E-L-0.2"/>
    <n v="5"/>
    <s v="Cleopatra"/>
    <s v="Goodrum"/>
    <s v="San Diego"/>
    <x v="0"/>
    <x v="1"/>
    <n v="4.4550000000000001"/>
    <n v="22.274999999999999"/>
    <x v="1"/>
    <x v="1"/>
  </r>
  <r>
    <s v="HTY-30660-254"/>
    <d v="2019-09-16T00:00:00"/>
    <x v="0"/>
    <x v="882"/>
    <s v="R-M-1"/>
    <n v="3"/>
    <s v="Joey"/>
    <s v="Jefferys"/>
    <s v="Los Angeles"/>
    <x v="0"/>
    <x v="0"/>
    <n v="9.9499999999999993"/>
    <n v="29.849999999999998"/>
    <x v="0"/>
    <x v="0"/>
  </r>
  <r>
    <s v="GPW-43956-761"/>
    <d v="2019-01-26T00:00:00"/>
    <x v="0"/>
    <x v="883"/>
    <s v="E-L-0.5"/>
    <n v="6"/>
    <s v="Bearnard"/>
    <s v="Wardell"/>
    <s v="Brooklyn"/>
    <x v="0"/>
    <x v="0"/>
    <n v="8.91"/>
    <n v="53.46"/>
    <x v="1"/>
    <x v="1"/>
  </r>
  <r>
    <s v="DWY-56352-412"/>
    <d v="2021-02-19T00:00:00"/>
    <x v="1"/>
    <x v="884"/>
    <s v="R-D-0.2"/>
    <n v="1"/>
    <s v="Zeke"/>
    <s v="Walisiak"/>
    <s v="Booterstown"/>
    <x v="1"/>
    <x v="0"/>
    <n v="2.6849999999999996"/>
    <n v="2.6849999999999996"/>
    <x v="2"/>
    <x v="0"/>
  </r>
  <r>
    <s v="PUH-55647-976"/>
    <d v="2022-03-22T00:00:00"/>
    <x v="2"/>
    <x v="885"/>
    <s v="R-M-0.2"/>
    <n v="2"/>
    <s v="Wiley"/>
    <s v="Leopold"/>
    <s v="Gainesville"/>
    <x v="0"/>
    <x v="1"/>
    <n v="2.9849999999999999"/>
    <n v="5.97"/>
    <x v="0"/>
    <x v="0"/>
  </r>
  <r>
    <s v="DTB-71371-705"/>
    <d v="2019-07-03T00:00:00"/>
    <x v="0"/>
    <x v="886"/>
    <s v="L-D-1"/>
    <n v="1"/>
    <s v="Chiarra"/>
    <s v="Shalders"/>
    <s v="Clearwater"/>
    <x v="0"/>
    <x v="0"/>
    <n v="12.95"/>
    <n v="12.95"/>
    <x v="2"/>
    <x v="3"/>
  </r>
  <r>
    <s v="ZDC-64769-740"/>
    <d v="2019-09-21T00:00:00"/>
    <x v="0"/>
    <x v="887"/>
    <s v="E-M-0.5"/>
    <n v="1"/>
    <s v="Sharl"/>
    <s v="Southerill"/>
    <s v="Amarillo"/>
    <x v="0"/>
    <x v="1"/>
    <n v="8.25"/>
    <n v="8.25"/>
    <x v="0"/>
    <x v="1"/>
  </r>
  <r>
    <s v="TED-81959-419"/>
    <d v="2019-08-26T00:00:00"/>
    <x v="0"/>
    <x v="888"/>
    <s v="A-L-2.5"/>
    <n v="5"/>
    <s v="Noni"/>
    <s v="Furber"/>
    <s v="Fort Worth"/>
    <x v="0"/>
    <x v="1"/>
    <n v="29.784999999999997"/>
    <n v="148.92499999999998"/>
    <x v="1"/>
    <x v="2"/>
  </r>
  <r>
    <s v="FDO-25756-141"/>
    <d v="2021-08-03T00:00:00"/>
    <x v="1"/>
    <x v="889"/>
    <s v="A-L-2.5"/>
    <n v="3"/>
    <s v="Dinah"/>
    <s v="Crutcher"/>
    <s v="Lusk"/>
    <x v="1"/>
    <x v="0"/>
    <n v="29.784999999999997"/>
    <n v="89.35499999999999"/>
    <x v="1"/>
    <x v="2"/>
  </r>
  <r>
    <s v="HKN-31467-517"/>
    <d v="2021-10-24T00:00:00"/>
    <x v="1"/>
    <x v="890"/>
    <s v="L-M-1"/>
    <n v="6"/>
    <s v="Charlean"/>
    <s v="Keave"/>
    <s v="Pensacola"/>
    <x v="0"/>
    <x v="1"/>
    <n v="14.55"/>
    <n v="87.300000000000011"/>
    <x v="0"/>
    <x v="3"/>
  </r>
  <r>
    <s v="POF-29666-012"/>
    <d v="2019-04-01T00:00:00"/>
    <x v="0"/>
    <x v="891"/>
    <s v="R-D-0.5"/>
    <n v="1"/>
    <s v="Sada"/>
    <s v="Roseborough"/>
    <s v="Tacoma"/>
    <x v="0"/>
    <x v="0"/>
    <n v="5.3699999999999992"/>
    <n v="5.3699999999999992"/>
    <x v="2"/>
    <x v="0"/>
  </r>
  <r>
    <s v="IRX-59256-644"/>
    <d v="2021-12-08T00:00:00"/>
    <x v="1"/>
    <x v="892"/>
    <s v="A-D-0.2"/>
    <n v="3"/>
    <s v="Clayton"/>
    <s v="Kingwell"/>
    <s v="Rathnew"/>
    <x v="1"/>
    <x v="0"/>
    <n v="2.9849999999999999"/>
    <n v="8.9550000000000001"/>
    <x v="2"/>
    <x v="2"/>
  </r>
  <r>
    <s v="LTN-89139-350"/>
    <d v="2019-06-27T00:00:00"/>
    <x v="0"/>
    <x v="893"/>
    <s v="R-L-2.5"/>
    <n v="5"/>
    <s v="Kacy"/>
    <s v="Canto"/>
    <s v="Fort Wayne"/>
    <x v="0"/>
    <x v="0"/>
    <n v="27.484999999999996"/>
    <n v="137.42499999999998"/>
    <x v="1"/>
    <x v="0"/>
  </r>
  <r>
    <s v="TXF-79780-017"/>
    <d v="2020-07-14T00:00:00"/>
    <x v="3"/>
    <x v="894"/>
    <s v="R-L-1"/>
    <n v="5"/>
    <s v="Mab"/>
    <s v="Blakemore"/>
    <s v="Amarillo"/>
    <x v="0"/>
    <x v="1"/>
    <n v="11.95"/>
    <n v="59.75"/>
    <x v="1"/>
    <x v="0"/>
  </r>
  <r>
    <s v="ALM-80762-974"/>
    <d v="2020-03-23T00:00:00"/>
    <x v="3"/>
    <x v="890"/>
    <s v="A-L-0.5"/>
    <n v="3"/>
    <s v="Charlean"/>
    <s v="Keave"/>
    <s v="Pensacola"/>
    <x v="0"/>
    <x v="1"/>
    <n v="7.77"/>
    <n v="23.31"/>
    <x v="1"/>
    <x v="2"/>
  </r>
  <r>
    <s v="NXF-15738-707"/>
    <d v="2020-01-26T00:00:00"/>
    <x v="3"/>
    <x v="895"/>
    <s v="R-D-0.5"/>
    <n v="2"/>
    <s v="Javier"/>
    <s v="Causnett"/>
    <s v="Silver Spring"/>
    <x v="0"/>
    <x v="1"/>
    <n v="5.3699999999999992"/>
    <n v="10.739999999999998"/>
    <x v="2"/>
    <x v="0"/>
  </r>
  <r>
    <s v="MVV-19034-198"/>
    <d v="2020-05-31T00:00:00"/>
    <x v="3"/>
    <x v="896"/>
    <s v="E-D-2.5"/>
    <n v="6"/>
    <s v="Demetris"/>
    <s v="Micheli"/>
    <s v="Madison"/>
    <x v="0"/>
    <x v="0"/>
    <n v="27.945"/>
    <n v="167.67000000000002"/>
    <x v="2"/>
    <x v="1"/>
  </r>
  <r>
    <s v="KUX-19632-830"/>
    <d v="2021-07-20T00:00:00"/>
    <x v="1"/>
    <x v="897"/>
    <s v="E-D-0.2"/>
    <n v="6"/>
    <s v="Chloette"/>
    <s v="Bernardot"/>
    <s v="Conroe"/>
    <x v="0"/>
    <x v="0"/>
    <n v="3.645"/>
    <n v="21.87"/>
    <x v="2"/>
    <x v="1"/>
  </r>
  <r>
    <s v="SNZ-44595-152"/>
    <d v="2022-08-12T00:00:00"/>
    <x v="2"/>
    <x v="898"/>
    <s v="R-L-1"/>
    <n v="2"/>
    <s v="Kim"/>
    <s v="Kemery"/>
    <s v="Denton"/>
    <x v="0"/>
    <x v="0"/>
    <n v="11.95"/>
    <n v="23.9"/>
    <x v="1"/>
    <x v="0"/>
  </r>
  <r>
    <s v="GQA-37241-629"/>
    <d v="2020-01-01T00:00:00"/>
    <x v="3"/>
    <x v="899"/>
    <s v="A-M-0.2"/>
    <n v="2"/>
    <s v="Fanchette"/>
    <s v="Parlot"/>
    <s v="Columbus"/>
    <x v="0"/>
    <x v="0"/>
    <n v="3.375"/>
    <n v="6.75"/>
    <x v="0"/>
    <x v="2"/>
  </r>
  <r>
    <s v="WVV-79948-067"/>
    <d v="2021-01-18T00:00:00"/>
    <x v="1"/>
    <x v="900"/>
    <s v="E-M-2.5"/>
    <n v="1"/>
    <s v="Ramon"/>
    <s v="Cheak"/>
    <s v="Bundoran"/>
    <x v="1"/>
    <x v="0"/>
    <n v="31.624999999999996"/>
    <n v="31.624999999999996"/>
    <x v="0"/>
    <x v="1"/>
  </r>
  <r>
    <s v="LHX-81117-166"/>
    <d v="2021-12-31T00:00:00"/>
    <x v="1"/>
    <x v="901"/>
    <s v="R-L-1"/>
    <n v="4"/>
    <s v="Koressa"/>
    <s v="O'Geneay"/>
    <s v="Aurora"/>
    <x v="0"/>
    <x v="1"/>
    <n v="11.95"/>
    <n v="47.8"/>
    <x v="1"/>
    <x v="0"/>
  </r>
  <r>
    <s v="GCD-75444-320"/>
    <d v="2020-05-04T00:00:00"/>
    <x v="3"/>
    <x v="902"/>
    <s v="L-M-2.5"/>
    <n v="1"/>
    <s v="Claudell"/>
    <s v="Ayre"/>
    <s v="Daytona Beach"/>
    <x v="0"/>
    <x v="1"/>
    <n v="33.464999999999996"/>
    <n v="33.464999999999996"/>
    <x v="0"/>
    <x v="3"/>
  </r>
  <r>
    <s v="SGA-30059-217"/>
    <d v="2021-02-20T00:00:00"/>
    <x v="1"/>
    <x v="903"/>
    <s v="A-D-0.5"/>
    <n v="5"/>
    <s v="Lorianne"/>
    <s v="Kyneton"/>
    <s v="Seaton"/>
    <x v="2"/>
    <x v="0"/>
    <n v="5.97"/>
    <n v="29.849999999999998"/>
    <x v="2"/>
    <x v="2"/>
  </r>
  <r>
    <s v="GNL-98714-885"/>
    <d v="2020-03-07T00:00:00"/>
    <x v="3"/>
    <x v="904"/>
    <s v="R-M-1"/>
    <n v="3"/>
    <s v="Adele"/>
    <s v="McFayden"/>
    <s v="Wirral"/>
    <x v="2"/>
    <x v="0"/>
    <n v="9.9499999999999993"/>
    <n v="29.849999999999998"/>
    <x v="0"/>
    <x v="0"/>
  </r>
  <r>
    <s v="OQA-93249-841"/>
    <d v="2019-04-05T00:00:00"/>
    <x v="0"/>
    <x v="905"/>
    <s v="A-M-2.5"/>
    <n v="6"/>
    <s v="Herta"/>
    <s v="Layne"/>
    <s v="Saint Louis"/>
    <x v="0"/>
    <x v="0"/>
    <n v="25.874999999999996"/>
    <n v="155.24999999999997"/>
    <x v="0"/>
    <x v="2"/>
  </r>
  <r>
    <s v="DUV-12075-132"/>
    <d v="2022-06-06T00:00:00"/>
    <x v="2"/>
    <x v="906"/>
    <s v="E-D-0.2"/>
    <n v="5"/>
    <s v="Marguerite"/>
    <s v="Graves"/>
    <s v="Fort Smith"/>
    <x v="0"/>
    <x v="1"/>
    <n v="3.645"/>
    <n v="18.225000000000001"/>
    <x v="2"/>
    <x v="1"/>
  </r>
  <r>
    <s v="DUV-12075-132"/>
    <d v="2022-06-06T00:00:00"/>
    <x v="2"/>
    <x v="906"/>
    <s v="L-D-0.5"/>
    <n v="2"/>
    <s v="Marguerite"/>
    <s v="Graves"/>
    <s v="Fort Smith"/>
    <x v="0"/>
    <x v="1"/>
    <n v="7.77"/>
    <n v="15.54"/>
    <x v="2"/>
    <x v="3"/>
  </r>
  <r>
    <s v="KPO-24942-184"/>
    <d v="2021-03-21T00:00:00"/>
    <x v="1"/>
    <x v="907"/>
    <s v="L-L-2.5"/>
    <n v="3"/>
    <s v="Desdemona"/>
    <s v="Eye"/>
    <s v="Bagenalstown"/>
    <x v="1"/>
    <x v="1"/>
    <n v="36.454999999999998"/>
    <n v="109.36499999999999"/>
    <x v="1"/>
    <x v="3"/>
  </r>
  <r>
    <s v="SRJ-79353-838"/>
    <d v="2021-12-19T00:00:00"/>
    <x v="1"/>
    <x v="908"/>
    <s v="A-L-1"/>
    <n v="6"/>
    <s v="Margarette"/>
    <s v="Sterland"/>
    <s v="Philadelphia"/>
    <x v="0"/>
    <x v="1"/>
    <n v="12.95"/>
    <n v="77.699999999999989"/>
    <x v="1"/>
    <x v="2"/>
  </r>
  <r>
    <s v="XBV-40336-071"/>
    <d v="2021-02-17T00:00:00"/>
    <x v="1"/>
    <x v="909"/>
    <s v="A-D-0.2"/>
    <n v="3"/>
    <s v="Catharine"/>
    <s v="Scoines"/>
    <s v="Watergrasshill"/>
    <x v="1"/>
    <x v="1"/>
    <n v="2.9849999999999999"/>
    <n v="8.9550000000000001"/>
    <x v="2"/>
    <x v="2"/>
  </r>
  <r>
    <s v="RLM-96511-467"/>
    <d v="2020-01-06T00:00:00"/>
    <x v="3"/>
    <x v="910"/>
    <s v="R-L-2.5"/>
    <n v="1"/>
    <s v="Jennica"/>
    <s v="Tewelson"/>
    <s v="Dallas"/>
    <x v="0"/>
    <x v="1"/>
    <n v="27.484999999999996"/>
    <n v="27.484999999999996"/>
    <x v="1"/>
    <x v="0"/>
  </r>
  <r>
    <s v="AEZ-13242-456"/>
    <d v="2022-05-04T00:00:00"/>
    <x v="2"/>
    <x v="906"/>
    <s v="R-M-0.5"/>
    <n v="5"/>
    <s v="Marguerite"/>
    <s v="Graves"/>
    <s v="Fort Smith"/>
    <x v="0"/>
    <x v="1"/>
    <n v="5.97"/>
    <n v="29.849999999999998"/>
    <x v="0"/>
    <x v="0"/>
  </r>
  <r>
    <s v="UME-75640-698"/>
    <d v="2019-10-11T00:00:00"/>
    <x v="0"/>
    <x v="906"/>
    <s v="A-M-0.5"/>
    <n v="4"/>
    <s v="Marguerite"/>
    <s v="Graves"/>
    <s v="Fort Smith"/>
    <x v="0"/>
    <x v="1"/>
    <n v="6.75"/>
    <n v="27"/>
    <x v="0"/>
    <x v="2"/>
  </r>
  <r>
    <s v="GJC-66474-557"/>
    <d v="2021-08-03T00:00:00"/>
    <x v="1"/>
    <x v="911"/>
    <s v="A-D-1"/>
    <n v="1"/>
    <s v="Nicolina"/>
    <s v="Jenny"/>
    <s v="Whittier"/>
    <x v="0"/>
    <x v="1"/>
    <n v="9.9499999999999993"/>
    <n v="9.9499999999999993"/>
    <x v="2"/>
    <x v="2"/>
  </r>
  <r>
    <s v="IRV-20769-219"/>
    <d v="2020-10-15T00:00:00"/>
    <x v="3"/>
    <x v="912"/>
    <s v="E-M-0.2"/>
    <n v="3"/>
    <s v="Vidovic"/>
    <s v="Antonelli"/>
    <s v="London"/>
    <x v="2"/>
    <x v="0"/>
    <n v="4.125"/>
    <n v="12.375"/>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F1A5FD-55AE-43E2-B3A1-D30B3D2D2119}" name="PivotTable4"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ffee Type">
  <location ref="A28:C33" firstHeaderRow="0" firstDataRow="1" firstDataCol="1"/>
  <pivotFields count="15">
    <pivotField showAll="0"/>
    <pivotField numFmtId="14" showAll="0"/>
    <pivotField showAll="0">
      <items count="5">
        <item x="0"/>
        <item x="3"/>
        <item x="1"/>
        <item x="2"/>
        <item t="default"/>
      </items>
    </pivotField>
    <pivotField showAll="0"/>
    <pivotField showAll="0"/>
    <pivotField dataField="1" showAll="0"/>
    <pivotField showAll="0"/>
    <pivotField showAll="0"/>
    <pivotField showAll="0"/>
    <pivotField showAll="0">
      <items count="4">
        <item x="1"/>
        <item x="2"/>
        <item x="0"/>
        <item t="default"/>
      </items>
    </pivotField>
    <pivotField showAll="0">
      <items count="3">
        <item x="1"/>
        <item x="0"/>
        <item t="default"/>
      </items>
    </pivotField>
    <pivotField numFmtId="166" showAll="0"/>
    <pivotField dataField="1" numFmtId="166" showAll="0"/>
    <pivotField showAll="0">
      <items count="4">
        <item x="2"/>
        <item x="1"/>
        <item x="0"/>
        <item t="default"/>
      </items>
    </pivotField>
    <pivotField axis="axisRow" showAll="0">
      <items count="5">
        <item x="2"/>
        <item x="1"/>
        <item x="3"/>
        <item x="0"/>
        <item t="default"/>
      </items>
    </pivotField>
  </pivotFields>
  <rowFields count="1">
    <field x="14"/>
  </rowFields>
  <rowItems count="5">
    <i>
      <x/>
    </i>
    <i>
      <x v="1"/>
    </i>
    <i>
      <x v="2"/>
    </i>
    <i>
      <x v="3"/>
    </i>
    <i t="grand">
      <x/>
    </i>
  </rowItems>
  <colFields count="1">
    <field x="-2"/>
  </colFields>
  <colItems count="2">
    <i>
      <x/>
    </i>
    <i i="1">
      <x v="1"/>
    </i>
  </colItems>
  <dataFields count="2">
    <dataField name="Total Quantity" fld="5" baseField="0" baseItem="0"/>
    <dataField name="Sum of Total_Sales" fld="12" baseField="0" baseItem="0"/>
  </dataFields>
  <chartFormats count="14">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4" count="1" selected="0">
            <x v="0"/>
          </reference>
        </references>
      </pivotArea>
    </chartFormat>
    <chartFormat chart="10" format="14">
      <pivotArea type="data" outline="0" fieldPosition="0">
        <references count="2">
          <reference field="4294967294" count="1" selected="0">
            <x v="0"/>
          </reference>
          <reference field="14" count="1" selected="0">
            <x v="1"/>
          </reference>
        </references>
      </pivotArea>
    </chartFormat>
    <chartFormat chart="10" format="15">
      <pivotArea type="data" outline="0" fieldPosition="0">
        <references count="2">
          <reference field="4294967294" count="1" selected="0">
            <x v="0"/>
          </reference>
          <reference field="14" count="1" selected="0">
            <x v="2"/>
          </reference>
        </references>
      </pivotArea>
    </chartFormat>
    <chartFormat chart="10" format="16">
      <pivotArea type="data" outline="0" fieldPosition="0">
        <references count="2">
          <reference field="4294967294" count="1" selected="0">
            <x v="0"/>
          </reference>
          <reference field="14" count="1" selected="0">
            <x v="3"/>
          </reference>
        </references>
      </pivotArea>
    </chartFormat>
    <chartFormat chart="10" format="17" series="1">
      <pivotArea type="data" outline="0" fieldPosition="0">
        <references count="1">
          <reference field="4294967294" count="1" selected="0">
            <x v="1"/>
          </reference>
        </references>
      </pivotArea>
    </chartFormat>
    <chartFormat chart="10" format="18">
      <pivotArea type="data" outline="0" fieldPosition="0">
        <references count="2">
          <reference field="4294967294" count="1" selected="0">
            <x v="1"/>
          </reference>
          <reference field="14" count="1" selected="0">
            <x v="0"/>
          </reference>
        </references>
      </pivotArea>
    </chartFormat>
    <chartFormat chart="10" format="19">
      <pivotArea type="data" outline="0" fieldPosition="0">
        <references count="2">
          <reference field="4294967294" count="1" selected="0">
            <x v="1"/>
          </reference>
          <reference field="14" count="1" selected="0">
            <x v="1"/>
          </reference>
        </references>
      </pivotArea>
    </chartFormat>
    <chartFormat chart="10" format="20">
      <pivotArea type="data" outline="0" fieldPosition="0">
        <references count="2">
          <reference field="4294967294" count="1" selected="0">
            <x v="1"/>
          </reference>
          <reference field="14" count="1" selected="0">
            <x v="2"/>
          </reference>
        </references>
      </pivotArea>
    </chartFormat>
    <chartFormat chart="10" format="21">
      <pivotArea type="data" outline="0" fieldPosition="0">
        <references count="2">
          <reference field="4294967294" count="1" selected="0">
            <x v="1"/>
          </reference>
          <reference field="14"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8EF288-C05E-4CA2-AF15-7B2304473DAC}" name="PivotTable3"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ustomer ID">
  <location ref="A19:B25" firstHeaderRow="1" firstDataRow="1" firstDataCol="1"/>
  <pivotFields count="15">
    <pivotField showAll="0"/>
    <pivotField numFmtId="14" showAll="0"/>
    <pivotField showAll="0">
      <items count="5">
        <item x="0"/>
        <item x="3"/>
        <item x="1"/>
        <item x="2"/>
        <item t="default"/>
      </items>
    </pivotField>
    <pivotField axis="axisRow" showAll="0" measureFilter="1" sortType="descending">
      <items count="914">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1"/>
        <item x="2"/>
        <item x="0"/>
        <item t="default"/>
      </items>
    </pivotField>
    <pivotField showAll="0">
      <items count="3">
        <item x="1"/>
        <item x="0"/>
        <item t="default"/>
      </items>
    </pivotField>
    <pivotField numFmtId="166" showAll="0"/>
    <pivotField dataField="1" numFmtId="166" showAll="0"/>
    <pivotField showAll="0">
      <items count="4">
        <item x="2"/>
        <item x="1"/>
        <item x="0"/>
        <item t="default"/>
      </items>
    </pivotField>
    <pivotField showAll="0">
      <items count="5">
        <item x="2"/>
        <item x="1"/>
        <item x="3"/>
        <item x="0"/>
        <item t="default"/>
      </items>
    </pivotField>
  </pivotFields>
  <rowFields count="1">
    <field x="3"/>
  </rowFields>
  <rowItems count="6">
    <i>
      <x v="256"/>
    </i>
    <i>
      <x v="785"/>
    </i>
    <i>
      <x v="157"/>
    </i>
    <i>
      <x v="158"/>
    </i>
    <i>
      <x v="181"/>
    </i>
    <i t="grand">
      <x/>
    </i>
  </rowItems>
  <colItems count="1">
    <i/>
  </colItems>
  <dataFields count="1">
    <dataField name="Sales" fld="12"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BBCA6-46A6-4A27-A342-EBD68B6AC8B4}" name="PivotTable8"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D16" firstHeaderRow="1" firstDataRow="1" firstDataCol="0"/>
  <pivotFields count="15">
    <pivotField showAll="0"/>
    <pivotField numFmtId="14" showAll="0"/>
    <pivotField showAll="0">
      <items count="5">
        <item x="0"/>
        <item x="3"/>
        <item x="1"/>
        <item x="2"/>
        <item t="default"/>
      </items>
    </pivotField>
    <pivotField showAll="0"/>
    <pivotField showAll="0"/>
    <pivotField dataField="1" showAll="0"/>
    <pivotField showAll="0"/>
    <pivotField showAll="0"/>
    <pivotField showAll="0"/>
    <pivotField showAll="0">
      <items count="4">
        <item x="1"/>
        <item x="2"/>
        <item x="0"/>
        <item t="default"/>
      </items>
    </pivotField>
    <pivotField showAll="0">
      <items count="3">
        <item x="1"/>
        <item x="0"/>
        <item t="default"/>
      </items>
    </pivotField>
    <pivotField numFmtId="166" showAll="0"/>
    <pivotField numFmtId="166" showAll="0"/>
    <pivotField showAll="0">
      <items count="4">
        <item x="2"/>
        <item x="1"/>
        <item x="0"/>
        <item t="default"/>
      </items>
    </pivotField>
    <pivotField showAll="0">
      <items count="5">
        <item x="2"/>
        <item x="1"/>
        <item x="3"/>
        <item x="0"/>
        <item t="default"/>
      </items>
    </pivotField>
  </pivotFields>
  <rowItems count="1">
    <i/>
  </rowItems>
  <colItems count="1">
    <i/>
  </colItems>
  <dataFields count="1">
    <dataField name="Sum of Quantity" fld="5"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8A5B36-204F-451D-853B-5F4609F191C8}" name="PivotTable7"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2:D13" firstHeaderRow="1" firstDataRow="1" firstDataCol="0"/>
  <pivotFields count="15">
    <pivotField showAll="0"/>
    <pivotField numFmtId="14" showAll="0"/>
    <pivotField showAll="0">
      <items count="5">
        <item x="0"/>
        <item x="3"/>
        <item x="1"/>
        <item x="2"/>
        <item t="default"/>
      </items>
    </pivotField>
    <pivotField showAll="0"/>
    <pivotField showAll="0"/>
    <pivotField showAll="0"/>
    <pivotField showAll="0"/>
    <pivotField showAll="0"/>
    <pivotField showAll="0"/>
    <pivotField showAll="0">
      <items count="4">
        <item x="1"/>
        <item x="2"/>
        <item x="0"/>
        <item t="default"/>
      </items>
    </pivotField>
    <pivotField showAll="0">
      <items count="3">
        <item x="1"/>
        <item x="0"/>
        <item t="default"/>
      </items>
    </pivotField>
    <pivotField numFmtId="166" showAll="0"/>
    <pivotField dataField="1" numFmtId="166" showAll="0"/>
    <pivotField showAll="0">
      <items count="4">
        <item x="2"/>
        <item x="1"/>
        <item x="0"/>
        <item t="default"/>
      </items>
    </pivotField>
    <pivotField showAll="0">
      <items count="5">
        <item x="2"/>
        <item x="1"/>
        <item x="3"/>
        <item x="0"/>
        <item t="default"/>
      </items>
    </pivotField>
  </pivotFields>
  <rowItems count="1">
    <i/>
  </rowItems>
  <colItems count="1">
    <i/>
  </colItems>
  <dataFields count="1">
    <dataField name="Sum of Total_Sales" fld="12"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DBC91D-8041-487F-A87B-36FB26614B7B}" name="PivotTable2"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ountry">
  <location ref="A12:B16" firstHeaderRow="1" firstDataRow="1" firstDataCol="1"/>
  <pivotFields count="15">
    <pivotField showAll="0"/>
    <pivotField numFmtId="14" showAll="0"/>
    <pivotField showAll="0">
      <items count="5">
        <item x="0"/>
        <item x="3"/>
        <item x="1"/>
        <item x="2"/>
        <item t="default"/>
      </items>
    </pivotField>
    <pivotField showAll="0"/>
    <pivotField showAll="0"/>
    <pivotField showAll="0"/>
    <pivotField showAll="0"/>
    <pivotField showAll="0"/>
    <pivotField showAll="0"/>
    <pivotField axis="axisRow" showAll="0">
      <items count="4">
        <item x="1"/>
        <item x="2"/>
        <item x="0"/>
        <item t="default"/>
      </items>
    </pivotField>
    <pivotField showAll="0">
      <items count="3">
        <item x="1"/>
        <item x="0"/>
        <item t="default"/>
      </items>
    </pivotField>
    <pivotField numFmtId="166" showAll="0"/>
    <pivotField dataField="1" numFmtId="166" showAll="0"/>
    <pivotField showAll="0">
      <items count="4">
        <item x="2"/>
        <item x="1"/>
        <item x="0"/>
        <item t="default"/>
      </items>
    </pivotField>
    <pivotField showAll="0">
      <items count="5">
        <item x="2"/>
        <item x="1"/>
        <item x="3"/>
        <item x="0"/>
        <item t="default"/>
      </items>
    </pivotField>
  </pivotFields>
  <rowFields count="1">
    <field x="9"/>
  </rowFields>
  <rowItems count="4">
    <i>
      <x/>
    </i>
    <i>
      <x v="1"/>
    </i>
    <i>
      <x v="2"/>
    </i>
    <i t="grand">
      <x/>
    </i>
  </rowItems>
  <colItems count="1">
    <i/>
  </colItems>
  <dataFields count="1">
    <dataField name=" Total_Sales" fld="12"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02A4C1-1103-402D-800E-22F83A04D4D6}" name="PivotTable6"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yalty Card">
  <location ref="A43:B46" firstHeaderRow="1" firstDataRow="1" firstDataCol="1"/>
  <pivotFields count="15">
    <pivotField showAll="0"/>
    <pivotField numFmtId="14" showAll="0"/>
    <pivotField showAll="0">
      <items count="5">
        <item x="0"/>
        <item x="3"/>
        <item x="1"/>
        <item x="2"/>
        <item t="default"/>
      </items>
    </pivotField>
    <pivotField showAll="0"/>
    <pivotField showAll="0"/>
    <pivotField showAll="0"/>
    <pivotField showAll="0"/>
    <pivotField showAll="0"/>
    <pivotField showAll="0"/>
    <pivotField showAll="0">
      <items count="4">
        <item x="1"/>
        <item x="2"/>
        <item x="0"/>
        <item t="default"/>
      </items>
    </pivotField>
    <pivotField axis="axisRow" dataField="1" showAll="0">
      <items count="3">
        <item x="1"/>
        <item x="0"/>
        <item t="default"/>
      </items>
    </pivotField>
    <pivotField numFmtId="166" showAll="0"/>
    <pivotField numFmtId="166" showAll="0"/>
    <pivotField showAll="0">
      <items count="4">
        <item x="2"/>
        <item x="1"/>
        <item x="0"/>
        <item t="default"/>
      </items>
    </pivotField>
    <pivotField showAll="0">
      <items count="5">
        <item x="2"/>
        <item x="1"/>
        <item x="3"/>
        <item x="0"/>
        <item t="default"/>
      </items>
    </pivotField>
  </pivotFields>
  <rowFields count="1">
    <field x="10"/>
  </rowFields>
  <rowItems count="3">
    <i>
      <x/>
    </i>
    <i>
      <x v="1"/>
    </i>
    <i t="grand">
      <x/>
    </i>
  </rowItems>
  <colItems count="1">
    <i/>
  </colItems>
  <dataFields count="1">
    <dataField name="Count of Loyalty_Card" fld="1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8A5A32-DBE1-489E-B93D-171911CA565D}" name="PivotTable1"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Coffee type" colHeaderCaption="Year">
  <location ref="A3:F9" firstHeaderRow="1" firstDataRow="2" firstDataCol="1"/>
  <pivotFields count="15">
    <pivotField showAll="0"/>
    <pivotField numFmtId="14" showAll="0"/>
    <pivotField axis="axisCol" showAll="0">
      <items count="5">
        <item x="0"/>
        <item x="3"/>
        <item x="1"/>
        <item x="2"/>
        <item t="default"/>
      </items>
    </pivotField>
    <pivotField showAll="0"/>
    <pivotField showAll="0"/>
    <pivotField showAll="0"/>
    <pivotField showAll="0"/>
    <pivotField showAll="0"/>
    <pivotField showAll="0"/>
    <pivotField showAll="0">
      <items count="4">
        <item x="1"/>
        <item x="2"/>
        <item x="0"/>
        <item t="default"/>
      </items>
    </pivotField>
    <pivotField showAll="0">
      <items count="3">
        <item x="1"/>
        <item x="0"/>
        <item t="default"/>
      </items>
    </pivotField>
    <pivotField numFmtId="166" showAll="0"/>
    <pivotField dataField="1" numFmtId="166" showAll="0"/>
    <pivotField showAll="0">
      <items count="4">
        <item x="2"/>
        <item x="1"/>
        <item x="0"/>
        <item t="default"/>
      </items>
    </pivotField>
    <pivotField axis="axisRow" showAll="0">
      <items count="5">
        <item x="2"/>
        <item x="1"/>
        <item x="3"/>
        <item x="0"/>
        <item t="default"/>
      </items>
    </pivotField>
  </pivotFields>
  <rowFields count="1">
    <field x="14"/>
  </rowFields>
  <rowItems count="5">
    <i>
      <x/>
    </i>
    <i>
      <x v="1"/>
    </i>
    <i>
      <x v="2"/>
    </i>
    <i>
      <x v="3"/>
    </i>
    <i t="grand">
      <x/>
    </i>
  </rowItems>
  <colFields count="1">
    <field x="2"/>
  </colFields>
  <colItems count="5">
    <i>
      <x/>
    </i>
    <i>
      <x v="1"/>
    </i>
    <i>
      <x v="2"/>
    </i>
    <i>
      <x v="3"/>
    </i>
    <i t="grand">
      <x/>
    </i>
  </colItems>
  <dataFields count="1">
    <dataField name="Total Sales" fld="12" baseField="0" baseItem="0"/>
  </dataFields>
  <chartFormats count="8">
    <chartFormat chart="18" format="8" series="1">
      <pivotArea type="data" outline="0" fieldPosition="0">
        <references count="2">
          <reference field="4294967294" count="1" selected="0">
            <x v="0"/>
          </reference>
          <reference field="2" count="1" selected="0">
            <x v="0"/>
          </reference>
        </references>
      </pivotArea>
    </chartFormat>
    <chartFormat chart="18" format="9" series="1">
      <pivotArea type="data" outline="0" fieldPosition="0">
        <references count="2">
          <reference field="4294967294" count="1" selected="0">
            <x v="0"/>
          </reference>
          <reference field="2" count="1" selected="0">
            <x v="1"/>
          </reference>
        </references>
      </pivotArea>
    </chartFormat>
    <chartFormat chart="18" format="10" series="1">
      <pivotArea type="data" outline="0" fieldPosition="0">
        <references count="2">
          <reference field="4294967294" count="1" selected="0">
            <x v="0"/>
          </reference>
          <reference field="2" count="1" selected="0">
            <x v="2"/>
          </reference>
        </references>
      </pivotArea>
    </chartFormat>
    <chartFormat chart="18" format="11" series="1">
      <pivotArea type="data" outline="0" fieldPosition="0">
        <references count="2">
          <reference field="4294967294" count="1" selected="0">
            <x v="0"/>
          </reference>
          <reference field="2" count="1" selected="0">
            <x v="3"/>
          </reference>
        </references>
      </pivotArea>
    </chartFormat>
    <chartFormat chart="29" format="4" series="1">
      <pivotArea type="data" outline="0" fieldPosition="0">
        <references count="2">
          <reference field="4294967294" count="1" selected="0">
            <x v="0"/>
          </reference>
          <reference field="2" count="1" selected="0">
            <x v="0"/>
          </reference>
        </references>
      </pivotArea>
    </chartFormat>
    <chartFormat chart="29" format="5" series="1">
      <pivotArea type="data" outline="0" fieldPosition="0">
        <references count="2">
          <reference field="4294967294" count="1" selected="0">
            <x v="0"/>
          </reference>
          <reference field="2" count="1" selected="0">
            <x v="1"/>
          </reference>
        </references>
      </pivotArea>
    </chartFormat>
    <chartFormat chart="29" format="6" series="1">
      <pivotArea type="data" outline="0" fieldPosition="0">
        <references count="2">
          <reference field="4294967294" count="1" selected="0">
            <x v="0"/>
          </reference>
          <reference field="2" count="1" selected="0">
            <x v="2"/>
          </reference>
        </references>
      </pivotArea>
    </chartFormat>
    <chartFormat chart="29" format="7" series="1">
      <pivotArea type="data" outline="0" fieldPosition="0">
        <references count="2">
          <reference field="4294967294" count="1" selected="0">
            <x v="0"/>
          </reference>
          <reference field="2"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6A429B-7F70-4E44-8186-054E89F52784}" name="PivotTable5" cacheId="2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oast Type">
  <location ref="A36:B40" firstHeaderRow="1" firstDataRow="1" firstDataCol="1"/>
  <pivotFields count="15">
    <pivotField showAll="0"/>
    <pivotField numFmtId="14" showAll="0"/>
    <pivotField showAll="0">
      <items count="5">
        <item x="0"/>
        <item x="3"/>
        <item x="1"/>
        <item x="2"/>
        <item t="default"/>
      </items>
    </pivotField>
    <pivotField showAll="0"/>
    <pivotField showAll="0"/>
    <pivotField dataField="1" showAll="0"/>
    <pivotField showAll="0"/>
    <pivotField showAll="0"/>
    <pivotField showAll="0"/>
    <pivotField showAll="0">
      <items count="4">
        <item x="1"/>
        <item x="2"/>
        <item x="0"/>
        <item t="default"/>
      </items>
    </pivotField>
    <pivotField showAll="0">
      <items count="3">
        <item x="1"/>
        <item x="0"/>
        <item t="default"/>
      </items>
    </pivotField>
    <pivotField numFmtId="166" showAll="0"/>
    <pivotField numFmtId="166" showAll="0"/>
    <pivotField axis="axisRow" showAll="0">
      <items count="4">
        <item x="2"/>
        <item x="1"/>
        <item x="0"/>
        <item t="default"/>
      </items>
    </pivotField>
    <pivotField showAll="0">
      <items count="5">
        <item x="2"/>
        <item x="1"/>
        <item x="3"/>
        <item x="0"/>
        <item t="default"/>
      </items>
    </pivotField>
  </pivotFields>
  <rowFields count="1">
    <field x="13"/>
  </rowFields>
  <rowItems count="4">
    <i>
      <x/>
    </i>
    <i>
      <x v="1"/>
    </i>
    <i>
      <x v="2"/>
    </i>
    <i t="grand">
      <x/>
    </i>
  </rowItems>
  <colItems count="1">
    <i/>
  </colItems>
  <dataFields count="1">
    <dataField name="Sum of Quantity" fld="5" baseField="0" baseItem="0"/>
  </dataField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0"/>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3E11560-CE43-4182-B6FD-28B50C82E1B0}" sourceName="Year">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s>
  <data>
    <tabular pivotCacheId="1840779552">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24342C3-EF45-4F16-B572-4A320CCB195A}" sourceName="Country">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s>
  <data>
    <tabular pivotCacheId="184077955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8FE561A8-B58B-4366-A56A-7935F8C1D279}" sourceName="Loyalty_Card">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s>
  <data>
    <tabular pivotCacheId="1840779552">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1" xr10:uid="{FD78F0D2-86EB-40F5-8B41-400ECA8A0C9A}" sourceName="Roast_Type">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s>
  <data>
    <tabular pivotCacheId="1840779552">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1" xr10:uid="{D2A6A25B-E18F-4D7C-B43E-01F76BDAAC1A}" sourceName="Coffee_Type">
  <pivotTables>
    <pivotTable tabId="25" name="PivotTable1"/>
    <pivotTable tabId="25" name="PivotTable2"/>
    <pivotTable tabId="25" name="PivotTable3"/>
    <pivotTable tabId="25" name="PivotTable4"/>
    <pivotTable tabId="25" name="PivotTable5"/>
    <pivotTable tabId="25" name="PivotTable6"/>
    <pivotTable tabId="25" name="PivotTable7"/>
    <pivotTable tabId="25" name="PivotTable8"/>
  </pivotTables>
  <data>
    <tabular pivotCacheId="1840779552">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45C41DC-805C-4C8A-BC14-9C441DAC4607}" cache="Slicer_Year1" caption="Year" style="SlicerStyleLight1" rowHeight="234950"/>
  <slicer name="Country" xr10:uid="{FEDBE0A3-BA4B-48E8-AB00-6FF44AF542C1}" cache="Slicer_Country1" caption="Country" style="SlicerStyleLight1" rowHeight="234950"/>
  <slicer name="Loyalty_Card" xr10:uid="{0898322C-DD1B-4DFA-9A2E-735ABD4C3D46}" cache="Slicer_Loyalty_Card1" caption="Loyalty_Card" style="SlicerStyleLight1" rowHeight="234950"/>
  <slicer name="Roast_Type" xr10:uid="{F60FC58A-C27F-4A21-A3FC-A57A72CFAE2D}" cache="Slicer_Roast_Type1" caption="Roast_Type" style="SlicerStyleLight1" rowHeight="234950"/>
  <slicer name="Coffee_Type 1" xr10:uid="{96092E26-428E-41CB-B4E6-4078F06E39B5}" cache="Slicer_Coffee_Type1" caption="Coffee_Type"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61E8B64-F9CA-43E8-9DFA-64DC2A117903}" cache="Slicer_Year1" caption="Year" rowHeight="234950"/>
  <slicer name="Country 1" xr10:uid="{45DAA849-B921-4450-AFE4-103D642D016C}" cache="Slicer_Country1" caption="Country" rowHeight="234950"/>
  <slicer name="Loyalty_Card 1" xr10:uid="{78F93EA7-DC8F-4AB5-97AD-D3AD2007F889}" cache="Slicer_Loyalty_Card1" caption="Loyalty_Card" rowHeight="234950"/>
  <slicer name="Roast_Type 1" xr10:uid="{B76F0971-518A-4C60-B90E-F7768A81A16C}" cache="Slicer_Roast_Type1" caption="Roast_Type" rowHeight="234950"/>
  <slicer name="Coffee_Type 2" xr10:uid="{B0C8DBEC-D63C-47FD-9592-33FA435A9D5C}" cache="Slicer_Coffee_Type1" caption="Coffee_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46DEF1-3ECC-4D32-AD15-A07E64383027}" name="OrderData" displayName="OrderData" ref="A1:R1002" totalsRowCount="1" headerRowDxfId="50">
  <tableColumns count="18">
    <tableColumn id="1" xr3:uid="{405D1154-CB37-43D1-B13C-3754538DA2FD}" name="Order ID" dataDxfId="49" totalsRowDxfId="48"/>
    <tableColumn id="2" xr3:uid="{D2DF21E0-A6E6-4DD6-9CE6-5524FADC4730}" name="Order Date" dataDxfId="47" totalsRowDxfId="46"/>
    <tableColumn id="3" xr3:uid="{5705A048-304B-40D0-95F9-901CF2B9625E}" name="Customer ID" dataDxfId="45" totalsRowDxfId="44"/>
    <tableColumn id="4" xr3:uid="{7B3BA701-AD18-4EA0-A04E-953527EC330B}" name="Product ID"/>
    <tableColumn id="5" xr3:uid="{31A561A0-80B1-41CA-8D54-0B415A2968CB}" name="Quantity" dataDxfId="43" totalsRowDxfId="42"/>
    <tableColumn id="6" xr3:uid="{144AAC2F-884B-4290-A500-67C269CB4AAF}" name="Name" dataDxfId="41" totalsRowDxfId="40">
      <calculatedColumnFormula>VLOOKUP(OrderData[[#This Row],[Customer ID]],customers!$A$1:$I$1001,2,FALSE)</calculatedColumnFormula>
    </tableColumn>
    <tableColumn id="18" xr3:uid="{0699CCF6-107B-4871-B177-EEC11BCA46BE}" name="First_Name" dataDxfId="39" totalsRowDxfId="38">
      <calculatedColumnFormula>LEFT(OrderData[[#This Row],[Name]], SEARCH(" ", OrderData[[#This Row],[Name]]) - 1)</calculatedColumnFormula>
    </tableColumn>
    <tableColumn id="19" xr3:uid="{50130750-DBE9-4479-820C-4B5AD3174519}" name="Last_name" dataDxfId="37" totalsRowDxfId="36">
      <calculatedColumnFormula>RIGHT(OrderData[[#This Row],[Name]], LEN(OrderData[[#This Row],[Name]]) - SEARCH(" ", OrderData[[#This Row],[Name]]))</calculatedColumnFormula>
    </tableColumn>
    <tableColumn id="7" xr3:uid="{582BCBC0-5CC4-404B-8501-386396B3BA41}" name="City" dataDxfId="35" totalsRowDxfId="34">
      <calculatedColumnFormula>VLOOKUP(OrderData[[#This Row],[Customer ID]],customers!$A$1:$I$1001,6,FALSE)</calculatedColumnFormula>
    </tableColumn>
    <tableColumn id="8" xr3:uid="{29AD5EB5-DB56-403C-A7AC-20E35CB1F322}" name="Country" dataDxfId="33" totalsRowDxfId="32">
      <calculatedColumnFormula>VLOOKUP(OrderData[[#This Row],[Customer ID]],customers!$A$1:$I$1001,7,FALSE)</calculatedColumnFormula>
    </tableColumn>
    <tableColumn id="9" xr3:uid="{9B0DF12E-DED3-4411-82E8-93B7004E45AF}" name="Loyalty Card" dataDxfId="31" totalsRowDxfId="30">
      <calculatedColumnFormula>VLOOKUP(OrderData[[#This Row],[Customer ID]],customers!$A$1:$I$1001,9,FALSE)</calculatedColumnFormula>
    </tableColumn>
    <tableColumn id="10" xr3:uid="{E5D1479A-5D31-4AE4-BCEE-6635E0991E13}" name="Coffee Type" dataDxfId="29" totalsRowDxfId="28">
      <calculatedColumnFormula>INDEX(Table3[Coffee Type],MATCH(OrderData[[#This Row],[Product ID]],Table3[Product ID],0))</calculatedColumnFormula>
    </tableColumn>
    <tableColumn id="11" xr3:uid="{233AC48B-3AF1-402A-B456-04D51A80B53A}" name="Roast Type" dataDxfId="27" totalsRowDxfId="26">
      <calculatedColumnFormula>VLOOKUP(OrderData[[#This Row],[Product ID]],products!$A$1:$G$49,3,FALSE)</calculatedColumnFormula>
    </tableColumn>
    <tableColumn id="12" xr3:uid="{058E1334-72E0-4259-AED9-5FD5E7574739}" name="Unit Price" dataDxfId="25" totalsRowDxfId="24">
      <calculatedColumnFormula>VLOOKUP(OrderData[[#This Row],[Product ID]],products!$A$1:$G$49,5,FALSE)</calculatedColumnFormula>
    </tableColumn>
    <tableColumn id="13" xr3:uid="{E6DF58A9-EDFF-40D1-846C-2383C4D690B3}" name="Total_Sales" totalsRowFunction="custom" dataDxfId="23" totalsRowDxfId="22">
      <calculatedColumnFormula>OrderData[[#This Row],[Unit Price]]*OrderData[[#This Row],[Quantity]]</calculatedColumnFormula>
      <totalsRowFormula>SUM(O18:O1002)</totalsRowFormula>
    </tableColumn>
    <tableColumn id="14" xr3:uid="{358B69DB-3E50-4E75-AEC7-F4BE41531F0E}" name="type of Coffee" dataDxfId="21" totalsRowDxfId="20">
      <calculatedColumnFormula array="1">_xlfn.IFS(OrderData[[#This Row],[Roast Type]]="M","Medium",OrderData[[#This Row],[Roast Type]]="L","Light",OrderData[[#This Row],[Roast Type]]="D","Dark")</calculatedColumnFormula>
    </tableColumn>
    <tableColumn id="15" xr3:uid="{A2022C48-B83E-41DF-8DA3-BE771365EC69}" name="Coffee Name" dataDxfId="19" totalsRowDxfId="18">
      <calculatedColumnFormula array="1">_xlfn.IFS(OrderData[[#This Row],[Coffee Type]]="Rob","Robusta",OrderData[[#This Row],[Coffee Type]]="Ara","Arabica",OrderData[[#This Row],[Coffee Type]]="Lib","Librica",OrderData[[#This Row],[Coffee Type]]="Exc","Excelsior")</calculatedColumnFormula>
    </tableColumn>
    <tableColumn id="16" xr3:uid="{C1971712-D7D5-44B7-B218-4CE14FB530E4}" name="Column1" dataDxfId="17" totalsRowDxfId="16"/>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47776B-830A-4055-A77B-88D3773DF6C9}" name="Table4" displayName="Table4" ref="A1:I1001" totalsRowShown="0" headerRowDxfId="15" dataDxfId="14">
  <autoFilter ref="A1:I1001" xr:uid="{5A47776B-830A-4055-A77B-88D3773DF6C9}"/>
  <tableColumns count="9">
    <tableColumn id="1" xr3:uid="{4C6D202B-828D-40A2-A5FC-76BDB46E9370}" name="Customer ID" dataDxfId="13"/>
    <tableColumn id="2" xr3:uid="{71A4A9B2-53C6-41EC-9DB5-60406F732D98}" name="Customer Name" dataDxfId="12"/>
    <tableColumn id="3" xr3:uid="{58964A0C-083A-4E8B-929F-F05972AF3D63}" name="Email" dataDxfId="11"/>
    <tableColumn id="4" xr3:uid="{50F683E4-D74B-44DA-AF78-A46A8D9C4623}" name="Phone Number" dataDxfId="10"/>
    <tableColumn id="5" xr3:uid="{35602347-22D2-486B-AD13-C502DC1022D4}" name="Address Line 1" dataDxfId="9"/>
    <tableColumn id="6" xr3:uid="{F4A8A937-A471-41AB-B919-5E1BC30E4AC2}" name="City" dataDxfId="8"/>
    <tableColumn id="7" xr3:uid="{5E57B8C0-CA51-41B6-90D4-D91A2D170DE8}" name="Country" dataDxfId="7"/>
    <tableColumn id="8" xr3:uid="{1A990B63-F867-4BF6-AD93-280FCE34A67F}" name="Postcode" dataDxfId="6"/>
    <tableColumn id="9" xr3:uid="{B44F7A5A-6974-4985-9AAE-487EB52B5115}" name="Loyalty Car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919A482-F45C-4CE4-97F7-82A579BCF62E}" name="Table3" displayName="Table3" ref="A1:G49" totalsRowShown="0">
  <autoFilter ref="A1:G49" xr:uid="{9919A482-F45C-4CE4-97F7-82A579BCF62E}"/>
  <tableColumns count="7">
    <tableColumn id="1" xr3:uid="{970BE434-6918-4434-ADB9-85A5AA30A147}" name="Product ID"/>
    <tableColumn id="2" xr3:uid="{E3346648-773E-4B06-82A0-839A7BC2F516}" name="Coffee Type"/>
    <tableColumn id="3" xr3:uid="{D577DEB7-9296-4253-8215-B4BC9061B924}" name="Roast Type"/>
    <tableColumn id="4" xr3:uid="{46146427-B22B-4CDD-BC4E-FC0E8D435DE7}" name="Size" dataDxfId="5"/>
    <tableColumn id="5" xr3:uid="{E1E6ED62-4A93-4854-BA96-C027AC87E9F0}" name="Unit Price"/>
    <tableColumn id="6" xr3:uid="{4B3987AA-1377-43A2-B5A0-0B62B789895B}" name="Price per 100g"/>
    <tableColumn id="7" xr3:uid="{8195BED2-6ABD-4D73-8BE5-0FF88AABE805}"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BAD236-933A-4357-8FF1-693C8D4D2B0E}" name="Orders" displayName="Orders" ref="A1:O1001" totalsRowShown="0">
  <autoFilter ref="A1:O1001" xr:uid="{7EBAD236-933A-4357-8FF1-693C8D4D2B0E}"/>
  <tableColumns count="15">
    <tableColumn id="1" xr3:uid="{65D606BD-8F8F-460E-BB99-3ADABFF1C987}" name="Order_ID"/>
    <tableColumn id="2" xr3:uid="{60253ECB-FBBE-4077-B9C9-8E30E225879F}" name="Order_Date" dataDxfId="4"/>
    <tableColumn id="17" xr3:uid="{E4CFCB38-AEE9-47E8-9C9E-D2383BE780B9}" name="Year" dataDxfId="3">
      <calculatedColumnFormula>YEAR(Orders[[#This Row],[Order_Date]])</calculatedColumnFormula>
    </tableColumn>
    <tableColumn id="3" xr3:uid="{87F01D6A-8825-42CB-971C-0E38B94EF421}" name="Customer_ID"/>
    <tableColumn id="4" xr3:uid="{C363B84C-67B1-4271-A9BF-8380EC3FBEC8}" name="Product_ID"/>
    <tableColumn id="5" xr3:uid="{A028088F-7C46-4B8D-9761-FA904E66C0CF}" name="Quantity" dataDxfId="2"/>
    <tableColumn id="6" xr3:uid="{F3B6749F-185C-43ED-B1BB-4FE64327AE6D}" name="First_Name"/>
    <tableColumn id="7" xr3:uid="{7B671271-7147-4426-991B-47EC7DA6D6A0}" name="Last_name"/>
    <tableColumn id="8" xr3:uid="{4F790171-DDD8-45A7-ABAE-0A449CC2C974}" name="City"/>
    <tableColumn id="9" xr3:uid="{7331A8F9-CCBF-4E8F-AC81-C8B756BF5CAB}" name="Country"/>
    <tableColumn id="10" xr3:uid="{8AD9B8DE-543F-41FA-B962-D9E5668F437B}" name="Loyalty_Card"/>
    <tableColumn id="11" xr3:uid="{6E000C36-95DC-4903-8009-3651CF680BB0}" name="Unit_Price" dataDxfId="1"/>
    <tableColumn id="12" xr3:uid="{81D8DDF8-05A3-4AD0-ABBF-634484D87C8D}" name="Total_Sales" dataDxfId="0"/>
    <tableColumn id="13" xr3:uid="{4C1A10C0-835A-44F4-AA2D-120B231BC85E}" name="Roast_Type"/>
    <tableColumn id="14" xr3:uid="{683C600E-3801-4B57-9B40-1E40884BC564}" name="Coffee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R1002"/>
  <sheetViews>
    <sheetView topLeftCell="I1" zoomScale="115" zoomScaleNormal="115" workbookViewId="0">
      <pane ySplit="1" topLeftCell="A982" activePane="bottomLeft" state="frozen"/>
      <selection pane="bottomLeft" activeCell="O1002" sqref="O1002"/>
    </sheetView>
  </sheetViews>
  <sheetFormatPr defaultRowHeight="14.4" x14ac:dyDescent="0.3"/>
  <cols>
    <col min="1" max="1" width="17.88671875" customWidth="1"/>
    <col min="2" max="2" width="17.6640625" customWidth="1"/>
    <col min="3" max="3" width="17.44140625" bestFit="1" customWidth="1"/>
    <col min="4" max="4" width="11.33203125" customWidth="1"/>
    <col min="5" max="5" width="9.6640625" customWidth="1"/>
    <col min="6" max="6" width="21.88671875" bestFit="1" customWidth="1"/>
    <col min="7" max="8" width="16.5546875" customWidth="1"/>
    <col min="9" max="9" width="36.21875" customWidth="1"/>
    <col min="12" max="12" width="25.33203125" customWidth="1"/>
    <col min="13" max="13" width="12.6640625" customWidth="1"/>
    <col min="14" max="14" width="11.6640625" customWidth="1"/>
    <col min="15" max="15" width="12" customWidth="1"/>
    <col min="16" max="16" width="13" customWidth="1"/>
    <col min="17" max="17" width="9.33203125" bestFit="1" customWidth="1"/>
    <col min="18" max="18" width="18.109375" customWidth="1"/>
    <col min="19" max="19" width="16.88671875" customWidth="1"/>
    <col min="20" max="20" width="13.6640625" bestFit="1" customWidth="1"/>
  </cols>
  <sheetData>
    <row r="1" spans="1:18" x14ac:dyDescent="0.3">
      <c r="A1" s="2" t="s">
        <v>0</v>
      </c>
      <c r="B1" s="2" t="s">
        <v>1</v>
      </c>
      <c r="C1" s="2" t="s">
        <v>2</v>
      </c>
      <c r="D1" s="2" t="s">
        <v>3</v>
      </c>
      <c r="E1" s="2" t="s">
        <v>4</v>
      </c>
      <c r="F1" s="2" t="s">
        <v>6196</v>
      </c>
      <c r="G1" s="2" t="s">
        <v>6197</v>
      </c>
      <c r="H1" s="2" t="s">
        <v>6198</v>
      </c>
      <c r="I1" s="2" t="s">
        <v>1933</v>
      </c>
      <c r="J1" s="2" t="s">
        <v>7</v>
      </c>
      <c r="K1" s="2" t="s">
        <v>12</v>
      </c>
      <c r="L1" t="s">
        <v>8</v>
      </c>
      <c r="M1" t="s">
        <v>9</v>
      </c>
      <c r="N1" t="s">
        <v>11</v>
      </c>
      <c r="O1" s="2" t="s">
        <v>6205</v>
      </c>
      <c r="P1" s="2" t="s">
        <v>6199</v>
      </c>
      <c r="Q1" s="2" t="s">
        <v>6200</v>
      </c>
      <c r="R1" t="s">
        <v>6195</v>
      </c>
    </row>
    <row r="2" spans="1:18" x14ac:dyDescent="0.3">
      <c r="A2" s="2" t="s">
        <v>13</v>
      </c>
      <c r="B2" s="3">
        <v>43713</v>
      </c>
      <c r="C2" s="2" t="s">
        <v>14</v>
      </c>
      <c r="D2" t="s">
        <v>15</v>
      </c>
      <c r="E2" s="2">
        <v>2</v>
      </c>
      <c r="F2" s="2" t="str">
        <f>VLOOKUP(OrderData[[#This Row],[Customer ID]],customers!$A$1:$I$1001,2,FALSE)</f>
        <v>Aloisia Allner</v>
      </c>
      <c r="G2" s="2" t="str">
        <f>LEFT(OrderData[[#This Row],[Name]], SEARCH(" ", OrderData[[#This Row],[Name]]) - 1)</f>
        <v>Aloisia</v>
      </c>
      <c r="H2" s="2" t="str">
        <f>RIGHT(OrderData[[#This Row],[Name]], LEN(OrderData[[#This Row],[Name]]) - SEARCH(" ", OrderData[[#This Row],[Name]]))</f>
        <v>Allner</v>
      </c>
      <c r="I2" s="2" t="str">
        <f>VLOOKUP(OrderData[[#This Row],[Customer ID]],customers!$A$1:$I$1001,6,FALSE)</f>
        <v>Paterson</v>
      </c>
      <c r="J2" s="2" t="str">
        <f>VLOOKUP(OrderData[[#This Row],[Customer ID]],customers!$A$1:$I$1001,7,FALSE)</f>
        <v>United States</v>
      </c>
      <c r="K2" t="str">
        <f>VLOOKUP(OrderData[[#This Row],[Customer ID]],customers!$A$1:$I$1001,9,FALSE)</f>
        <v>Yes</v>
      </c>
      <c r="L2" t="str">
        <f>INDEX(Table3[Coffee Type],MATCH(OrderData[[#This Row],[Product ID]],Table3[Product ID],0))</f>
        <v>Rob</v>
      </c>
      <c r="M2" t="str">
        <f>VLOOKUP(OrderData[[#This Row],[Product ID]],products!$A$1:$G$49,3,FALSE)</f>
        <v>M</v>
      </c>
      <c r="N2">
        <f>VLOOKUP(OrderData[[#This Row],[Product ID]],products!$A$1:$G$49,5,FALSE)</f>
        <v>9.9499999999999993</v>
      </c>
      <c r="O2" s="4">
        <f>OrderData[[#This Row],[Unit Price]]*OrderData[[#This Row],[Quantity]]</f>
        <v>19.899999999999999</v>
      </c>
      <c r="P2" t="str" cm="1">
        <f t="array" ref="P2">_xlfn.IFS(OrderData[[#This Row],[Roast Type]]="M","Medium",OrderData[[#This Row],[Roast Type]]="L","Light",OrderData[[#This Row],[Roast Type]]="D","Dark")</f>
        <v>Medium</v>
      </c>
      <c r="Q2" t="str" cm="1">
        <f t="array" ref="Q2">_xlfn.IFS(OrderData[[#This Row],[Coffee Type]]="Rob","Robusta",OrderData[[#This Row],[Coffee Type]]="Ara","Arabica",OrderData[[#This Row],[Coffee Type]]="Lib","Librica",OrderData[[#This Row],[Coffee Type]]="Exc","Excelsior")</f>
        <v>Robusta</v>
      </c>
    </row>
    <row r="3" spans="1:18" x14ac:dyDescent="0.3">
      <c r="A3" s="2" t="s">
        <v>13</v>
      </c>
      <c r="B3" s="3">
        <v>43713</v>
      </c>
      <c r="C3" s="2" t="s">
        <v>14</v>
      </c>
      <c r="D3" t="s">
        <v>16</v>
      </c>
      <c r="E3" s="2">
        <v>5</v>
      </c>
      <c r="F3" s="2" t="str">
        <f>VLOOKUP(OrderData[[#This Row],[Customer ID]],customers!$A$1:$I$1001,2,FALSE)</f>
        <v>Aloisia Allner</v>
      </c>
      <c r="G3" s="2" t="str">
        <f>LEFT(OrderData[[#This Row],[Name]], SEARCH(" ", OrderData[[#This Row],[Name]]) - 1)</f>
        <v>Aloisia</v>
      </c>
      <c r="H3" s="2" t="str">
        <f>RIGHT(OrderData[[#This Row],[Name]], LEN(OrderData[[#This Row],[Name]]) - SEARCH(" ", OrderData[[#This Row],[Name]]))</f>
        <v>Allner</v>
      </c>
      <c r="I3" s="2" t="str">
        <f>VLOOKUP(OrderData[[#This Row],[Customer ID]],customers!$A$1:$I$1001,6,FALSE)</f>
        <v>Paterson</v>
      </c>
      <c r="J3" s="2" t="str">
        <f>VLOOKUP(OrderData[[#This Row],[Customer ID]],customers!$A$1:$I$1001,7,FALSE)</f>
        <v>United States</v>
      </c>
      <c r="K3" t="str">
        <f>VLOOKUP(OrderData[[#This Row],[Customer ID]],customers!$A$1:$I$1001,9,FALSE)</f>
        <v>Yes</v>
      </c>
      <c r="L3" t="str">
        <f>INDEX(Table3[Coffee Type],MATCH(OrderData[[#This Row],[Product ID]],Table3[Product ID],0))</f>
        <v>Exc</v>
      </c>
      <c r="M3" t="str">
        <f>VLOOKUP(OrderData[[#This Row],[Product ID]],products!$A$1:$G$49,3,FALSE)</f>
        <v>M</v>
      </c>
      <c r="N3">
        <f>VLOOKUP(OrderData[[#This Row],[Product ID]],products!$A$1:$G$49,5,FALSE)</f>
        <v>8.25</v>
      </c>
      <c r="O3" s="4">
        <f>OrderData[[#This Row],[Unit Price]]*OrderData[[#This Row],[Quantity]]</f>
        <v>41.25</v>
      </c>
      <c r="P3" t="str" cm="1">
        <f t="array" ref="P3">_xlfn.IFS(OrderData[[#This Row],[Roast Type]]="M","Medium",OrderData[[#This Row],[Roast Type]]="L","Light",OrderData[[#This Row],[Roast Type]]="D","Dark")</f>
        <v>Medium</v>
      </c>
      <c r="Q3" t="str" cm="1">
        <f t="array" ref="Q3">_xlfn.IFS(OrderData[[#This Row],[Coffee Type]]="Rob","Robusta",OrderData[[#This Row],[Coffee Type]]="Ara","Arabica",OrderData[[#This Row],[Coffee Type]]="Lib","Librica",OrderData[[#This Row],[Coffee Type]]="Exc","Excelsior")</f>
        <v>Excelsior</v>
      </c>
    </row>
    <row r="4" spans="1:18" x14ac:dyDescent="0.3">
      <c r="A4" s="2" t="s">
        <v>17</v>
      </c>
      <c r="B4" s="3">
        <v>44364</v>
      </c>
      <c r="C4" s="2" t="s">
        <v>18</v>
      </c>
      <c r="D4" t="s">
        <v>19</v>
      </c>
      <c r="E4" s="2">
        <v>1</v>
      </c>
      <c r="F4" s="2" t="str">
        <f>VLOOKUP(OrderData[[#This Row],[Customer ID]],customers!$A$1:$I$1001,2,FALSE)</f>
        <v>Jami Redholes</v>
      </c>
      <c r="G4" s="2" t="str">
        <f>LEFT(OrderData[[#This Row],[Name]], SEARCH(" ", OrderData[[#This Row],[Name]]) - 1)</f>
        <v>Jami</v>
      </c>
      <c r="H4" s="2" t="str">
        <f>RIGHT(OrderData[[#This Row],[Name]], LEN(OrderData[[#This Row],[Name]]) - SEARCH(" ", OrderData[[#This Row],[Name]]))</f>
        <v>Redholes</v>
      </c>
      <c r="I4" s="2" t="str">
        <f>VLOOKUP(OrderData[[#This Row],[Customer ID]],customers!$A$1:$I$1001,6,FALSE)</f>
        <v>San Antonio</v>
      </c>
      <c r="J4" s="2" t="str">
        <f>VLOOKUP(OrderData[[#This Row],[Customer ID]],customers!$A$1:$I$1001,7,FALSE)</f>
        <v>United States</v>
      </c>
      <c r="K4" t="str">
        <f>VLOOKUP(OrderData[[#This Row],[Customer ID]],customers!$A$1:$I$1001,9,FALSE)</f>
        <v>Yes</v>
      </c>
      <c r="L4" t="str">
        <f>INDEX(Table3[Coffee Type],MATCH(OrderData[[#This Row],[Product ID]],Table3[Product ID],0))</f>
        <v>Ara</v>
      </c>
      <c r="M4" t="str">
        <f>VLOOKUP(OrderData[[#This Row],[Product ID]],products!$A$1:$G$49,3,FALSE)</f>
        <v>L</v>
      </c>
      <c r="N4">
        <f>VLOOKUP(OrderData[[#This Row],[Product ID]],products!$A$1:$G$49,5,FALSE)</f>
        <v>12.95</v>
      </c>
      <c r="O4" s="4">
        <f>OrderData[[#This Row],[Unit Price]]*OrderData[[#This Row],[Quantity]]</f>
        <v>12.95</v>
      </c>
      <c r="P4" t="str" cm="1">
        <f t="array" ref="P4">_xlfn.IFS(OrderData[[#This Row],[Roast Type]]="M","Medium",OrderData[[#This Row],[Roast Type]]="L","Light",OrderData[[#This Row],[Roast Type]]="D","Dark")</f>
        <v>Light</v>
      </c>
      <c r="Q4" t="str" cm="1">
        <f t="array" ref="Q4">_xlfn.IFS(OrderData[[#This Row],[Coffee Type]]="Rob","Robusta",OrderData[[#This Row],[Coffee Type]]="Ara","Arabica",OrderData[[#This Row],[Coffee Type]]="Lib","Librica",OrderData[[#This Row],[Coffee Type]]="Exc","Excelsior")</f>
        <v>Arabica</v>
      </c>
    </row>
    <row r="5" spans="1:18" x14ac:dyDescent="0.3">
      <c r="A5" s="2" t="s">
        <v>20</v>
      </c>
      <c r="B5" s="3">
        <v>44392</v>
      </c>
      <c r="C5" s="2" t="s">
        <v>21</v>
      </c>
      <c r="D5" t="s">
        <v>22</v>
      </c>
      <c r="E5" s="2">
        <v>2</v>
      </c>
      <c r="F5" s="2" t="str">
        <f>VLOOKUP(OrderData[[#This Row],[Customer ID]],customers!$A$1:$I$1001,2,FALSE)</f>
        <v>Christoffer O' Shea</v>
      </c>
      <c r="G5" s="2" t="str">
        <f>LEFT(OrderData[[#This Row],[Name]], SEARCH(" ", OrderData[[#This Row],[Name]]) - 1)</f>
        <v>Christoffer</v>
      </c>
      <c r="H5" s="2" t="str">
        <f>RIGHT(OrderData[[#This Row],[Name]], LEN(OrderData[[#This Row],[Name]]) - SEARCH(" ", OrderData[[#This Row],[Name]]))</f>
        <v>O' Shea</v>
      </c>
      <c r="I5" s="2" t="str">
        <f>VLOOKUP(OrderData[[#This Row],[Customer ID]],customers!$A$1:$I$1001,6,FALSE)</f>
        <v>Cill Airne</v>
      </c>
      <c r="J5" s="2" t="str">
        <f>VLOOKUP(OrderData[[#This Row],[Customer ID]],customers!$A$1:$I$1001,7,FALSE)</f>
        <v>Ireland</v>
      </c>
      <c r="K5" t="str">
        <f>VLOOKUP(OrderData[[#This Row],[Customer ID]],customers!$A$1:$I$1001,9,FALSE)</f>
        <v>No</v>
      </c>
      <c r="L5" t="str">
        <f>INDEX(Table3[Coffee Type],MATCH(OrderData[[#This Row],[Product ID]],Table3[Product ID],0))</f>
        <v>Exc</v>
      </c>
      <c r="M5" t="str">
        <f>VLOOKUP(OrderData[[#This Row],[Product ID]],products!$A$1:$G$49,3,FALSE)</f>
        <v>M</v>
      </c>
      <c r="N5">
        <f>VLOOKUP(OrderData[[#This Row],[Product ID]],products!$A$1:$G$49,5,FALSE)</f>
        <v>13.75</v>
      </c>
      <c r="O5" s="4">
        <f>OrderData[[#This Row],[Unit Price]]*OrderData[[#This Row],[Quantity]]</f>
        <v>27.5</v>
      </c>
      <c r="P5" t="str" cm="1">
        <f t="array" ref="P5">_xlfn.IFS(OrderData[[#This Row],[Roast Type]]="M","Medium",OrderData[[#This Row],[Roast Type]]="L","Light",OrderData[[#This Row],[Roast Type]]="D","Dark")</f>
        <v>Medium</v>
      </c>
      <c r="Q5" t="str" cm="1">
        <f t="array" ref="Q5">_xlfn.IFS(OrderData[[#This Row],[Coffee Type]]="Rob","Robusta",OrderData[[#This Row],[Coffee Type]]="Ara","Arabica",OrderData[[#This Row],[Coffee Type]]="Lib","Librica",OrderData[[#This Row],[Coffee Type]]="Exc","Excelsior")</f>
        <v>Excelsior</v>
      </c>
    </row>
    <row r="6" spans="1:18" x14ac:dyDescent="0.3">
      <c r="A6" s="2" t="s">
        <v>20</v>
      </c>
      <c r="B6" s="3">
        <v>44392</v>
      </c>
      <c r="C6" s="2" t="s">
        <v>21</v>
      </c>
      <c r="D6" t="s">
        <v>23</v>
      </c>
      <c r="E6" s="2">
        <v>2</v>
      </c>
      <c r="F6" s="2" t="str">
        <f>VLOOKUP(OrderData[[#This Row],[Customer ID]],customers!$A$1:$I$1001,2,FALSE)</f>
        <v>Christoffer O' Shea</v>
      </c>
      <c r="G6" s="2" t="str">
        <f>LEFT(OrderData[[#This Row],[Name]], SEARCH(" ", OrderData[[#This Row],[Name]]) - 1)</f>
        <v>Christoffer</v>
      </c>
      <c r="H6" s="2" t="str">
        <f>RIGHT(OrderData[[#This Row],[Name]], LEN(OrderData[[#This Row],[Name]]) - SEARCH(" ", OrderData[[#This Row],[Name]]))</f>
        <v>O' Shea</v>
      </c>
      <c r="I6" s="2" t="str">
        <f>VLOOKUP(OrderData[[#This Row],[Customer ID]],customers!$A$1:$I$1001,6,FALSE)</f>
        <v>Cill Airne</v>
      </c>
      <c r="J6" s="2" t="str">
        <f>VLOOKUP(OrderData[[#This Row],[Customer ID]],customers!$A$1:$I$1001,7,FALSE)</f>
        <v>Ireland</v>
      </c>
      <c r="K6" t="str">
        <f>VLOOKUP(OrderData[[#This Row],[Customer ID]],customers!$A$1:$I$1001,9,FALSE)</f>
        <v>No</v>
      </c>
      <c r="L6" t="str">
        <f>INDEX(Table3[Coffee Type],MATCH(OrderData[[#This Row],[Product ID]],Table3[Product ID],0))</f>
        <v>Rob</v>
      </c>
      <c r="M6" t="str">
        <f>VLOOKUP(OrderData[[#This Row],[Product ID]],products!$A$1:$G$49,3,FALSE)</f>
        <v>L</v>
      </c>
      <c r="N6">
        <f>VLOOKUP(OrderData[[#This Row],[Product ID]],products!$A$1:$G$49,5,FALSE)</f>
        <v>27.484999999999996</v>
      </c>
      <c r="O6" s="4">
        <f>OrderData[[#This Row],[Unit Price]]*OrderData[[#This Row],[Quantity]]</f>
        <v>54.969999999999992</v>
      </c>
      <c r="P6" t="str" cm="1">
        <f t="array" ref="P6">_xlfn.IFS(OrderData[[#This Row],[Roast Type]]="M","Medium",OrderData[[#This Row],[Roast Type]]="L","Light",OrderData[[#This Row],[Roast Type]]="D","Dark")</f>
        <v>Light</v>
      </c>
      <c r="Q6" t="str" cm="1">
        <f t="array" ref="Q6">_xlfn.IFS(OrderData[[#This Row],[Coffee Type]]="Rob","Robusta",OrderData[[#This Row],[Coffee Type]]="Ara","Arabica",OrderData[[#This Row],[Coffee Type]]="Lib","Librica",OrderData[[#This Row],[Coffee Type]]="Exc","Excelsior")</f>
        <v>Robusta</v>
      </c>
    </row>
    <row r="7" spans="1:18" x14ac:dyDescent="0.3">
      <c r="A7" s="2" t="s">
        <v>24</v>
      </c>
      <c r="B7" s="3">
        <v>44412</v>
      </c>
      <c r="C7" s="2" t="s">
        <v>25</v>
      </c>
      <c r="D7" t="s">
        <v>26</v>
      </c>
      <c r="E7" s="2">
        <v>3</v>
      </c>
      <c r="F7" s="2" t="str">
        <f>VLOOKUP(OrderData[[#This Row],[Customer ID]],customers!$A$1:$I$1001,2,FALSE)</f>
        <v>Beryle Cottier</v>
      </c>
      <c r="G7" s="2" t="str">
        <f>LEFT(OrderData[[#This Row],[Name]], SEARCH(" ", OrderData[[#This Row],[Name]]) - 1)</f>
        <v>Beryle</v>
      </c>
      <c r="H7" s="2" t="str">
        <f>RIGHT(OrderData[[#This Row],[Name]], LEN(OrderData[[#This Row],[Name]]) - SEARCH(" ", OrderData[[#This Row],[Name]]))</f>
        <v>Cottier</v>
      </c>
      <c r="I7" s="2" t="str">
        <f>VLOOKUP(OrderData[[#This Row],[Customer ID]],customers!$A$1:$I$1001,6,FALSE)</f>
        <v>Scranton</v>
      </c>
      <c r="J7" s="2" t="str">
        <f>VLOOKUP(OrderData[[#This Row],[Customer ID]],customers!$A$1:$I$1001,7,FALSE)</f>
        <v>United States</v>
      </c>
      <c r="K7" t="str">
        <f>VLOOKUP(OrderData[[#This Row],[Customer ID]],customers!$A$1:$I$1001,9,FALSE)</f>
        <v>No</v>
      </c>
      <c r="L7" t="str">
        <f>INDEX(Table3[Coffee Type],MATCH(OrderData[[#This Row],[Product ID]],Table3[Product ID],0))</f>
        <v>Lib</v>
      </c>
      <c r="M7" t="str">
        <f>VLOOKUP(OrderData[[#This Row],[Product ID]],products!$A$1:$G$49,3,FALSE)</f>
        <v>D</v>
      </c>
      <c r="N7">
        <f>VLOOKUP(OrderData[[#This Row],[Product ID]],products!$A$1:$G$49,5,FALSE)</f>
        <v>12.95</v>
      </c>
      <c r="O7" s="4">
        <f>OrderData[[#This Row],[Unit Price]]*OrderData[[#This Row],[Quantity]]</f>
        <v>38.849999999999994</v>
      </c>
      <c r="P7" t="str" cm="1">
        <f t="array" ref="P7">_xlfn.IFS(OrderData[[#This Row],[Roast Type]]="M","Medium",OrderData[[#This Row],[Roast Type]]="L","Light",OrderData[[#This Row],[Roast Type]]="D","Dark")</f>
        <v>Dark</v>
      </c>
      <c r="Q7" t="str" cm="1">
        <f t="array" ref="Q7">_xlfn.IFS(OrderData[[#This Row],[Coffee Type]]="Rob","Robusta",OrderData[[#This Row],[Coffee Type]]="Ara","Arabica",OrderData[[#This Row],[Coffee Type]]="Lib","Librica",OrderData[[#This Row],[Coffee Type]]="Exc","Excelsior")</f>
        <v>Librica</v>
      </c>
    </row>
    <row r="8" spans="1:18" x14ac:dyDescent="0.3">
      <c r="A8" s="2" t="s">
        <v>27</v>
      </c>
      <c r="B8" s="3">
        <v>44582</v>
      </c>
      <c r="C8" s="2" t="s">
        <v>28</v>
      </c>
      <c r="D8" t="s">
        <v>29</v>
      </c>
      <c r="E8" s="2">
        <v>3</v>
      </c>
      <c r="F8" s="2" t="str">
        <f>VLOOKUP(OrderData[[#This Row],[Customer ID]],customers!$A$1:$I$1001,2,FALSE)</f>
        <v>Shaylynn Lobe</v>
      </c>
      <c r="G8" s="2" t="str">
        <f>LEFT(OrderData[[#This Row],[Name]], SEARCH(" ", OrderData[[#This Row],[Name]]) - 1)</f>
        <v>Shaylynn</v>
      </c>
      <c r="H8" s="2" t="str">
        <f>RIGHT(OrderData[[#This Row],[Name]], LEN(OrderData[[#This Row],[Name]]) - SEARCH(" ", OrderData[[#This Row],[Name]]))</f>
        <v>Lobe</v>
      </c>
      <c r="I8" s="2" t="str">
        <f>VLOOKUP(OrderData[[#This Row],[Customer ID]],customers!$A$1:$I$1001,6,FALSE)</f>
        <v>Dayton</v>
      </c>
      <c r="J8" s="2" t="str">
        <f>VLOOKUP(OrderData[[#This Row],[Customer ID]],customers!$A$1:$I$1001,7,FALSE)</f>
        <v>United States</v>
      </c>
      <c r="K8" t="str">
        <f>VLOOKUP(OrderData[[#This Row],[Customer ID]],customers!$A$1:$I$1001,9,FALSE)</f>
        <v>Yes</v>
      </c>
      <c r="L8" t="str">
        <f>INDEX(Table3[Coffee Type],MATCH(OrderData[[#This Row],[Product ID]],Table3[Product ID],0))</f>
        <v>Exc</v>
      </c>
      <c r="M8" t="str">
        <f>VLOOKUP(OrderData[[#This Row],[Product ID]],products!$A$1:$G$49,3,FALSE)</f>
        <v>D</v>
      </c>
      <c r="N8">
        <f>VLOOKUP(OrderData[[#This Row],[Product ID]],products!$A$1:$G$49,5,FALSE)</f>
        <v>7.29</v>
      </c>
      <c r="O8" s="4">
        <f>OrderData[[#This Row],[Unit Price]]*OrderData[[#This Row],[Quantity]]</f>
        <v>21.87</v>
      </c>
      <c r="P8" t="str" cm="1">
        <f t="array" ref="P8">_xlfn.IFS(OrderData[[#This Row],[Roast Type]]="M","Medium",OrderData[[#This Row],[Roast Type]]="L","Light",OrderData[[#This Row],[Roast Type]]="D","Dark")</f>
        <v>Dark</v>
      </c>
      <c r="Q8" t="str" cm="1">
        <f t="array" ref="Q8">_xlfn.IFS(OrderData[[#This Row],[Coffee Type]]="Rob","Robusta",OrderData[[#This Row],[Coffee Type]]="Ara","Arabica",OrderData[[#This Row],[Coffee Type]]="Lib","Librica",OrderData[[#This Row],[Coffee Type]]="Exc","Excelsior")</f>
        <v>Excelsior</v>
      </c>
    </row>
    <row r="9" spans="1:18" x14ac:dyDescent="0.3">
      <c r="A9" s="2" t="s">
        <v>30</v>
      </c>
      <c r="B9" s="3">
        <v>44701</v>
      </c>
      <c r="C9" s="2" t="s">
        <v>31</v>
      </c>
      <c r="D9" t="s">
        <v>32</v>
      </c>
      <c r="E9" s="2">
        <v>1</v>
      </c>
      <c r="F9" s="2" t="str">
        <f>VLOOKUP(OrderData[[#This Row],[Customer ID]],customers!$A$1:$I$1001,2,FALSE)</f>
        <v>Melvin Wharfe</v>
      </c>
      <c r="G9" s="2" t="str">
        <f>LEFT(OrderData[[#This Row],[Name]], SEARCH(" ", OrderData[[#This Row],[Name]]) - 1)</f>
        <v>Melvin</v>
      </c>
      <c r="H9" s="2" t="str">
        <f>RIGHT(OrderData[[#This Row],[Name]], LEN(OrderData[[#This Row],[Name]]) - SEARCH(" ", OrderData[[#This Row],[Name]]))</f>
        <v>Wharfe</v>
      </c>
      <c r="I9" s="2" t="str">
        <f>VLOOKUP(OrderData[[#This Row],[Customer ID]],customers!$A$1:$I$1001,6,FALSE)</f>
        <v>Kill</v>
      </c>
      <c r="J9" s="2" t="str">
        <f>VLOOKUP(OrderData[[#This Row],[Customer ID]],customers!$A$1:$I$1001,7,FALSE)</f>
        <v>Ireland</v>
      </c>
      <c r="K9" t="str">
        <f>VLOOKUP(OrderData[[#This Row],[Customer ID]],customers!$A$1:$I$1001,9,FALSE)</f>
        <v>Yes</v>
      </c>
      <c r="L9" t="str">
        <f>INDEX(Table3[Coffee Type],MATCH(OrderData[[#This Row],[Product ID]],Table3[Product ID],0))</f>
        <v>Lib</v>
      </c>
      <c r="M9" t="str">
        <f>VLOOKUP(OrderData[[#This Row],[Product ID]],products!$A$1:$G$49,3,FALSE)</f>
        <v>L</v>
      </c>
      <c r="N9">
        <f>VLOOKUP(OrderData[[#This Row],[Product ID]],products!$A$1:$G$49,5,FALSE)</f>
        <v>4.7549999999999999</v>
      </c>
      <c r="O9" s="4">
        <f>OrderData[[#This Row],[Unit Price]]*OrderData[[#This Row],[Quantity]]</f>
        <v>4.7549999999999999</v>
      </c>
      <c r="P9" t="str" cm="1">
        <f t="array" ref="P9">_xlfn.IFS(OrderData[[#This Row],[Roast Type]]="M","Medium",OrderData[[#This Row],[Roast Type]]="L","Light",OrderData[[#This Row],[Roast Type]]="D","Dark")</f>
        <v>Light</v>
      </c>
      <c r="Q9" t="str" cm="1">
        <f t="array" ref="Q9">_xlfn.IFS(OrderData[[#This Row],[Coffee Type]]="Rob","Robusta",OrderData[[#This Row],[Coffee Type]]="Ara","Arabica",OrderData[[#This Row],[Coffee Type]]="Lib","Librica",OrderData[[#This Row],[Coffee Type]]="Exc","Excelsior")</f>
        <v>Librica</v>
      </c>
    </row>
    <row r="10" spans="1:18" x14ac:dyDescent="0.3">
      <c r="A10" s="2" t="s">
        <v>33</v>
      </c>
      <c r="B10" s="3">
        <v>43467</v>
      </c>
      <c r="C10" s="2" t="s">
        <v>34</v>
      </c>
      <c r="D10" t="s">
        <v>35</v>
      </c>
      <c r="E10" s="2">
        <v>3</v>
      </c>
      <c r="F10" s="2" t="str">
        <f>VLOOKUP(OrderData[[#This Row],[Customer ID]],customers!$A$1:$I$1001,2,FALSE)</f>
        <v>Guthrey Petracci</v>
      </c>
      <c r="G10" s="2" t="str">
        <f>LEFT(OrderData[[#This Row],[Name]], SEARCH(" ", OrderData[[#This Row],[Name]]) - 1)</f>
        <v>Guthrey</v>
      </c>
      <c r="H10" s="2" t="str">
        <f>RIGHT(OrderData[[#This Row],[Name]], LEN(OrderData[[#This Row],[Name]]) - SEARCH(" ", OrderData[[#This Row],[Name]]))</f>
        <v>Petracci</v>
      </c>
      <c r="I10" s="2" t="str">
        <f>VLOOKUP(OrderData[[#This Row],[Customer ID]],customers!$A$1:$I$1001,6,FALSE)</f>
        <v>Los Angeles</v>
      </c>
      <c r="J10" s="2" t="str">
        <f>VLOOKUP(OrderData[[#This Row],[Customer ID]],customers!$A$1:$I$1001,7,FALSE)</f>
        <v>United States</v>
      </c>
      <c r="K10" t="str">
        <f>VLOOKUP(OrderData[[#This Row],[Customer ID]],customers!$A$1:$I$1001,9,FALSE)</f>
        <v>No</v>
      </c>
      <c r="L10" t="str">
        <f>INDEX(Table3[Coffee Type],MATCH(OrderData[[#This Row],[Product ID]],Table3[Product ID],0))</f>
        <v>Rob</v>
      </c>
      <c r="M10" t="str">
        <f>VLOOKUP(OrderData[[#This Row],[Product ID]],products!$A$1:$G$49,3,FALSE)</f>
        <v>M</v>
      </c>
      <c r="N10">
        <f>VLOOKUP(OrderData[[#This Row],[Product ID]],products!$A$1:$G$49,5,FALSE)</f>
        <v>5.97</v>
      </c>
      <c r="O10" s="4">
        <f>OrderData[[#This Row],[Unit Price]]*OrderData[[#This Row],[Quantity]]</f>
        <v>17.91</v>
      </c>
      <c r="P10" t="str" cm="1">
        <f t="array" ref="P10">_xlfn.IFS(OrderData[[#This Row],[Roast Type]]="M","Medium",OrderData[[#This Row],[Roast Type]]="L","Light",OrderData[[#This Row],[Roast Type]]="D","Dark")</f>
        <v>Medium</v>
      </c>
      <c r="Q10" t="str" cm="1">
        <f t="array" ref="Q10">_xlfn.IFS(OrderData[[#This Row],[Coffee Type]]="Rob","Robusta",OrderData[[#This Row],[Coffee Type]]="Ara","Arabica",OrderData[[#This Row],[Coffee Type]]="Lib","Librica",OrderData[[#This Row],[Coffee Type]]="Exc","Excelsior")</f>
        <v>Robusta</v>
      </c>
    </row>
    <row r="11" spans="1:18" x14ac:dyDescent="0.3">
      <c r="A11" s="2" t="s">
        <v>36</v>
      </c>
      <c r="B11" s="3">
        <v>43713</v>
      </c>
      <c r="C11" s="2" t="s">
        <v>37</v>
      </c>
      <c r="D11" t="s">
        <v>35</v>
      </c>
      <c r="E11" s="2">
        <v>1</v>
      </c>
      <c r="F11" s="2" t="str">
        <f>VLOOKUP(OrderData[[#This Row],[Customer ID]],customers!$A$1:$I$1001,2,FALSE)</f>
        <v>Rodger Raven</v>
      </c>
      <c r="G11" s="2" t="str">
        <f>LEFT(OrderData[[#This Row],[Name]], SEARCH(" ", OrderData[[#This Row],[Name]]) - 1)</f>
        <v>Rodger</v>
      </c>
      <c r="H11" s="2" t="str">
        <f>RIGHT(OrderData[[#This Row],[Name]], LEN(OrderData[[#This Row],[Name]]) - SEARCH(" ", OrderData[[#This Row],[Name]]))</f>
        <v>Raven</v>
      </c>
      <c r="I11" s="2" t="str">
        <f>VLOOKUP(OrderData[[#This Row],[Customer ID]],customers!$A$1:$I$1001,6,FALSE)</f>
        <v>Los Angeles</v>
      </c>
      <c r="J11" s="2" t="str">
        <f>VLOOKUP(OrderData[[#This Row],[Customer ID]],customers!$A$1:$I$1001,7,FALSE)</f>
        <v>United States</v>
      </c>
      <c r="K11" t="str">
        <f>VLOOKUP(OrderData[[#This Row],[Customer ID]],customers!$A$1:$I$1001,9,FALSE)</f>
        <v>No</v>
      </c>
      <c r="L11" t="str">
        <f>INDEX(Table3[Coffee Type],MATCH(OrderData[[#This Row],[Product ID]],Table3[Product ID],0))</f>
        <v>Rob</v>
      </c>
      <c r="M11" t="str">
        <f>VLOOKUP(OrderData[[#This Row],[Product ID]],products!$A$1:$G$49,3,FALSE)</f>
        <v>M</v>
      </c>
      <c r="N11">
        <f>VLOOKUP(OrderData[[#This Row],[Product ID]],products!$A$1:$G$49,5,FALSE)</f>
        <v>5.97</v>
      </c>
      <c r="O11" s="4">
        <f>OrderData[[#This Row],[Unit Price]]*OrderData[[#This Row],[Quantity]]</f>
        <v>5.97</v>
      </c>
      <c r="P11" t="str" cm="1">
        <f t="array" ref="P11">_xlfn.IFS(OrderData[[#This Row],[Roast Type]]="M","Medium",OrderData[[#This Row],[Roast Type]]="L","Light",OrderData[[#This Row],[Roast Type]]="D","Dark")</f>
        <v>Medium</v>
      </c>
      <c r="Q11" t="str" cm="1">
        <f t="array" ref="Q11">_xlfn.IFS(OrderData[[#This Row],[Coffee Type]]="Rob","Robusta",OrderData[[#This Row],[Coffee Type]]="Ara","Arabica",OrderData[[#This Row],[Coffee Type]]="Lib","Librica",OrderData[[#This Row],[Coffee Type]]="Exc","Excelsior")</f>
        <v>Robusta</v>
      </c>
    </row>
    <row r="12" spans="1:18" x14ac:dyDescent="0.3">
      <c r="A12" s="2" t="s">
        <v>38</v>
      </c>
      <c r="B12" s="3">
        <v>44263</v>
      </c>
      <c r="C12" s="2" t="s">
        <v>39</v>
      </c>
      <c r="D12" t="s">
        <v>40</v>
      </c>
      <c r="E12" s="2">
        <v>4</v>
      </c>
      <c r="F12" s="2" t="str">
        <f>VLOOKUP(OrderData[[#This Row],[Customer ID]],customers!$A$1:$I$1001,2,FALSE)</f>
        <v>Ferrell Ferber</v>
      </c>
      <c r="G12" s="2" t="str">
        <f>LEFT(OrderData[[#This Row],[Name]], SEARCH(" ", OrderData[[#This Row],[Name]]) - 1)</f>
        <v>Ferrell</v>
      </c>
      <c r="H12" s="2" t="str">
        <f>RIGHT(OrderData[[#This Row],[Name]], LEN(OrderData[[#This Row],[Name]]) - SEARCH(" ", OrderData[[#This Row],[Name]]))</f>
        <v>Ferber</v>
      </c>
      <c r="I12" s="2" t="str">
        <f>VLOOKUP(OrderData[[#This Row],[Customer ID]],customers!$A$1:$I$1001,6,FALSE)</f>
        <v>San Jose</v>
      </c>
      <c r="J12" s="2" t="str">
        <f>VLOOKUP(OrderData[[#This Row],[Customer ID]],customers!$A$1:$I$1001,7,FALSE)</f>
        <v>United States</v>
      </c>
      <c r="K12" t="str">
        <f>VLOOKUP(OrderData[[#This Row],[Customer ID]],customers!$A$1:$I$1001,9,FALSE)</f>
        <v>No</v>
      </c>
      <c r="L12" t="str">
        <f>INDEX(Table3[Coffee Type],MATCH(OrderData[[#This Row],[Product ID]],Table3[Product ID],0))</f>
        <v>Ara</v>
      </c>
      <c r="M12" t="str">
        <f>VLOOKUP(OrderData[[#This Row],[Product ID]],products!$A$1:$G$49,3,FALSE)</f>
        <v>D</v>
      </c>
      <c r="N12">
        <f>VLOOKUP(OrderData[[#This Row],[Product ID]],products!$A$1:$G$49,5,FALSE)</f>
        <v>9.9499999999999993</v>
      </c>
      <c r="O12" s="4">
        <f>OrderData[[#This Row],[Unit Price]]*OrderData[[#This Row],[Quantity]]</f>
        <v>39.799999999999997</v>
      </c>
      <c r="P12" t="str" cm="1">
        <f t="array" ref="P12">_xlfn.IFS(OrderData[[#This Row],[Roast Type]]="M","Medium",OrderData[[#This Row],[Roast Type]]="L","Light",OrderData[[#This Row],[Roast Type]]="D","Dark")</f>
        <v>Dark</v>
      </c>
      <c r="Q12" t="str" cm="1">
        <f t="array" ref="Q12">_xlfn.IFS(OrderData[[#This Row],[Coffee Type]]="Rob","Robusta",OrderData[[#This Row],[Coffee Type]]="Ara","Arabica",OrderData[[#This Row],[Coffee Type]]="Lib","Librica",OrderData[[#This Row],[Coffee Type]]="Exc","Excelsior")</f>
        <v>Arabica</v>
      </c>
    </row>
    <row r="13" spans="1:18" x14ac:dyDescent="0.3">
      <c r="A13" s="2" t="s">
        <v>41</v>
      </c>
      <c r="B13" s="3">
        <v>44132</v>
      </c>
      <c r="C13" s="2" t="s">
        <v>42</v>
      </c>
      <c r="D13" t="s">
        <v>43</v>
      </c>
      <c r="E13" s="2">
        <v>5</v>
      </c>
      <c r="F13" s="2" t="str">
        <f>VLOOKUP(OrderData[[#This Row],[Customer ID]],customers!$A$1:$I$1001,2,FALSE)</f>
        <v>Duky Phizackerly</v>
      </c>
      <c r="G13" s="2" t="str">
        <f>LEFT(OrderData[[#This Row],[Name]], SEARCH(" ", OrderData[[#This Row],[Name]]) - 1)</f>
        <v>Duky</v>
      </c>
      <c r="H13" s="2" t="str">
        <f>RIGHT(OrderData[[#This Row],[Name]], LEN(OrderData[[#This Row],[Name]]) - SEARCH(" ", OrderData[[#This Row],[Name]]))</f>
        <v>Phizackerly</v>
      </c>
      <c r="I13" s="2" t="str">
        <f>VLOOKUP(OrderData[[#This Row],[Customer ID]],customers!$A$1:$I$1001,6,FALSE)</f>
        <v>San Jose</v>
      </c>
      <c r="J13" s="2" t="str">
        <f>VLOOKUP(OrderData[[#This Row],[Customer ID]],customers!$A$1:$I$1001,7,FALSE)</f>
        <v>United States</v>
      </c>
      <c r="K13" t="str">
        <f>VLOOKUP(OrderData[[#This Row],[Customer ID]],customers!$A$1:$I$1001,9,FALSE)</f>
        <v>Yes</v>
      </c>
      <c r="L13" t="str">
        <f>INDEX(Table3[Coffee Type],MATCH(OrderData[[#This Row],[Product ID]],Table3[Product ID],0))</f>
        <v>Exc</v>
      </c>
      <c r="M13" t="str">
        <f>VLOOKUP(OrderData[[#This Row],[Product ID]],products!$A$1:$G$49,3,FALSE)</f>
        <v>L</v>
      </c>
      <c r="N13">
        <f>VLOOKUP(OrderData[[#This Row],[Product ID]],products!$A$1:$G$49,5,FALSE)</f>
        <v>34.154999999999994</v>
      </c>
      <c r="O13" s="4">
        <f>OrderData[[#This Row],[Unit Price]]*OrderData[[#This Row],[Quantity]]</f>
        <v>170.77499999999998</v>
      </c>
      <c r="P13" t="str" cm="1">
        <f t="array" ref="P13">_xlfn.IFS(OrderData[[#This Row],[Roast Type]]="M","Medium",OrderData[[#This Row],[Roast Type]]="L","Light",OrderData[[#This Row],[Roast Type]]="D","Dark")</f>
        <v>Light</v>
      </c>
      <c r="Q13" t="str" cm="1">
        <f t="array" ref="Q13">_xlfn.IFS(OrderData[[#This Row],[Coffee Type]]="Rob","Robusta",OrderData[[#This Row],[Coffee Type]]="Ara","Arabica",OrderData[[#This Row],[Coffee Type]]="Lib","Librica",OrderData[[#This Row],[Coffee Type]]="Exc","Excelsior")</f>
        <v>Excelsior</v>
      </c>
    </row>
    <row r="14" spans="1:18" x14ac:dyDescent="0.3">
      <c r="A14" s="2" t="s">
        <v>44</v>
      </c>
      <c r="B14" s="3">
        <v>44744</v>
      </c>
      <c r="C14" s="2" t="s">
        <v>45</v>
      </c>
      <c r="D14" t="s">
        <v>15</v>
      </c>
      <c r="E14" s="2">
        <v>5</v>
      </c>
      <c r="F14" s="2" t="str">
        <f>VLOOKUP(OrderData[[#This Row],[Customer ID]],customers!$A$1:$I$1001,2,FALSE)</f>
        <v>Rosaleen Scholar</v>
      </c>
      <c r="G14" s="2" t="str">
        <f>LEFT(OrderData[[#This Row],[Name]], SEARCH(" ", OrderData[[#This Row],[Name]]) - 1)</f>
        <v>Rosaleen</v>
      </c>
      <c r="H14" s="2" t="str">
        <f>RIGHT(OrderData[[#This Row],[Name]], LEN(OrderData[[#This Row],[Name]]) - SEARCH(" ", OrderData[[#This Row],[Name]]))</f>
        <v>Scholar</v>
      </c>
      <c r="I14" s="2" t="str">
        <f>VLOOKUP(OrderData[[#This Row],[Customer ID]],customers!$A$1:$I$1001,6,FALSE)</f>
        <v>Richmond</v>
      </c>
      <c r="J14" s="2" t="str">
        <f>VLOOKUP(OrderData[[#This Row],[Customer ID]],customers!$A$1:$I$1001,7,FALSE)</f>
        <v>United States</v>
      </c>
      <c r="K14" t="str">
        <f>VLOOKUP(OrderData[[#This Row],[Customer ID]],customers!$A$1:$I$1001,9,FALSE)</f>
        <v>No</v>
      </c>
      <c r="L14" t="str">
        <f>INDEX(Table3[Coffee Type],MATCH(OrderData[[#This Row],[Product ID]],Table3[Product ID],0))</f>
        <v>Rob</v>
      </c>
      <c r="M14" t="str">
        <f>VLOOKUP(OrderData[[#This Row],[Product ID]],products!$A$1:$G$49,3,FALSE)</f>
        <v>M</v>
      </c>
      <c r="N14">
        <f>VLOOKUP(OrderData[[#This Row],[Product ID]],products!$A$1:$G$49,5,FALSE)</f>
        <v>9.9499999999999993</v>
      </c>
      <c r="O14" s="4">
        <f>OrderData[[#This Row],[Unit Price]]*OrderData[[#This Row],[Quantity]]</f>
        <v>49.75</v>
      </c>
      <c r="P14" t="str" cm="1">
        <f t="array" ref="P14">_xlfn.IFS(OrderData[[#This Row],[Roast Type]]="M","Medium",OrderData[[#This Row],[Roast Type]]="L","Light",OrderData[[#This Row],[Roast Type]]="D","Dark")</f>
        <v>Medium</v>
      </c>
      <c r="Q14" t="str" cm="1">
        <f t="array" ref="Q14">_xlfn.IFS(OrderData[[#This Row],[Coffee Type]]="Rob","Robusta",OrderData[[#This Row],[Coffee Type]]="Ara","Arabica",OrderData[[#This Row],[Coffee Type]]="Lib","Librica",OrderData[[#This Row],[Coffee Type]]="Exc","Excelsior")</f>
        <v>Robusta</v>
      </c>
    </row>
    <row r="15" spans="1:18" x14ac:dyDescent="0.3">
      <c r="A15" s="2" t="s">
        <v>46</v>
      </c>
      <c r="B15" s="3">
        <v>43973</v>
      </c>
      <c r="C15" s="2" t="s">
        <v>47</v>
      </c>
      <c r="D15" t="s">
        <v>48</v>
      </c>
      <c r="E15" s="2">
        <v>2</v>
      </c>
      <c r="F15" s="2" t="str">
        <f>VLOOKUP(OrderData[[#This Row],[Customer ID]],customers!$A$1:$I$1001,2,FALSE)</f>
        <v>Terence Vanyutin</v>
      </c>
      <c r="G15" s="2" t="str">
        <f>LEFT(OrderData[[#This Row],[Name]], SEARCH(" ", OrderData[[#This Row],[Name]]) - 1)</f>
        <v>Terence</v>
      </c>
      <c r="H15" s="2" t="str">
        <f>RIGHT(OrderData[[#This Row],[Name]], LEN(OrderData[[#This Row],[Name]]) - SEARCH(" ", OrderData[[#This Row],[Name]]))</f>
        <v>Vanyutin</v>
      </c>
      <c r="I15" s="2" t="str">
        <f>VLOOKUP(OrderData[[#This Row],[Customer ID]],customers!$A$1:$I$1001,6,FALSE)</f>
        <v>Migrate</v>
      </c>
      <c r="J15" s="2" t="str">
        <f>VLOOKUP(OrderData[[#This Row],[Customer ID]],customers!$A$1:$I$1001,7,FALSE)</f>
        <v>United States</v>
      </c>
      <c r="K15" t="str">
        <f>VLOOKUP(OrderData[[#This Row],[Customer ID]],customers!$A$1:$I$1001,9,FALSE)</f>
        <v>No</v>
      </c>
      <c r="L15" t="str">
        <f>INDEX(Table3[Coffee Type],MATCH(OrderData[[#This Row],[Product ID]],Table3[Product ID],0))</f>
        <v>Rob</v>
      </c>
      <c r="M15" t="str">
        <f>VLOOKUP(OrderData[[#This Row],[Product ID]],products!$A$1:$G$49,3,FALSE)</f>
        <v>D</v>
      </c>
      <c r="N15">
        <f>VLOOKUP(OrderData[[#This Row],[Product ID]],products!$A$1:$G$49,5,FALSE)</f>
        <v>20.584999999999997</v>
      </c>
      <c r="O15" s="4">
        <f>OrderData[[#This Row],[Unit Price]]*OrderData[[#This Row],[Quantity]]</f>
        <v>41.169999999999995</v>
      </c>
      <c r="P15" t="str" cm="1">
        <f t="array" ref="P15">_xlfn.IFS(OrderData[[#This Row],[Roast Type]]="M","Medium",OrderData[[#This Row],[Roast Type]]="L","Light",OrderData[[#This Row],[Roast Type]]="D","Dark")</f>
        <v>Dark</v>
      </c>
      <c r="Q15" t="str" cm="1">
        <f t="array" ref="Q15">_xlfn.IFS(OrderData[[#This Row],[Coffee Type]]="Rob","Robusta",OrderData[[#This Row],[Coffee Type]]="Ara","Arabica",OrderData[[#This Row],[Coffee Type]]="Lib","Librica",OrderData[[#This Row],[Coffee Type]]="Exc","Excelsior")</f>
        <v>Robusta</v>
      </c>
    </row>
    <row r="16" spans="1:18" x14ac:dyDescent="0.3">
      <c r="A16" s="2" t="s">
        <v>49</v>
      </c>
      <c r="B16" s="3">
        <v>44656</v>
      </c>
      <c r="C16" s="2" t="s">
        <v>50</v>
      </c>
      <c r="D16" t="s">
        <v>51</v>
      </c>
      <c r="E16" s="2">
        <v>3</v>
      </c>
      <c r="F16" s="2" t="str">
        <f>VLOOKUP(OrderData[[#This Row],[Customer ID]],customers!$A$1:$I$1001,2,FALSE)</f>
        <v>Patrice Trobe</v>
      </c>
      <c r="G16" s="2" t="str">
        <f>LEFT(OrderData[[#This Row],[Name]], SEARCH(" ", OrderData[[#This Row],[Name]]) - 1)</f>
        <v>Patrice</v>
      </c>
      <c r="H16" s="2" t="str">
        <f>RIGHT(OrderData[[#This Row],[Name]], LEN(OrderData[[#This Row],[Name]]) - SEARCH(" ", OrderData[[#This Row],[Name]]))</f>
        <v>Trobe</v>
      </c>
      <c r="I16" s="2" t="str">
        <f>VLOOKUP(OrderData[[#This Row],[Customer ID]],customers!$A$1:$I$1001,6,FALSE)</f>
        <v>Saint Louis</v>
      </c>
      <c r="J16" s="2" t="str">
        <f>VLOOKUP(OrderData[[#This Row],[Customer ID]],customers!$A$1:$I$1001,7,FALSE)</f>
        <v>United States</v>
      </c>
      <c r="K16" t="str">
        <f>VLOOKUP(OrderData[[#This Row],[Customer ID]],customers!$A$1:$I$1001,9,FALSE)</f>
        <v>Yes</v>
      </c>
      <c r="L16" t="str">
        <f>INDEX(Table3[Coffee Type],MATCH(OrderData[[#This Row],[Product ID]],Table3[Product ID],0))</f>
        <v>Lib</v>
      </c>
      <c r="M16" t="str">
        <f>VLOOKUP(OrderData[[#This Row],[Product ID]],products!$A$1:$G$49,3,FALSE)</f>
        <v>D</v>
      </c>
      <c r="N16">
        <f>VLOOKUP(OrderData[[#This Row],[Product ID]],products!$A$1:$G$49,5,FALSE)</f>
        <v>3.8849999999999998</v>
      </c>
      <c r="O16" s="4">
        <f>OrderData[[#This Row],[Unit Price]]*OrderData[[#This Row],[Quantity]]</f>
        <v>11.654999999999999</v>
      </c>
      <c r="P16" t="str" cm="1">
        <f t="array" ref="P16">_xlfn.IFS(OrderData[[#This Row],[Roast Type]]="M","Medium",OrderData[[#This Row],[Roast Type]]="L","Light",OrderData[[#This Row],[Roast Type]]="D","Dark")</f>
        <v>Dark</v>
      </c>
      <c r="Q16" t="str" cm="1">
        <f t="array" ref="Q16">_xlfn.IFS(OrderData[[#This Row],[Coffee Type]]="Rob","Robusta",OrderData[[#This Row],[Coffee Type]]="Ara","Arabica",OrderData[[#This Row],[Coffee Type]]="Lib","Librica",OrderData[[#This Row],[Coffee Type]]="Exc","Excelsior")</f>
        <v>Librica</v>
      </c>
    </row>
    <row r="17" spans="1:17" x14ac:dyDescent="0.3">
      <c r="A17" s="2" t="s">
        <v>52</v>
      </c>
      <c r="B17" s="3">
        <v>44719</v>
      </c>
      <c r="C17" s="2" t="s">
        <v>53</v>
      </c>
      <c r="D17" t="s">
        <v>54</v>
      </c>
      <c r="E17" s="2">
        <v>5</v>
      </c>
      <c r="F17" s="2" t="str">
        <f>VLOOKUP(OrderData[[#This Row],[Customer ID]],customers!$A$1:$I$1001,2,FALSE)</f>
        <v>Llywellyn Oscroft</v>
      </c>
      <c r="G17" s="2" t="str">
        <f>LEFT(OrderData[[#This Row],[Name]], SEARCH(" ", OrderData[[#This Row],[Name]]) - 1)</f>
        <v>Llywellyn</v>
      </c>
      <c r="H17" s="2" t="str">
        <f>RIGHT(OrderData[[#This Row],[Name]], LEN(OrderData[[#This Row],[Name]]) - SEARCH(" ", OrderData[[#This Row],[Name]]))</f>
        <v>Oscroft</v>
      </c>
      <c r="I17" s="2" t="str">
        <f>VLOOKUP(OrderData[[#This Row],[Customer ID]],customers!$A$1:$I$1001,6,FALSE)</f>
        <v>Philadelphia</v>
      </c>
      <c r="J17" s="2" t="str">
        <f>VLOOKUP(OrderData[[#This Row],[Customer ID]],customers!$A$1:$I$1001,7,FALSE)</f>
        <v>United States</v>
      </c>
      <c r="K17" t="str">
        <f>VLOOKUP(OrderData[[#This Row],[Customer ID]],customers!$A$1:$I$1001,9,FALSE)</f>
        <v>No</v>
      </c>
      <c r="L17" t="str">
        <f>INDEX(Table3[Coffee Type],MATCH(OrderData[[#This Row],[Product ID]],Table3[Product ID],0))</f>
        <v>Rob</v>
      </c>
      <c r="M17" t="str">
        <f>VLOOKUP(OrderData[[#This Row],[Product ID]],products!$A$1:$G$49,3,FALSE)</f>
        <v>M</v>
      </c>
      <c r="N17">
        <f>VLOOKUP(OrderData[[#This Row],[Product ID]],products!$A$1:$G$49,5,FALSE)</f>
        <v>22.884999999999998</v>
      </c>
      <c r="O17" s="4">
        <f>OrderData[[#This Row],[Unit Price]]*OrderData[[#This Row],[Quantity]]</f>
        <v>114.42499999999998</v>
      </c>
      <c r="P17" t="str" cm="1">
        <f t="array" ref="P17">_xlfn.IFS(OrderData[[#This Row],[Roast Type]]="M","Medium",OrderData[[#This Row],[Roast Type]]="L","Light",OrderData[[#This Row],[Roast Type]]="D","Dark")</f>
        <v>Medium</v>
      </c>
      <c r="Q17" t="str" cm="1">
        <f t="array" ref="Q17">_xlfn.IFS(OrderData[[#This Row],[Coffee Type]]="Rob","Robusta",OrderData[[#This Row],[Coffee Type]]="Ara","Arabica",OrderData[[#This Row],[Coffee Type]]="Lib","Librica",OrderData[[#This Row],[Coffee Type]]="Exc","Excelsior")</f>
        <v>Robusta</v>
      </c>
    </row>
    <row r="18" spans="1:17" x14ac:dyDescent="0.3">
      <c r="A18" s="2" t="s">
        <v>55</v>
      </c>
      <c r="B18" s="3">
        <v>43544</v>
      </c>
      <c r="C18" s="2" t="s">
        <v>56</v>
      </c>
      <c r="D18" t="s">
        <v>57</v>
      </c>
      <c r="E18" s="2">
        <v>6</v>
      </c>
      <c r="F18" s="2" t="str">
        <f>VLOOKUP(OrderData[[#This Row],[Customer ID]],customers!$A$1:$I$1001,2,FALSE)</f>
        <v>Minni Alabaster</v>
      </c>
      <c r="G18" s="2" t="str">
        <f>LEFT(OrderData[[#This Row],[Name]], SEARCH(" ", OrderData[[#This Row],[Name]]) - 1)</f>
        <v>Minni</v>
      </c>
      <c r="H18" s="2" t="str">
        <f>RIGHT(OrderData[[#This Row],[Name]], LEN(OrderData[[#This Row],[Name]]) - SEARCH(" ", OrderData[[#This Row],[Name]]))</f>
        <v>Alabaster</v>
      </c>
      <c r="I18" s="2" t="str">
        <f>VLOOKUP(OrderData[[#This Row],[Customer ID]],customers!$A$1:$I$1001,6,FALSE)</f>
        <v>Portland</v>
      </c>
      <c r="J18" s="2" t="str">
        <f>VLOOKUP(OrderData[[#This Row],[Customer ID]],customers!$A$1:$I$1001,7,FALSE)</f>
        <v>United States</v>
      </c>
      <c r="K18" t="str">
        <f>VLOOKUP(OrderData[[#This Row],[Customer ID]],customers!$A$1:$I$1001,9,FALSE)</f>
        <v>No</v>
      </c>
      <c r="L18" t="str">
        <f>INDEX(Table3[Coffee Type],MATCH(OrderData[[#This Row],[Product ID]],Table3[Product ID],0))</f>
        <v>Ara</v>
      </c>
      <c r="M18" t="str">
        <f>VLOOKUP(OrderData[[#This Row],[Product ID]],products!$A$1:$G$49,3,FALSE)</f>
        <v>M</v>
      </c>
      <c r="N18">
        <f>VLOOKUP(OrderData[[#This Row],[Product ID]],products!$A$1:$G$49,5,FALSE)</f>
        <v>3.375</v>
      </c>
      <c r="O18" s="4">
        <f>OrderData[[#This Row],[Unit Price]]*OrderData[[#This Row],[Quantity]]</f>
        <v>20.25</v>
      </c>
      <c r="P18" t="str" cm="1">
        <f t="array" ref="P18">_xlfn.IFS(OrderData[[#This Row],[Roast Type]]="M","Medium",OrderData[[#This Row],[Roast Type]]="L","Light",OrderData[[#This Row],[Roast Type]]="D","Dark")</f>
        <v>Medium</v>
      </c>
      <c r="Q18" t="str" cm="1">
        <f t="array" ref="Q18">_xlfn.IFS(OrderData[[#This Row],[Coffee Type]]="Rob","Robusta",OrderData[[#This Row],[Coffee Type]]="Ara","Arabica",OrderData[[#This Row],[Coffee Type]]="Lib","Librica",OrderData[[#This Row],[Coffee Type]]="Exc","Excelsior")</f>
        <v>Arabica</v>
      </c>
    </row>
    <row r="19" spans="1:17" x14ac:dyDescent="0.3">
      <c r="A19" s="2" t="s">
        <v>58</v>
      </c>
      <c r="B19" s="3">
        <v>43757</v>
      </c>
      <c r="C19" s="2" t="s">
        <v>59</v>
      </c>
      <c r="D19" t="s">
        <v>19</v>
      </c>
      <c r="E19" s="2">
        <v>6</v>
      </c>
      <c r="F19" s="2" t="str">
        <f>VLOOKUP(OrderData[[#This Row],[Customer ID]],customers!$A$1:$I$1001,2,FALSE)</f>
        <v>Rhianon Broxup</v>
      </c>
      <c r="G19" s="2" t="str">
        <f>LEFT(OrderData[[#This Row],[Name]], SEARCH(" ", OrderData[[#This Row],[Name]]) - 1)</f>
        <v>Rhianon</v>
      </c>
      <c r="H19" s="2" t="str">
        <f>RIGHT(OrderData[[#This Row],[Name]], LEN(OrderData[[#This Row],[Name]]) - SEARCH(" ", OrderData[[#This Row],[Name]]))</f>
        <v>Broxup</v>
      </c>
      <c r="I19" s="2" t="str">
        <f>VLOOKUP(OrderData[[#This Row],[Customer ID]],customers!$A$1:$I$1001,6,FALSE)</f>
        <v>Houston</v>
      </c>
      <c r="J19" s="2" t="str">
        <f>VLOOKUP(OrderData[[#This Row],[Customer ID]],customers!$A$1:$I$1001,7,FALSE)</f>
        <v>United States</v>
      </c>
      <c r="K19" t="str">
        <f>VLOOKUP(OrderData[[#This Row],[Customer ID]],customers!$A$1:$I$1001,9,FALSE)</f>
        <v>No</v>
      </c>
      <c r="L19" t="str">
        <f>INDEX(Table3[Coffee Type],MATCH(OrderData[[#This Row],[Product ID]],Table3[Product ID],0))</f>
        <v>Ara</v>
      </c>
      <c r="M19" t="str">
        <f>VLOOKUP(OrderData[[#This Row],[Product ID]],products!$A$1:$G$49,3,FALSE)</f>
        <v>L</v>
      </c>
      <c r="N19">
        <f>VLOOKUP(OrderData[[#This Row],[Product ID]],products!$A$1:$G$49,5,FALSE)</f>
        <v>12.95</v>
      </c>
      <c r="O19" s="4">
        <f>OrderData[[#This Row],[Unit Price]]*OrderData[[#This Row],[Quantity]]</f>
        <v>77.699999999999989</v>
      </c>
      <c r="P19" t="str" cm="1">
        <f t="array" ref="P19">_xlfn.IFS(OrderData[[#This Row],[Roast Type]]="M","Medium",OrderData[[#This Row],[Roast Type]]="L","Light",OrderData[[#This Row],[Roast Type]]="D","Dark")</f>
        <v>Light</v>
      </c>
      <c r="Q19" t="str" cm="1">
        <f t="array" ref="Q19">_xlfn.IFS(OrderData[[#This Row],[Coffee Type]]="Rob","Robusta",OrderData[[#This Row],[Coffee Type]]="Ara","Arabica",OrderData[[#This Row],[Coffee Type]]="Lib","Librica",OrderData[[#This Row],[Coffee Type]]="Exc","Excelsior")</f>
        <v>Arabica</v>
      </c>
    </row>
    <row r="20" spans="1:17" x14ac:dyDescent="0.3">
      <c r="A20" s="2" t="s">
        <v>60</v>
      </c>
      <c r="B20" s="3">
        <v>43629</v>
      </c>
      <c r="C20" s="2" t="s">
        <v>61</v>
      </c>
      <c r="D20" t="s">
        <v>48</v>
      </c>
      <c r="E20" s="2">
        <v>4</v>
      </c>
      <c r="F20" s="2" t="str">
        <f>VLOOKUP(OrderData[[#This Row],[Customer ID]],customers!$A$1:$I$1001,2,FALSE)</f>
        <v>Pall Redford</v>
      </c>
      <c r="G20" s="2" t="str">
        <f>LEFT(OrderData[[#This Row],[Name]], SEARCH(" ", OrderData[[#This Row],[Name]]) - 1)</f>
        <v>Pall</v>
      </c>
      <c r="H20" s="2" t="str">
        <f>RIGHT(OrderData[[#This Row],[Name]], LEN(OrderData[[#This Row],[Name]]) - SEARCH(" ", OrderData[[#This Row],[Name]]))</f>
        <v>Redford</v>
      </c>
      <c r="I20" s="2" t="str">
        <f>VLOOKUP(OrderData[[#This Row],[Customer ID]],customers!$A$1:$I$1001,6,FALSE)</f>
        <v>Caherconlish</v>
      </c>
      <c r="J20" s="2" t="str">
        <f>VLOOKUP(OrderData[[#This Row],[Customer ID]],customers!$A$1:$I$1001,7,FALSE)</f>
        <v>Ireland</v>
      </c>
      <c r="K20" t="str">
        <f>VLOOKUP(OrderData[[#This Row],[Customer ID]],customers!$A$1:$I$1001,9,FALSE)</f>
        <v>Yes</v>
      </c>
      <c r="L20" t="str">
        <f>INDEX(Table3[Coffee Type],MATCH(OrderData[[#This Row],[Product ID]],Table3[Product ID],0))</f>
        <v>Rob</v>
      </c>
      <c r="M20" t="str">
        <f>VLOOKUP(OrderData[[#This Row],[Product ID]],products!$A$1:$G$49,3,FALSE)</f>
        <v>D</v>
      </c>
      <c r="N20">
        <f>VLOOKUP(OrderData[[#This Row],[Product ID]],products!$A$1:$G$49,5,FALSE)</f>
        <v>20.584999999999997</v>
      </c>
      <c r="O20" s="4">
        <f>OrderData[[#This Row],[Unit Price]]*OrderData[[#This Row],[Quantity]]</f>
        <v>82.339999999999989</v>
      </c>
      <c r="P20" t="str" cm="1">
        <f t="array" ref="P20">_xlfn.IFS(OrderData[[#This Row],[Roast Type]]="M","Medium",OrderData[[#This Row],[Roast Type]]="L","Light",OrderData[[#This Row],[Roast Type]]="D","Dark")</f>
        <v>Dark</v>
      </c>
      <c r="Q20" t="str" cm="1">
        <f t="array" ref="Q20">_xlfn.IFS(OrderData[[#This Row],[Coffee Type]]="Rob","Robusta",OrderData[[#This Row],[Coffee Type]]="Ara","Arabica",OrderData[[#This Row],[Coffee Type]]="Lib","Librica",OrderData[[#This Row],[Coffee Type]]="Exc","Excelsior")</f>
        <v>Robusta</v>
      </c>
    </row>
    <row r="21" spans="1:17" x14ac:dyDescent="0.3">
      <c r="A21" s="2" t="s">
        <v>62</v>
      </c>
      <c r="B21" s="3">
        <v>44169</v>
      </c>
      <c r="C21" s="2" t="s">
        <v>63</v>
      </c>
      <c r="D21" t="s">
        <v>57</v>
      </c>
      <c r="E21" s="2">
        <v>5</v>
      </c>
      <c r="F21" s="2" t="str">
        <f>VLOOKUP(OrderData[[#This Row],[Customer ID]],customers!$A$1:$I$1001,2,FALSE)</f>
        <v>Aurea Corradino</v>
      </c>
      <c r="G21" s="2" t="str">
        <f>LEFT(OrderData[[#This Row],[Name]], SEARCH(" ", OrderData[[#This Row],[Name]]) - 1)</f>
        <v>Aurea</v>
      </c>
      <c r="H21" s="2" t="str">
        <f>RIGHT(OrderData[[#This Row],[Name]], LEN(OrderData[[#This Row],[Name]]) - SEARCH(" ", OrderData[[#This Row],[Name]]))</f>
        <v>Corradino</v>
      </c>
      <c r="I21" s="2" t="str">
        <f>VLOOKUP(OrderData[[#This Row],[Customer ID]],customers!$A$1:$I$1001,6,FALSE)</f>
        <v>New York City</v>
      </c>
      <c r="J21" s="2" t="str">
        <f>VLOOKUP(OrderData[[#This Row],[Customer ID]],customers!$A$1:$I$1001,7,FALSE)</f>
        <v>United States</v>
      </c>
      <c r="K21" t="str">
        <f>VLOOKUP(OrderData[[#This Row],[Customer ID]],customers!$A$1:$I$1001,9,FALSE)</f>
        <v>Yes</v>
      </c>
      <c r="L21" t="str">
        <f>INDEX(Table3[Coffee Type],MATCH(OrderData[[#This Row],[Product ID]],Table3[Product ID],0))</f>
        <v>Ara</v>
      </c>
      <c r="M21" t="str">
        <f>VLOOKUP(OrderData[[#This Row],[Product ID]],products!$A$1:$G$49,3,FALSE)</f>
        <v>M</v>
      </c>
      <c r="N21">
        <f>VLOOKUP(OrderData[[#This Row],[Product ID]],products!$A$1:$G$49,5,FALSE)</f>
        <v>3.375</v>
      </c>
      <c r="O21" s="4">
        <f>OrderData[[#This Row],[Unit Price]]*OrderData[[#This Row],[Quantity]]</f>
        <v>16.875</v>
      </c>
      <c r="P21" t="str" cm="1">
        <f t="array" ref="P21">_xlfn.IFS(OrderData[[#This Row],[Roast Type]]="M","Medium",OrderData[[#This Row],[Roast Type]]="L","Light",OrderData[[#This Row],[Roast Type]]="D","Dark")</f>
        <v>Medium</v>
      </c>
      <c r="Q21" t="str" cm="1">
        <f t="array" ref="Q21">_xlfn.IFS(OrderData[[#This Row],[Coffee Type]]="Rob","Robusta",OrderData[[#This Row],[Coffee Type]]="Ara","Arabica",OrderData[[#This Row],[Coffee Type]]="Lib","Librica",OrderData[[#This Row],[Coffee Type]]="Exc","Excelsior")</f>
        <v>Arabica</v>
      </c>
    </row>
    <row r="22" spans="1:17" x14ac:dyDescent="0.3">
      <c r="A22" s="2" t="s">
        <v>62</v>
      </c>
      <c r="B22" s="3">
        <v>44169</v>
      </c>
      <c r="C22" s="2" t="s">
        <v>63</v>
      </c>
      <c r="D22" t="s">
        <v>64</v>
      </c>
      <c r="E22" s="2">
        <v>4</v>
      </c>
      <c r="F22" s="2" t="str">
        <f>VLOOKUP(OrderData[[#This Row],[Customer ID]],customers!$A$1:$I$1001,2,FALSE)</f>
        <v>Aurea Corradino</v>
      </c>
      <c r="G22" s="2" t="str">
        <f>LEFT(OrderData[[#This Row],[Name]], SEARCH(" ", OrderData[[#This Row],[Name]]) - 1)</f>
        <v>Aurea</v>
      </c>
      <c r="H22" s="2" t="str">
        <f>RIGHT(OrderData[[#This Row],[Name]], LEN(OrderData[[#This Row],[Name]]) - SEARCH(" ", OrderData[[#This Row],[Name]]))</f>
        <v>Corradino</v>
      </c>
      <c r="I22" s="2" t="str">
        <f>VLOOKUP(OrderData[[#This Row],[Customer ID]],customers!$A$1:$I$1001,6,FALSE)</f>
        <v>New York City</v>
      </c>
      <c r="J22" s="2" t="str">
        <f>VLOOKUP(OrderData[[#This Row],[Customer ID]],customers!$A$1:$I$1001,7,FALSE)</f>
        <v>United States</v>
      </c>
      <c r="K22" t="str">
        <f>VLOOKUP(OrderData[[#This Row],[Customer ID]],customers!$A$1:$I$1001,9,FALSE)</f>
        <v>Yes</v>
      </c>
      <c r="L22" t="str">
        <f>INDEX(Table3[Coffee Type],MATCH(OrderData[[#This Row],[Product ID]],Table3[Product ID],0))</f>
        <v>Exc</v>
      </c>
      <c r="M22" t="str">
        <f>VLOOKUP(OrderData[[#This Row],[Product ID]],products!$A$1:$G$49,3,FALSE)</f>
        <v>D</v>
      </c>
      <c r="N22">
        <f>VLOOKUP(OrderData[[#This Row],[Product ID]],products!$A$1:$G$49,5,FALSE)</f>
        <v>3.645</v>
      </c>
      <c r="O22" s="4">
        <f>OrderData[[#This Row],[Unit Price]]*OrderData[[#This Row],[Quantity]]</f>
        <v>14.58</v>
      </c>
      <c r="P22" t="str" cm="1">
        <f t="array" ref="P22">_xlfn.IFS(OrderData[[#This Row],[Roast Type]]="M","Medium",OrderData[[#This Row],[Roast Type]]="L","Light",OrderData[[#This Row],[Roast Type]]="D","Dark")</f>
        <v>Dark</v>
      </c>
      <c r="Q22" t="str" cm="1">
        <f t="array" ref="Q22">_xlfn.IFS(OrderData[[#This Row],[Coffee Type]]="Rob","Robusta",OrderData[[#This Row],[Coffee Type]]="Ara","Arabica",OrderData[[#This Row],[Coffee Type]]="Lib","Librica",OrderData[[#This Row],[Coffee Type]]="Exc","Excelsior")</f>
        <v>Excelsior</v>
      </c>
    </row>
    <row r="23" spans="1:17" x14ac:dyDescent="0.3">
      <c r="A23" s="2" t="s">
        <v>65</v>
      </c>
      <c r="B23" s="3">
        <v>44169</v>
      </c>
      <c r="C23" s="2" t="s">
        <v>66</v>
      </c>
      <c r="D23" t="s">
        <v>67</v>
      </c>
      <c r="E23" s="2">
        <v>6</v>
      </c>
      <c r="F23" s="2" t="str">
        <f>VLOOKUP(OrderData[[#This Row],[Customer ID]],customers!$A$1:$I$1001,2,FALSE)</f>
        <v>Avrit Davidowsky</v>
      </c>
      <c r="G23" s="2" t="str">
        <f>LEFT(OrderData[[#This Row],[Name]], SEARCH(" ", OrderData[[#This Row],[Name]]) - 1)</f>
        <v>Avrit</v>
      </c>
      <c r="H23" s="2" t="str">
        <f>RIGHT(OrderData[[#This Row],[Name]], LEN(OrderData[[#This Row],[Name]]) - SEARCH(" ", OrderData[[#This Row],[Name]]))</f>
        <v>Davidowsky</v>
      </c>
      <c r="I23" s="2" t="str">
        <f>VLOOKUP(OrderData[[#This Row],[Customer ID]],customers!$A$1:$I$1001,6,FALSE)</f>
        <v>Grand Rapids</v>
      </c>
      <c r="J23" s="2" t="str">
        <f>VLOOKUP(OrderData[[#This Row],[Customer ID]],customers!$A$1:$I$1001,7,FALSE)</f>
        <v>United States</v>
      </c>
      <c r="K23" t="str">
        <f>VLOOKUP(OrderData[[#This Row],[Customer ID]],customers!$A$1:$I$1001,9,FALSE)</f>
        <v>No</v>
      </c>
      <c r="L23" t="str">
        <f>INDEX(Table3[Coffee Type],MATCH(OrderData[[#This Row],[Product ID]],Table3[Product ID],0))</f>
        <v>Ara</v>
      </c>
      <c r="M23" t="str">
        <f>VLOOKUP(OrderData[[#This Row],[Product ID]],products!$A$1:$G$49,3,FALSE)</f>
        <v>D</v>
      </c>
      <c r="N23">
        <f>VLOOKUP(OrderData[[#This Row],[Product ID]],products!$A$1:$G$49,5,FALSE)</f>
        <v>2.9849999999999999</v>
      </c>
      <c r="O23" s="4">
        <f>OrderData[[#This Row],[Unit Price]]*OrderData[[#This Row],[Quantity]]</f>
        <v>17.91</v>
      </c>
      <c r="P23" t="str" cm="1">
        <f t="array" ref="P23">_xlfn.IFS(OrderData[[#This Row],[Roast Type]]="M","Medium",OrderData[[#This Row],[Roast Type]]="L","Light",OrderData[[#This Row],[Roast Type]]="D","Dark")</f>
        <v>Dark</v>
      </c>
      <c r="Q23" t="str" cm="1">
        <f t="array" ref="Q23">_xlfn.IFS(OrderData[[#This Row],[Coffee Type]]="Rob","Robusta",OrderData[[#This Row],[Coffee Type]]="Ara","Arabica",OrderData[[#This Row],[Coffee Type]]="Lib","Librica",OrderData[[#This Row],[Coffee Type]]="Exc","Excelsior")</f>
        <v>Arabica</v>
      </c>
    </row>
    <row r="24" spans="1:17" x14ac:dyDescent="0.3">
      <c r="A24" s="2" t="s">
        <v>68</v>
      </c>
      <c r="B24" s="3">
        <v>44218</v>
      </c>
      <c r="C24" s="2" t="s">
        <v>69</v>
      </c>
      <c r="D24" t="s">
        <v>54</v>
      </c>
      <c r="E24" s="2">
        <v>4</v>
      </c>
      <c r="F24" s="2" t="str">
        <f>VLOOKUP(OrderData[[#This Row],[Customer ID]],customers!$A$1:$I$1001,2,FALSE)</f>
        <v>Annabel Antuk</v>
      </c>
      <c r="G24" s="2" t="str">
        <f>LEFT(OrderData[[#This Row],[Name]], SEARCH(" ", OrderData[[#This Row],[Name]]) - 1)</f>
        <v>Annabel</v>
      </c>
      <c r="H24" s="2" t="str">
        <f>RIGHT(OrderData[[#This Row],[Name]], LEN(OrderData[[#This Row],[Name]]) - SEARCH(" ", OrderData[[#This Row],[Name]]))</f>
        <v>Antuk</v>
      </c>
      <c r="I24" s="2" t="str">
        <f>VLOOKUP(OrderData[[#This Row],[Customer ID]],customers!$A$1:$I$1001,6,FALSE)</f>
        <v>Punta Gorda</v>
      </c>
      <c r="J24" s="2" t="str">
        <f>VLOOKUP(OrderData[[#This Row],[Customer ID]],customers!$A$1:$I$1001,7,FALSE)</f>
        <v>United States</v>
      </c>
      <c r="K24" t="str">
        <f>VLOOKUP(OrderData[[#This Row],[Customer ID]],customers!$A$1:$I$1001,9,FALSE)</f>
        <v>Yes</v>
      </c>
      <c r="L24" t="str">
        <f>INDEX(Table3[Coffee Type],MATCH(OrderData[[#This Row],[Product ID]],Table3[Product ID],0))</f>
        <v>Rob</v>
      </c>
      <c r="M24" t="str">
        <f>VLOOKUP(OrderData[[#This Row],[Product ID]],products!$A$1:$G$49,3,FALSE)</f>
        <v>M</v>
      </c>
      <c r="N24">
        <f>VLOOKUP(OrderData[[#This Row],[Product ID]],products!$A$1:$G$49,5,FALSE)</f>
        <v>22.884999999999998</v>
      </c>
      <c r="O24" s="4">
        <f>OrderData[[#This Row],[Unit Price]]*OrderData[[#This Row],[Quantity]]</f>
        <v>91.539999999999992</v>
      </c>
      <c r="P24" t="str" cm="1">
        <f t="array" ref="P24">_xlfn.IFS(OrderData[[#This Row],[Roast Type]]="M","Medium",OrderData[[#This Row],[Roast Type]]="L","Light",OrderData[[#This Row],[Roast Type]]="D","Dark")</f>
        <v>Medium</v>
      </c>
      <c r="Q24" t="str" cm="1">
        <f t="array" ref="Q24">_xlfn.IFS(OrderData[[#This Row],[Coffee Type]]="Rob","Robusta",OrderData[[#This Row],[Coffee Type]]="Ara","Arabica",OrderData[[#This Row],[Coffee Type]]="Lib","Librica",OrderData[[#This Row],[Coffee Type]]="Exc","Excelsior")</f>
        <v>Robusta</v>
      </c>
    </row>
    <row r="25" spans="1:17" x14ac:dyDescent="0.3">
      <c r="A25" s="2" t="s">
        <v>70</v>
      </c>
      <c r="B25" s="3">
        <v>44603</v>
      </c>
      <c r="C25" s="2" t="s">
        <v>71</v>
      </c>
      <c r="D25" t="s">
        <v>67</v>
      </c>
      <c r="E25" s="2">
        <v>4</v>
      </c>
      <c r="F25" s="2" t="str">
        <f>VLOOKUP(OrderData[[#This Row],[Customer ID]],customers!$A$1:$I$1001,2,FALSE)</f>
        <v>Iorgo Kleinert</v>
      </c>
      <c r="G25" s="2" t="str">
        <f>LEFT(OrderData[[#This Row],[Name]], SEARCH(" ", OrderData[[#This Row],[Name]]) - 1)</f>
        <v>Iorgo</v>
      </c>
      <c r="H25" s="2" t="str">
        <f>RIGHT(OrderData[[#This Row],[Name]], LEN(OrderData[[#This Row],[Name]]) - SEARCH(" ", OrderData[[#This Row],[Name]]))</f>
        <v>Kleinert</v>
      </c>
      <c r="I25" s="2" t="str">
        <f>VLOOKUP(OrderData[[#This Row],[Customer ID]],customers!$A$1:$I$1001,6,FALSE)</f>
        <v>Vancouver</v>
      </c>
      <c r="J25" s="2" t="str">
        <f>VLOOKUP(OrderData[[#This Row],[Customer ID]],customers!$A$1:$I$1001,7,FALSE)</f>
        <v>United States</v>
      </c>
      <c r="K25" t="str">
        <f>VLOOKUP(OrderData[[#This Row],[Customer ID]],customers!$A$1:$I$1001,9,FALSE)</f>
        <v>Yes</v>
      </c>
      <c r="L25" t="str">
        <f>INDEX(Table3[Coffee Type],MATCH(OrderData[[#This Row],[Product ID]],Table3[Product ID],0))</f>
        <v>Ara</v>
      </c>
      <c r="M25" t="str">
        <f>VLOOKUP(OrderData[[#This Row],[Product ID]],products!$A$1:$G$49,3,FALSE)</f>
        <v>D</v>
      </c>
      <c r="N25">
        <f>VLOOKUP(OrderData[[#This Row],[Product ID]],products!$A$1:$G$49,5,FALSE)</f>
        <v>2.9849999999999999</v>
      </c>
      <c r="O25" s="4">
        <f>OrderData[[#This Row],[Unit Price]]*OrderData[[#This Row],[Quantity]]</f>
        <v>11.94</v>
      </c>
      <c r="P25" t="str" cm="1">
        <f t="array" ref="P25">_xlfn.IFS(OrderData[[#This Row],[Roast Type]]="M","Medium",OrderData[[#This Row],[Roast Type]]="L","Light",OrderData[[#This Row],[Roast Type]]="D","Dark")</f>
        <v>Dark</v>
      </c>
      <c r="Q25" t="str" cm="1">
        <f t="array" ref="Q25">_xlfn.IFS(OrderData[[#This Row],[Coffee Type]]="Rob","Robusta",OrderData[[#This Row],[Coffee Type]]="Ara","Arabica",OrderData[[#This Row],[Coffee Type]]="Lib","Librica",OrderData[[#This Row],[Coffee Type]]="Exc","Excelsior")</f>
        <v>Arabica</v>
      </c>
    </row>
    <row r="26" spans="1:17" x14ac:dyDescent="0.3">
      <c r="A26" s="2" t="s">
        <v>72</v>
      </c>
      <c r="B26" s="3">
        <v>44454</v>
      </c>
      <c r="C26" s="2" t="s">
        <v>73</v>
      </c>
      <c r="D26" t="s">
        <v>74</v>
      </c>
      <c r="E26" s="2">
        <v>1</v>
      </c>
      <c r="F26" s="2" t="str">
        <f>VLOOKUP(OrderData[[#This Row],[Customer ID]],customers!$A$1:$I$1001,2,FALSE)</f>
        <v>Chrisy Blofeld</v>
      </c>
      <c r="G26" s="2" t="str">
        <f>LEFT(OrderData[[#This Row],[Name]], SEARCH(" ", OrderData[[#This Row],[Name]]) - 1)</f>
        <v>Chrisy</v>
      </c>
      <c r="H26" s="2" t="str">
        <f>RIGHT(OrderData[[#This Row],[Name]], LEN(OrderData[[#This Row],[Name]]) - SEARCH(" ", OrderData[[#This Row],[Name]]))</f>
        <v>Blofeld</v>
      </c>
      <c r="I26" s="2" t="str">
        <f>VLOOKUP(OrderData[[#This Row],[Customer ID]],customers!$A$1:$I$1001,6,FALSE)</f>
        <v>Englewood</v>
      </c>
      <c r="J26" s="2" t="str">
        <f>VLOOKUP(OrderData[[#This Row],[Customer ID]],customers!$A$1:$I$1001,7,FALSE)</f>
        <v>United States</v>
      </c>
      <c r="K26" t="str">
        <f>VLOOKUP(OrderData[[#This Row],[Customer ID]],customers!$A$1:$I$1001,9,FALSE)</f>
        <v>No</v>
      </c>
      <c r="L26" t="str">
        <f>INDEX(Table3[Coffee Type],MATCH(OrderData[[#This Row],[Product ID]],Table3[Product ID],0))</f>
        <v>Ara</v>
      </c>
      <c r="M26" t="str">
        <f>VLOOKUP(OrderData[[#This Row],[Product ID]],products!$A$1:$G$49,3,FALSE)</f>
        <v>M</v>
      </c>
      <c r="N26">
        <f>VLOOKUP(OrderData[[#This Row],[Product ID]],products!$A$1:$G$49,5,FALSE)</f>
        <v>11.25</v>
      </c>
      <c r="O26" s="4">
        <f>OrderData[[#This Row],[Unit Price]]*OrderData[[#This Row],[Quantity]]</f>
        <v>11.25</v>
      </c>
      <c r="P26" t="str" cm="1">
        <f t="array" ref="P26">_xlfn.IFS(OrderData[[#This Row],[Roast Type]]="M","Medium",OrderData[[#This Row],[Roast Type]]="L","Light",OrderData[[#This Row],[Roast Type]]="D","Dark")</f>
        <v>Medium</v>
      </c>
      <c r="Q26" t="str" cm="1">
        <f t="array" ref="Q26">_xlfn.IFS(OrderData[[#This Row],[Coffee Type]]="Rob","Robusta",OrderData[[#This Row],[Coffee Type]]="Ara","Arabica",OrderData[[#This Row],[Coffee Type]]="Lib","Librica",OrderData[[#This Row],[Coffee Type]]="Exc","Excelsior")</f>
        <v>Arabica</v>
      </c>
    </row>
    <row r="27" spans="1:17" x14ac:dyDescent="0.3">
      <c r="A27" s="2" t="s">
        <v>75</v>
      </c>
      <c r="B27" s="3">
        <v>44128</v>
      </c>
      <c r="C27" s="2" t="s">
        <v>76</v>
      </c>
      <c r="D27" t="s">
        <v>77</v>
      </c>
      <c r="E27" s="2">
        <v>3</v>
      </c>
      <c r="F27" s="2" t="str">
        <f>VLOOKUP(OrderData[[#This Row],[Customer ID]],customers!$A$1:$I$1001,2,FALSE)</f>
        <v>Culley Farris</v>
      </c>
      <c r="G27" s="2" t="str">
        <f>LEFT(OrderData[[#This Row],[Name]], SEARCH(" ", OrderData[[#This Row],[Name]]) - 1)</f>
        <v>Culley</v>
      </c>
      <c r="H27" s="2" t="str">
        <f>RIGHT(OrderData[[#This Row],[Name]], LEN(OrderData[[#This Row],[Name]]) - SEARCH(" ", OrderData[[#This Row],[Name]]))</f>
        <v>Farris</v>
      </c>
      <c r="I27" s="2" t="str">
        <f>VLOOKUP(OrderData[[#This Row],[Customer ID]],customers!$A$1:$I$1001,6,FALSE)</f>
        <v>Punta Gorda</v>
      </c>
      <c r="J27" s="2" t="str">
        <f>VLOOKUP(OrderData[[#This Row],[Customer ID]],customers!$A$1:$I$1001,7,FALSE)</f>
        <v>United States</v>
      </c>
      <c r="K27" t="str">
        <f>VLOOKUP(OrderData[[#This Row],[Customer ID]],customers!$A$1:$I$1001,9,FALSE)</f>
        <v>Yes</v>
      </c>
      <c r="L27" t="str">
        <f>INDEX(Table3[Coffee Type],MATCH(OrderData[[#This Row],[Product ID]],Table3[Product ID],0))</f>
        <v>Exc</v>
      </c>
      <c r="M27" t="str">
        <f>VLOOKUP(OrderData[[#This Row],[Product ID]],products!$A$1:$G$49,3,FALSE)</f>
        <v>M</v>
      </c>
      <c r="N27">
        <f>VLOOKUP(OrderData[[#This Row],[Product ID]],products!$A$1:$G$49,5,FALSE)</f>
        <v>4.125</v>
      </c>
      <c r="O27" s="4">
        <f>OrderData[[#This Row],[Unit Price]]*OrderData[[#This Row],[Quantity]]</f>
        <v>12.375</v>
      </c>
      <c r="P27" t="str" cm="1">
        <f t="array" ref="P27">_xlfn.IFS(OrderData[[#This Row],[Roast Type]]="M","Medium",OrderData[[#This Row],[Roast Type]]="L","Light",OrderData[[#This Row],[Roast Type]]="D","Dark")</f>
        <v>Medium</v>
      </c>
      <c r="Q27" t="str" cm="1">
        <f t="array" ref="Q27">_xlfn.IFS(OrderData[[#This Row],[Coffee Type]]="Rob","Robusta",OrderData[[#This Row],[Coffee Type]]="Ara","Arabica",OrderData[[#This Row],[Coffee Type]]="Lib","Librica",OrderData[[#This Row],[Coffee Type]]="Exc","Excelsior")</f>
        <v>Excelsior</v>
      </c>
    </row>
    <row r="28" spans="1:17" x14ac:dyDescent="0.3">
      <c r="A28" s="2" t="s">
        <v>78</v>
      </c>
      <c r="B28" s="3">
        <v>43516</v>
      </c>
      <c r="C28" s="2" t="s">
        <v>79</v>
      </c>
      <c r="D28" t="s">
        <v>80</v>
      </c>
      <c r="E28" s="2">
        <v>4</v>
      </c>
      <c r="F28" s="2" t="str">
        <f>VLOOKUP(OrderData[[#This Row],[Customer ID]],customers!$A$1:$I$1001,2,FALSE)</f>
        <v>Selene Shales</v>
      </c>
      <c r="G28" s="2" t="str">
        <f>LEFT(OrderData[[#This Row],[Name]], SEARCH(" ", OrderData[[#This Row],[Name]]) - 1)</f>
        <v>Selene</v>
      </c>
      <c r="H28" s="2" t="str">
        <f>RIGHT(OrderData[[#This Row],[Name]], LEN(OrderData[[#This Row],[Name]]) - SEARCH(" ", OrderData[[#This Row],[Name]]))</f>
        <v>Shales</v>
      </c>
      <c r="I28" s="2" t="str">
        <f>VLOOKUP(OrderData[[#This Row],[Customer ID]],customers!$A$1:$I$1001,6,FALSE)</f>
        <v>Petaluma</v>
      </c>
      <c r="J28" s="2" t="str">
        <f>VLOOKUP(OrderData[[#This Row],[Customer ID]],customers!$A$1:$I$1001,7,FALSE)</f>
        <v>United States</v>
      </c>
      <c r="K28" t="str">
        <f>VLOOKUP(OrderData[[#This Row],[Customer ID]],customers!$A$1:$I$1001,9,FALSE)</f>
        <v>Yes</v>
      </c>
      <c r="L28" t="str">
        <f>INDEX(Table3[Coffee Type],MATCH(OrderData[[#This Row],[Product ID]],Table3[Product ID],0))</f>
        <v>Ara</v>
      </c>
      <c r="M28" t="str">
        <f>VLOOKUP(OrderData[[#This Row],[Product ID]],products!$A$1:$G$49,3,FALSE)</f>
        <v>M</v>
      </c>
      <c r="N28">
        <f>VLOOKUP(OrderData[[#This Row],[Product ID]],products!$A$1:$G$49,5,FALSE)</f>
        <v>6.75</v>
      </c>
      <c r="O28" s="4">
        <f>OrderData[[#This Row],[Unit Price]]*OrderData[[#This Row],[Quantity]]</f>
        <v>27</v>
      </c>
      <c r="P28" t="str" cm="1">
        <f t="array" ref="P28">_xlfn.IFS(OrderData[[#This Row],[Roast Type]]="M","Medium",OrderData[[#This Row],[Roast Type]]="L","Light",OrderData[[#This Row],[Roast Type]]="D","Dark")</f>
        <v>Medium</v>
      </c>
      <c r="Q28" t="str" cm="1">
        <f t="array" ref="Q28">_xlfn.IFS(OrderData[[#This Row],[Coffee Type]]="Rob","Robusta",OrderData[[#This Row],[Coffee Type]]="Ara","Arabica",OrderData[[#This Row],[Coffee Type]]="Lib","Librica",OrderData[[#This Row],[Coffee Type]]="Exc","Excelsior")</f>
        <v>Arabica</v>
      </c>
    </row>
    <row r="29" spans="1:17" x14ac:dyDescent="0.3">
      <c r="A29" s="2" t="s">
        <v>81</v>
      </c>
      <c r="B29" s="3">
        <v>43746</v>
      </c>
      <c r="C29" s="2" t="s">
        <v>82</v>
      </c>
      <c r="D29" t="s">
        <v>57</v>
      </c>
      <c r="E29" s="2">
        <v>5</v>
      </c>
      <c r="F29" s="2" t="str">
        <f>VLOOKUP(OrderData[[#This Row],[Customer ID]],customers!$A$1:$I$1001,2,FALSE)</f>
        <v>Vivie Danneil</v>
      </c>
      <c r="G29" s="2" t="str">
        <f>LEFT(OrderData[[#This Row],[Name]], SEARCH(" ", OrderData[[#This Row],[Name]]) - 1)</f>
        <v>Vivie</v>
      </c>
      <c r="H29" s="2" t="str">
        <f>RIGHT(OrderData[[#This Row],[Name]], LEN(OrderData[[#This Row],[Name]]) - SEARCH(" ", OrderData[[#This Row],[Name]]))</f>
        <v>Danneil</v>
      </c>
      <c r="I29" s="2" t="str">
        <f>VLOOKUP(OrderData[[#This Row],[Customer ID]],customers!$A$1:$I$1001,6,FALSE)</f>
        <v>Tralee</v>
      </c>
      <c r="J29" s="2" t="str">
        <f>VLOOKUP(OrderData[[#This Row],[Customer ID]],customers!$A$1:$I$1001,7,FALSE)</f>
        <v>Ireland</v>
      </c>
      <c r="K29" t="str">
        <f>VLOOKUP(OrderData[[#This Row],[Customer ID]],customers!$A$1:$I$1001,9,FALSE)</f>
        <v>No</v>
      </c>
      <c r="L29" t="str">
        <f>INDEX(Table3[Coffee Type],MATCH(OrderData[[#This Row],[Product ID]],Table3[Product ID],0))</f>
        <v>Ara</v>
      </c>
      <c r="M29" t="str">
        <f>VLOOKUP(OrderData[[#This Row],[Product ID]],products!$A$1:$G$49,3,FALSE)</f>
        <v>M</v>
      </c>
      <c r="N29">
        <f>VLOOKUP(OrderData[[#This Row],[Product ID]],products!$A$1:$G$49,5,FALSE)</f>
        <v>3.375</v>
      </c>
      <c r="O29" s="4">
        <f>OrderData[[#This Row],[Unit Price]]*OrderData[[#This Row],[Quantity]]</f>
        <v>16.875</v>
      </c>
      <c r="P29" t="str" cm="1">
        <f t="array" ref="P29">_xlfn.IFS(OrderData[[#This Row],[Roast Type]]="M","Medium",OrderData[[#This Row],[Roast Type]]="L","Light",OrderData[[#This Row],[Roast Type]]="D","Dark")</f>
        <v>Medium</v>
      </c>
      <c r="Q29" t="str" cm="1">
        <f t="array" ref="Q29">_xlfn.IFS(OrderData[[#This Row],[Coffee Type]]="Rob","Robusta",OrderData[[#This Row],[Coffee Type]]="Ara","Arabica",OrderData[[#This Row],[Coffee Type]]="Lib","Librica",OrderData[[#This Row],[Coffee Type]]="Exc","Excelsior")</f>
        <v>Arabica</v>
      </c>
    </row>
    <row r="30" spans="1:17" x14ac:dyDescent="0.3">
      <c r="A30" s="2" t="s">
        <v>83</v>
      </c>
      <c r="B30" s="3">
        <v>44775</v>
      </c>
      <c r="C30" s="2" t="s">
        <v>84</v>
      </c>
      <c r="D30" t="s">
        <v>85</v>
      </c>
      <c r="E30" s="2">
        <v>3</v>
      </c>
      <c r="F30" s="2" t="str">
        <f>VLOOKUP(OrderData[[#This Row],[Customer ID]],customers!$A$1:$I$1001,2,FALSE)</f>
        <v>Theresita Newbury</v>
      </c>
      <c r="G30" s="2" t="str">
        <f>LEFT(OrderData[[#This Row],[Name]], SEARCH(" ", OrderData[[#This Row],[Name]]) - 1)</f>
        <v>Theresita</v>
      </c>
      <c r="H30" s="2" t="str">
        <f>RIGHT(OrderData[[#This Row],[Name]], LEN(OrderData[[#This Row],[Name]]) - SEARCH(" ", OrderData[[#This Row],[Name]]))</f>
        <v>Newbury</v>
      </c>
      <c r="I30" s="2" t="str">
        <f>VLOOKUP(OrderData[[#This Row],[Customer ID]],customers!$A$1:$I$1001,6,FALSE)</f>
        <v>Clonskeagh</v>
      </c>
      <c r="J30" s="2" t="str">
        <f>VLOOKUP(OrderData[[#This Row],[Customer ID]],customers!$A$1:$I$1001,7,FALSE)</f>
        <v>Ireland</v>
      </c>
      <c r="K30" t="str">
        <f>VLOOKUP(OrderData[[#This Row],[Customer ID]],customers!$A$1:$I$1001,9,FALSE)</f>
        <v>No</v>
      </c>
      <c r="L30" t="str">
        <f>INDEX(Table3[Coffee Type],MATCH(OrderData[[#This Row],[Product ID]],Table3[Product ID],0))</f>
        <v>Ara</v>
      </c>
      <c r="M30" t="str">
        <f>VLOOKUP(OrderData[[#This Row],[Product ID]],products!$A$1:$G$49,3,FALSE)</f>
        <v>D</v>
      </c>
      <c r="N30">
        <f>VLOOKUP(OrderData[[#This Row],[Product ID]],products!$A$1:$G$49,5,FALSE)</f>
        <v>5.97</v>
      </c>
      <c r="O30" s="4">
        <f>OrderData[[#This Row],[Unit Price]]*OrderData[[#This Row],[Quantity]]</f>
        <v>17.91</v>
      </c>
      <c r="P30" t="str" cm="1">
        <f t="array" ref="P30">_xlfn.IFS(OrderData[[#This Row],[Roast Type]]="M","Medium",OrderData[[#This Row],[Roast Type]]="L","Light",OrderData[[#This Row],[Roast Type]]="D","Dark")</f>
        <v>Dark</v>
      </c>
      <c r="Q30" t="str" cm="1">
        <f t="array" ref="Q30">_xlfn.IFS(OrderData[[#This Row],[Coffee Type]]="Rob","Robusta",OrderData[[#This Row],[Coffee Type]]="Ara","Arabica",OrderData[[#This Row],[Coffee Type]]="Lib","Librica",OrderData[[#This Row],[Coffee Type]]="Exc","Excelsior")</f>
        <v>Arabica</v>
      </c>
    </row>
    <row r="31" spans="1:17" x14ac:dyDescent="0.3">
      <c r="A31" s="2" t="s">
        <v>86</v>
      </c>
      <c r="B31" s="3">
        <v>43516</v>
      </c>
      <c r="C31" s="2" t="s">
        <v>87</v>
      </c>
      <c r="D31" t="s">
        <v>40</v>
      </c>
      <c r="E31" s="2">
        <v>4</v>
      </c>
      <c r="F31" s="2" t="str">
        <f>VLOOKUP(OrderData[[#This Row],[Customer ID]],customers!$A$1:$I$1001,2,FALSE)</f>
        <v>Mozelle Calcutt</v>
      </c>
      <c r="G31" s="2" t="str">
        <f>LEFT(OrderData[[#This Row],[Name]], SEARCH(" ", OrderData[[#This Row],[Name]]) - 1)</f>
        <v>Mozelle</v>
      </c>
      <c r="H31" s="2" t="str">
        <f>RIGHT(OrderData[[#This Row],[Name]], LEN(OrderData[[#This Row],[Name]]) - SEARCH(" ", OrderData[[#This Row],[Name]]))</f>
        <v>Calcutt</v>
      </c>
      <c r="I31" s="2" t="str">
        <f>VLOOKUP(OrderData[[#This Row],[Customer ID]],customers!$A$1:$I$1001,6,FALSE)</f>
        <v>Rathwire</v>
      </c>
      <c r="J31" s="2" t="str">
        <f>VLOOKUP(OrderData[[#This Row],[Customer ID]],customers!$A$1:$I$1001,7,FALSE)</f>
        <v>Ireland</v>
      </c>
      <c r="K31" t="str">
        <f>VLOOKUP(OrderData[[#This Row],[Customer ID]],customers!$A$1:$I$1001,9,FALSE)</f>
        <v>Yes</v>
      </c>
      <c r="L31" t="str">
        <f>INDEX(Table3[Coffee Type],MATCH(OrderData[[#This Row],[Product ID]],Table3[Product ID],0))</f>
        <v>Ara</v>
      </c>
      <c r="M31" t="str">
        <f>VLOOKUP(OrderData[[#This Row],[Product ID]],products!$A$1:$G$49,3,FALSE)</f>
        <v>D</v>
      </c>
      <c r="N31">
        <f>VLOOKUP(OrderData[[#This Row],[Product ID]],products!$A$1:$G$49,5,FALSE)</f>
        <v>9.9499999999999993</v>
      </c>
      <c r="O31" s="4">
        <f>OrderData[[#This Row],[Unit Price]]*OrderData[[#This Row],[Quantity]]</f>
        <v>39.799999999999997</v>
      </c>
      <c r="P31" t="str" cm="1">
        <f t="array" ref="P31">_xlfn.IFS(OrderData[[#This Row],[Roast Type]]="M","Medium",OrderData[[#This Row],[Roast Type]]="L","Light",OrderData[[#This Row],[Roast Type]]="D","Dark")</f>
        <v>Dark</v>
      </c>
      <c r="Q31" t="str" cm="1">
        <f t="array" ref="Q31">_xlfn.IFS(OrderData[[#This Row],[Coffee Type]]="Rob","Robusta",OrderData[[#This Row],[Coffee Type]]="Ara","Arabica",OrderData[[#This Row],[Coffee Type]]="Lib","Librica",OrderData[[#This Row],[Coffee Type]]="Exc","Excelsior")</f>
        <v>Arabica</v>
      </c>
    </row>
    <row r="32" spans="1:17" x14ac:dyDescent="0.3">
      <c r="A32" s="2" t="s">
        <v>88</v>
      </c>
      <c r="B32" s="3">
        <v>44464</v>
      </c>
      <c r="C32" s="2" t="s">
        <v>89</v>
      </c>
      <c r="D32" t="s">
        <v>90</v>
      </c>
      <c r="E32" s="2">
        <v>5</v>
      </c>
      <c r="F32" s="2" t="str">
        <f>VLOOKUP(OrderData[[#This Row],[Customer ID]],customers!$A$1:$I$1001,2,FALSE)</f>
        <v>Adrian Swaine</v>
      </c>
      <c r="G32" s="2" t="str">
        <f>LEFT(OrderData[[#This Row],[Name]], SEARCH(" ", OrderData[[#This Row],[Name]]) - 1)</f>
        <v>Adrian</v>
      </c>
      <c r="H32" s="2" t="str">
        <f>RIGHT(OrderData[[#This Row],[Name]], LEN(OrderData[[#This Row],[Name]]) - SEARCH(" ", OrderData[[#This Row],[Name]]))</f>
        <v>Swaine</v>
      </c>
      <c r="I32" s="2" t="str">
        <f>VLOOKUP(OrderData[[#This Row],[Customer ID]],customers!$A$1:$I$1001,6,FALSE)</f>
        <v>Aurora</v>
      </c>
      <c r="J32" s="2" t="str">
        <f>VLOOKUP(OrderData[[#This Row],[Customer ID]],customers!$A$1:$I$1001,7,FALSE)</f>
        <v>United States</v>
      </c>
      <c r="K32" t="str">
        <f>VLOOKUP(OrderData[[#This Row],[Customer ID]],customers!$A$1:$I$1001,9,FALSE)</f>
        <v>No</v>
      </c>
      <c r="L32" t="str">
        <f>INDEX(Table3[Coffee Type],MATCH(OrderData[[#This Row],[Product ID]],Table3[Product ID],0))</f>
        <v>Lib</v>
      </c>
      <c r="M32" t="str">
        <f>VLOOKUP(OrderData[[#This Row],[Product ID]],products!$A$1:$G$49,3,FALSE)</f>
        <v>M</v>
      </c>
      <c r="N32">
        <f>VLOOKUP(OrderData[[#This Row],[Product ID]],products!$A$1:$G$49,5,FALSE)</f>
        <v>4.3650000000000002</v>
      </c>
      <c r="O32" s="4">
        <f>OrderData[[#This Row],[Unit Price]]*OrderData[[#This Row],[Quantity]]</f>
        <v>21.825000000000003</v>
      </c>
      <c r="P32" t="str" cm="1">
        <f t="array" ref="P32">_xlfn.IFS(OrderData[[#This Row],[Roast Type]]="M","Medium",OrderData[[#This Row],[Roast Type]]="L","Light",OrderData[[#This Row],[Roast Type]]="D","Dark")</f>
        <v>Medium</v>
      </c>
      <c r="Q32" t="str" cm="1">
        <f t="array" ref="Q32">_xlfn.IFS(OrderData[[#This Row],[Coffee Type]]="Rob","Robusta",OrderData[[#This Row],[Coffee Type]]="Ara","Arabica",OrderData[[#This Row],[Coffee Type]]="Lib","Librica",OrderData[[#This Row],[Coffee Type]]="Exc","Excelsior")</f>
        <v>Librica</v>
      </c>
    </row>
    <row r="33" spans="1:17" x14ac:dyDescent="0.3">
      <c r="A33" s="2" t="s">
        <v>88</v>
      </c>
      <c r="B33" s="3">
        <v>44464</v>
      </c>
      <c r="C33" s="2" t="s">
        <v>89</v>
      </c>
      <c r="D33" t="s">
        <v>85</v>
      </c>
      <c r="E33" s="2">
        <v>6</v>
      </c>
      <c r="F33" s="2" t="str">
        <f>VLOOKUP(OrderData[[#This Row],[Customer ID]],customers!$A$1:$I$1001,2,FALSE)</f>
        <v>Adrian Swaine</v>
      </c>
      <c r="G33" s="2" t="str">
        <f>LEFT(OrderData[[#This Row],[Name]], SEARCH(" ", OrderData[[#This Row],[Name]]) - 1)</f>
        <v>Adrian</v>
      </c>
      <c r="H33" s="2" t="str">
        <f>RIGHT(OrderData[[#This Row],[Name]], LEN(OrderData[[#This Row],[Name]]) - SEARCH(" ", OrderData[[#This Row],[Name]]))</f>
        <v>Swaine</v>
      </c>
      <c r="I33" s="2" t="str">
        <f>VLOOKUP(OrderData[[#This Row],[Customer ID]],customers!$A$1:$I$1001,6,FALSE)</f>
        <v>Aurora</v>
      </c>
      <c r="J33" s="2" t="str">
        <f>VLOOKUP(OrderData[[#This Row],[Customer ID]],customers!$A$1:$I$1001,7,FALSE)</f>
        <v>United States</v>
      </c>
      <c r="K33" t="str">
        <f>VLOOKUP(OrderData[[#This Row],[Customer ID]],customers!$A$1:$I$1001,9,FALSE)</f>
        <v>No</v>
      </c>
      <c r="L33" t="str">
        <f>INDEX(Table3[Coffee Type],MATCH(OrderData[[#This Row],[Product ID]],Table3[Product ID],0))</f>
        <v>Ara</v>
      </c>
      <c r="M33" t="str">
        <f>VLOOKUP(OrderData[[#This Row],[Product ID]],products!$A$1:$G$49,3,FALSE)</f>
        <v>D</v>
      </c>
      <c r="N33">
        <f>VLOOKUP(OrderData[[#This Row],[Product ID]],products!$A$1:$G$49,5,FALSE)</f>
        <v>5.97</v>
      </c>
      <c r="O33" s="4">
        <f>OrderData[[#This Row],[Unit Price]]*OrderData[[#This Row],[Quantity]]</f>
        <v>35.82</v>
      </c>
      <c r="P33" t="str" cm="1">
        <f t="array" ref="P33">_xlfn.IFS(OrderData[[#This Row],[Roast Type]]="M","Medium",OrderData[[#This Row],[Roast Type]]="L","Light",OrderData[[#This Row],[Roast Type]]="D","Dark")</f>
        <v>Dark</v>
      </c>
      <c r="Q33" t="str" cm="1">
        <f t="array" ref="Q33">_xlfn.IFS(OrderData[[#This Row],[Coffee Type]]="Rob","Robusta",OrderData[[#This Row],[Coffee Type]]="Ara","Arabica",OrderData[[#This Row],[Coffee Type]]="Lib","Librica",OrderData[[#This Row],[Coffee Type]]="Exc","Excelsior")</f>
        <v>Arabica</v>
      </c>
    </row>
    <row r="34" spans="1:17" x14ac:dyDescent="0.3">
      <c r="A34" s="2" t="s">
        <v>88</v>
      </c>
      <c r="B34" s="3">
        <v>44464</v>
      </c>
      <c r="C34" s="2" t="s">
        <v>89</v>
      </c>
      <c r="D34" t="s">
        <v>91</v>
      </c>
      <c r="E34" s="2">
        <v>6</v>
      </c>
      <c r="F34" s="2" t="str">
        <f>VLOOKUP(OrderData[[#This Row],[Customer ID]],customers!$A$1:$I$1001,2,FALSE)</f>
        <v>Adrian Swaine</v>
      </c>
      <c r="G34" s="2" t="str">
        <f>LEFT(OrderData[[#This Row],[Name]], SEARCH(" ", OrderData[[#This Row],[Name]]) - 1)</f>
        <v>Adrian</v>
      </c>
      <c r="H34" s="2" t="str">
        <f>RIGHT(OrderData[[#This Row],[Name]], LEN(OrderData[[#This Row],[Name]]) - SEARCH(" ", OrderData[[#This Row],[Name]]))</f>
        <v>Swaine</v>
      </c>
      <c r="I34" s="2" t="str">
        <f>VLOOKUP(OrderData[[#This Row],[Customer ID]],customers!$A$1:$I$1001,6,FALSE)</f>
        <v>Aurora</v>
      </c>
      <c r="J34" s="2" t="str">
        <f>VLOOKUP(OrderData[[#This Row],[Customer ID]],customers!$A$1:$I$1001,7,FALSE)</f>
        <v>United States</v>
      </c>
      <c r="K34" t="str">
        <f>VLOOKUP(OrderData[[#This Row],[Customer ID]],customers!$A$1:$I$1001,9,FALSE)</f>
        <v>No</v>
      </c>
      <c r="L34" t="str">
        <f>INDEX(Table3[Coffee Type],MATCH(OrderData[[#This Row],[Product ID]],Table3[Product ID],0))</f>
        <v>Lib</v>
      </c>
      <c r="M34" t="str">
        <f>VLOOKUP(OrderData[[#This Row],[Product ID]],products!$A$1:$G$49,3,FALSE)</f>
        <v>M</v>
      </c>
      <c r="N34">
        <f>VLOOKUP(OrderData[[#This Row],[Product ID]],products!$A$1:$G$49,5,FALSE)</f>
        <v>8.73</v>
      </c>
      <c r="O34" s="4">
        <f>OrderData[[#This Row],[Unit Price]]*OrderData[[#This Row],[Quantity]]</f>
        <v>52.38</v>
      </c>
      <c r="P34" t="str" cm="1">
        <f t="array" ref="P34">_xlfn.IFS(OrderData[[#This Row],[Roast Type]]="M","Medium",OrderData[[#This Row],[Roast Type]]="L","Light",OrderData[[#This Row],[Roast Type]]="D","Dark")</f>
        <v>Medium</v>
      </c>
      <c r="Q34" t="str" cm="1">
        <f t="array" ref="Q34">_xlfn.IFS(OrderData[[#This Row],[Coffee Type]]="Rob","Robusta",OrderData[[#This Row],[Coffee Type]]="Ara","Arabica",OrderData[[#This Row],[Coffee Type]]="Lib","Librica",OrderData[[#This Row],[Coffee Type]]="Exc","Excelsior")</f>
        <v>Librica</v>
      </c>
    </row>
    <row r="35" spans="1:17" x14ac:dyDescent="0.3">
      <c r="A35" s="2" t="s">
        <v>92</v>
      </c>
      <c r="B35" s="3">
        <v>44394</v>
      </c>
      <c r="C35" s="2" t="s">
        <v>93</v>
      </c>
      <c r="D35" t="s">
        <v>32</v>
      </c>
      <c r="E35" s="2">
        <v>5</v>
      </c>
      <c r="F35" s="2" t="str">
        <f>VLOOKUP(OrderData[[#This Row],[Customer ID]],customers!$A$1:$I$1001,2,FALSE)</f>
        <v>Gallard Gatheral</v>
      </c>
      <c r="G35" s="2" t="str">
        <f>LEFT(OrderData[[#This Row],[Name]], SEARCH(" ", OrderData[[#This Row],[Name]]) - 1)</f>
        <v>Gallard</v>
      </c>
      <c r="H35" s="2" t="str">
        <f>RIGHT(OrderData[[#This Row],[Name]], LEN(OrderData[[#This Row],[Name]]) - SEARCH(" ", OrderData[[#This Row],[Name]]))</f>
        <v>Gatheral</v>
      </c>
      <c r="I35" s="2" t="str">
        <f>VLOOKUP(OrderData[[#This Row],[Customer ID]],customers!$A$1:$I$1001,6,FALSE)</f>
        <v>Grand Forks</v>
      </c>
      <c r="J35" s="2" t="str">
        <f>VLOOKUP(OrderData[[#This Row],[Customer ID]],customers!$A$1:$I$1001,7,FALSE)</f>
        <v>United States</v>
      </c>
      <c r="K35" t="str">
        <f>VLOOKUP(OrderData[[#This Row],[Customer ID]],customers!$A$1:$I$1001,9,FALSE)</f>
        <v>No</v>
      </c>
      <c r="L35" t="str">
        <f>INDEX(Table3[Coffee Type],MATCH(OrderData[[#This Row],[Product ID]],Table3[Product ID],0))</f>
        <v>Lib</v>
      </c>
      <c r="M35" t="str">
        <f>VLOOKUP(OrderData[[#This Row],[Product ID]],products!$A$1:$G$49,3,FALSE)</f>
        <v>L</v>
      </c>
      <c r="N35">
        <f>VLOOKUP(OrderData[[#This Row],[Product ID]],products!$A$1:$G$49,5,FALSE)</f>
        <v>4.7549999999999999</v>
      </c>
      <c r="O35" s="4">
        <f>OrderData[[#This Row],[Unit Price]]*OrderData[[#This Row],[Quantity]]</f>
        <v>23.774999999999999</v>
      </c>
      <c r="P35" t="str" cm="1">
        <f t="array" ref="P35">_xlfn.IFS(OrderData[[#This Row],[Roast Type]]="M","Medium",OrderData[[#This Row],[Roast Type]]="L","Light",OrderData[[#This Row],[Roast Type]]="D","Dark")</f>
        <v>Light</v>
      </c>
      <c r="Q35" t="str" cm="1">
        <f t="array" ref="Q35">_xlfn.IFS(OrderData[[#This Row],[Coffee Type]]="Rob","Robusta",OrderData[[#This Row],[Coffee Type]]="Ara","Arabica",OrderData[[#This Row],[Coffee Type]]="Lib","Librica",OrderData[[#This Row],[Coffee Type]]="Exc","Excelsior")</f>
        <v>Librica</v>
      </c>
    </row>
    <row r="36" spans="1:17" x14ac:dyDescent="0.3">
      <c r="A36" s="2" t="s">
        <v>94</v>
      </c>
      <c r="B36" s="3">
        <v>44011</v>
      </c>
      <c r="C36" s="2" t="s">
        <v>95</v>
      </c>
      <c r="D36" t="s">
        <v>96</v>
      </c>
      <c r="E36" s="2">
        <v>6</v>
      </c>
      <c r="F36" s="2" t="str">
        <f>VLOOKUP(OrderData[[#This Row],[Customer ID]],customers!$A$1:$I$1001,2,FALSE)</f>
        <v>Una Welberry</v>
      </c>
      <c r="G36" s="2" t="str">
        <f>LEFT(OrderData[[#This Row],[Name]], SEARCH(" ", OrderData[[#This Row],[Name]]) - 1)</f>
        <v>Una</v>
      </c>
      <c r="H36" s="2" t="str">
        <f>RIGHT(OrderData[[#This Row],[Name]], LEN(OrderData[[#This Row],[Name]]) - SEARCH(" ", OrderData[[#This Row],[Name]]))</f>
        <v>Welberry</v>
      </c>
      <c r="I36" s="2" t="str">
        <f>VLOOKUP(OrderData[[#This Row],[Customer ID]],customers!$A$1:$I$1001,6,FALSE)</f>
        <v>Upton</v>
      </c>
      <c r="J36" s="2" t="str">
        <f>VLOOKUP(OrderData[[#This Row],[Customer ID]],customers!$A$1:$I$1001,7,FALSE)</f>
        <v>United Kingdom</v>
      </c>
      <c r="K36" t="str">
        <f>VLOOKUP(OrderData[[#This Row],[Customer ID]],customers!$A$1:$I$1001,9,FALSE)</f>
        <v>Yes</v>
      </c>
      <c r="L36" t="str">
        <f>INDEX(Table3[Coffee Type],MATCH(OrderData[[#This Row],[Product ID]],Table3[Product ID],0))</f>
        <v>Lib</v>
      </c>
      <c r="M36" t="str">
        <f>VLOOKUP(OrderData[[#This Row],[Product ID]],products!$A$1:$G$49,3,FALSE)</f>
        <v>L</v>
      </c>
      <c r="N36">
        <f>VLOOKUP(OrderData[[#This Row],[Product ID]],products!$A$1:$G$49,5,FALSE)</f>
        <v>9.51</v>
      </c>
      <c r="O36" s="4">
        <f>OrderData[[#This Row],[Unit Price]]*OrderData[[#This Row],[Quantity]]</f>
        <v>57.06</v>
      </c>
      <c r="P36" t="str" cm="1">
        <f t="array" ref="P36">_xlfn.IFS(OrderData[[#This Row],[Roast Type]]="M","Medium",OrderData[[#This Row],[Roast Type]]="L","Light",OrderData[[#This Row],[Roast Type]]="D","Dark")</f>
        <v>Light</v>
      </c>
      <c r="Q36" t="str" cm="1">
        <f t="array" ref="Q36">_xlfn.IFS(OrderData[[#This Row],[Coffee Type]]="Rob","Robusta",OrderData[[#This Row],[Coffee Type]]="Ara","Arabica",OrderData[[#This Row],[Coffee Type]]="Lib","Librica",OrderData[[#This Row],[Coffee Type]]="Exc","Excelsior")</f>
        <v>Librica</v>
      </c>
    </row>
    <row r="37" spans="1:17" x14ac:dyDescent="0.3">
      <c r="A37" s="2" t="s">
        <v>97</v>
      </c>
      <c r="B37" s="3">
        <v>44348</v>
      </c>
      <c r="C37" s="2" t="s">
        <v>98</v>
      </c>
      <c r="D37" t="s">
        <v>85</v>
      </c>
      <c r="E37" s="2">
        <v>6</v>
      </c>
      <c r="F37" s="2" t="str">
        <f>VLOOKUP(OrderData[[#This Row],[Customer ID]],customers!$A$1:$I$1001,2,FALSE)</f>
        <v>Faber Eilhart</v>
      </c>
      <c r="G37" s="2" t="str">
        <f>LEFT(OrderData[[#This Row],[Name]], SEARCH(" ", OrderData[[#This Row],[Name]]) - 1)</f>
        <v>Faber</v>
      </c>
      <c r="H37" s="2" t="str">
        <f>RIGHT(OrderData[[#This Row],[Name]], LEN(OrderData[[#This Row],[Name]]) - SEARCH(" ", OrderData[[#This Row],[Name]]))</f>
        <v>Eilhart</v>
      </c>
      <c r="I37" s="2" t="str">
        <f>VLOOKUP(OrderData[[#This Row],[Customer ID]],customers!$A$1:$I$1001,6,FALSE)</f>
        <v>Charleston</v>
      </c>
      <c r="J37" s="2" t="str">
        <f>VLOOKUP(OrderData[[#This Row],[Customer ID]],customers!$A$1:$I$1001,7,FALSE)</f>
        <v>United States</v>
      </c>
      <c r="K37" t="str">
        <f>VLOOKUP(OrderData[[#This Row],[Customer ID]],customers!$A$1:$I$1001,9,FALSE)</f>
        <v>No</v>
      </c>
      <c r="L37" t="str">
        <f>INDEX(Table3[Coffee Type],MATCH(OrderData[[#This Row],[Product ID]],Table3[Product ID],0))</f>
        <v>Ara</v>
      </c>
      <c r="M37" t="str">
        <f>VLOOKUP(OrderData[[#This Row],[Product ID]],products!$A$1:$G$49,3,FALSE)</f>
        <v>D</v>
      </c>
      <c r="N37">
        <f>VLOOKUP(OrderData[[#This Row],[Product ID]],products!$A$1:$G$49,5,FALSE)</f>
        <v>5.97</v>
      </c>
      <c r="O37" s="4">
        <f>OrderData[[#This Row],[Unit Price]]*OrderData[[#This Row],[Quantity]]</f>
        <v>35.82</v>
      </c>
      <c r="P37" t="str" cm="1">
        <f t="array" ref="P37">_xlfn.IFS(OrderData[[#This Row],[Roast Type]]="M","Medium",OrderData[[#This Row],[Roast Type]]="L","Light",OrderData[[#This Row],[Roast Type]]="D","Dark")</f>
        <v>Dark</v>
      </c>
      <c r="Q37" t="str" cm="1">
        <f t="array" ref="Q37">_xlfn.IFS(OrderData[[#This Row],[Coffee Type]]="Rob","Robusta",OrderData[[#This Row],[Coffee Type]]="Ara","Arabica",OrderData[[#This Row],[Coffee Type]]="Lib","Librica",OrderData[[#This Row],[Coffee Type]]="Exc","Excelsior")</f>
        <v>Arabica</v>
      </c>
    </row>
    <row r="38" spans="1:17" x14ac:dyDescent="0.3">
      <c r="A38" s="2" t="s">
        <v>99</v>
      </c>
      <c r="B38" s="3">
        <v>44233</v>
      </c>
      <c r="C38" s="2" t="s">
        <v>100</v>
      </c>
      <c r="D38" t="s">
        <v>90</v>
      </c>
      <c r="E38" s="2">
        <v>2</v>
      </c>
      <c r="F38" s="2" t="str">
        <f>VLOOKUP(OrderData[[#This Row],[Customer ID]],customers!$A$1:$I$1001,2,FALSE)</f>
        <v>Zorina Ponting</v>
      </c>
      <c r="G38" s="2" t="str">
        <f>LEFT(OrderData[[#This Row],[Name]], SEARCH(" ", OrderData[[#This Row],[Name]]) - 1)</f>
        <v>Zorina</v>
      </c>
      <c r="H38" s="2" t="str">
        <f>RIGHT(OrderData[[#This Row],[Name]], LEN(OrderData[[#This Row],[Name]]) - SEARCH(" ", OrderData[[#This Row],[Name]]))</f>
        <v>Ponting</v>
      </c>
      <c r="I38" s="2" t="str">
        <f>VLOOKUP(OrderData[[#This Row],[Customer ID]],customers!$A$1:$I$1001,6,FALSE)</f>
        <v>Little Rock</v>
      </c>
      <c r="J38" s="2" t="str">
        <f>VLOOKUP(OrderData[[#This Row],[Customer ID]],customers!$A$1:$I$1001,7,FALSE)</f>
        <v>United States</v>
      </c>
      <c r="K38" t="str">
        <f>VLOOKUP(OrderData[[#This Row],[Customer ID]],customers!$A$1:$I$1001,9,FALSE)</f>
        <v>No</v>
      </c>
      <c r="L38" t="str">
        <f>INDEX(Table3[Coffee Type],MATCH(OrderData[[#This Row],[Product ID]],Table3[Product ID],0))</f>
        <v>Lib</v>
      </c>
      <c r="M38" t="str">
        <f>VLOOKUP(OrderData[[#This Row],[Product ID]],products!$A$1:$G$49,3,FALSE)</f>
        <v>M</v>
      </c>
      <c r="N38">
        <f>VLOOKUP(OrderData[[#This Row],[Product ID]],products!$A$1:$G$49,5,FALSE)</f>
        <v>4.3650000000000002</v>
      </c>
      <c r="O38" s="4">
        <f>OrderData[[#This Row],[Unit Price]]*OrderData[[#This Row],[Quantity]]</f>
        <v>8.73</v>
      </c>
      <c r="P38" t="str" cm="1">
        <f t="array" ref="P38">_xlfn.IFS(OrderData[[#This Row],[Roast Type]]="M","Medium",OrderData[[#This Row],[Roast Type]]="L","Light",OrderData[[#This Row],[Roast Type]]="D","Dark")</f>
        <v>Medium</v>
      </c>
      <c r="Q38" t="str" cm="1">
        <f t="array" ref="Q38">_xlfn.IFS(OrderData[[#This Row],[Coffee Type]]="Rob","Robusta",OrderData[[#This Row],[Coffee Type]]="Ara","Arabica",OrderData[[#This Row],[Coffee Type]]="Lib","Librica",OrderData[[#This Row],[Coffee Type]]="Exc","Excelsior")</f>
        <v>Librica</v>
      </c>
    </row>
    <row r="39" spans="1:17" x14ac:dyDescent="0.3">
      <c r="A39" s="2" t="s">
        <v>101</v>
      </c>
      <c r="B39" s="3">
        <v>43580</v>
      </c>
      <c r="C39" s="2" t="s">
        <v>102</v>
      </c>
      <c r="D39" t="s">
        <v>96</v>
      </c>
      <c r="E39" s="2">
        <v>3</v>
      </c>
      <c r="F39" s="2" t="str">
        <f>VLOOKUP(OrderData[[#This Row],[Customer ID]],customers!$A$1:$I$1001,2,FALSE)</f>
        <v>Silvio Strase</v>
      </c>
      <c r="G39" s="2" t="str">
        <f>LEFT(OrderData[[#This Row],[Name]], SEARCH(" ", OrderData[[#This Row],[Name]]) - 1)</f>
        <v>Silvio</v>
      </c>
      <c r="H39" s="2" t="str">
        <f>RIGHT(OrderData[[#This Row],[Name]], LEN(OrderData[[#This Row],[Name]]) - SEARCH(" ", OrderData[[#This Row],[Name]]))</f>
        <v>Strase</v>
      </c>
      <c r="I39" s="2" t="str">
        <f>VLOOKUP(OrderData[[#This Row],[Customer ID]],customers!$A$1:$I$1001,6,FALSE)</f>
        <v>Denver</v>
      </c>
      <c r="J39" s="2" t="str">
        <f>VLOOKUP(OrderData[[#This Row],[Customer ID]],customers!$A$1:$I$1001,7,FALSE)</f>
        <v>United States</v>
      </c>
      <c r="K39" t="str">
        <f>VLOOKUP(OrderData[[#This Row],[Customer ID]],customers!$A$1:$I$1001,9,FALSE)</f>
        <v>No</v>
      </c>
      <c r="L39" t="str">
        <f>INDEX(Table3[Coffee Type],MATCH(OrderData[[#This Row],[Product ID]],Table3[Product ID],0))</f>
        <v>Lib</v>
      </c>
      <c r="M39" t="str">
        <f>VLOOKUP(OrderData[[#This Row],[Product ID]],products!$A$1:$G$49,3,FALSE)</f>
        <v>L</v>
      </c>
      <c r="N39">
        <f>VLOOKUP(OrderData[[#This Row],[Product ID]],products!$A$1:$G$49,5,FALSE)</f>
        <v>9.51</v>
      </c>
      <c r="O39" s="4">
        <f>OrderData[[#This Row],[Unit Price]]*OrderData[[#This Row],[Quantity]]</f>
        <v>28.53</v>
      </c>
      <c r="P39" t="str" cm="1">
        <f t="array" ref="P39">_xlfn.IFS(OrderData[[#This Row],[Roast Type]]="M","Medium",OrderData[[#This Row],[Roast Type]]="L","Light",OrderData[[#This Row],[Roast Type]]="D","Dark")</f>
        <v>Light</v>
      </c>
      <c r="Q39" t="str" cm="1">
        <f t="array" ref="Q39">_xlfn.IFS(OrderData[[#This Row],[Coffee Type]]="Rob","Robusta",OrderData[[#This Row],[Coffee Type]]="Ara","Arabica",OrderData[[#This Row],[Coffee Type]]="Lib","Librica",OrderData[[#This Row],[Coffee Type]]="Exc","Excelsior")</f>
        <v>Librica</v>
      </c>
    </row>
    <row r="40" spans="1:17" x14ac:dyDescent="0.3">
      <c r="A40" s="2" t="s">
        <v>103</v>
      </c>
      <c r="B40" s="3">
        <v>43946</v>
      </c>
      <c r="C40" s="2" t="s">
        <v>104</v>
      </c>
      <c r="D40" t="s">
        <v>54</v>
      </c>
      <c r="E40" s="2">
        <v>5</v>
      </c>
      <c r="F40" s="2" t="str">
        <f>VLOOKUP(OrderData[[#This Row],[Customer ID]],customers!$A$1:$I$1001,2,FALSE)</f>
        <v>Dorie de la Tremoille</v>
      </c>
      <c r="G40" s="2" t="str">
        <f>LEFT(OrderData[[#This Row],[Name]], SEARCH(" ", OrderData[[#This Row],[Name]]) - 1)</f>
        <v>Dorie</v>
      </c>
      <c r="H40" s="2" t="str">
        <f>RIGHT(OrderData[[#This Row],[Name]], LEN(OrderData[[#This Row],[Name]]) - SEARCH(" ", OrderData[[#This Row],[Name]]))</f>
        <v>de la Tremoille</v>
      </c>
      <c r="I40" s="2" t="str">
        <f>VLOOKUP(OrderData[[#This Row],[Customer ID]],customers!$A$1:$I$1001,6,FALSE)</f>
        <v>Minneapolis</v>
      </c>
      <c r="J40" s="2" t="str">
        <f>VLOOKUP(OrderData[[#This Row],[Customer ID]],customers!$A$1:$I$1001,7,FALSE)</f>
        <v>United States</v>
      </c>
      <c r="K40" t="str">
        <f>VLOOKUP(OrderData[[#This Row],[Customer ID]],customers!$A$1:$I$1001,9,FALSE)</f>
        <v>No</v>
      </c>
      <c r="L40" t="str">
        <f>INDEX(Table3[Coffee Type],MATCH(OrderData[[#This Row],[Product ID]],Table3[Product ID],0))</f>
        <v>Rob</v>
      </c>
      <c r="M40" t="str">
        <f>VLOOKUP(OrderData[[#This Row],[Product ID]],products!$A$1:$G$49,3,FALSE)</f>
        <v>M</v>
      </c>
      <c r="N40">
        <f>VLOOKUP(OrderData[[#This Row],[Product ID]],products!$A$1:$G$49,5,FALSE)</f>
        <v>22.884999999999998</v>
      </c>
      <c r="O40" s="4">
        <f>OrderData[[#This Row],[Unit Price]]*OrderData[[#This Row],[Quantity]]</f>
        <v>114.42499999999998</v>
      </c>
      <c r="P40" t="str" cm="1">
        <f t="array" ref="P40">_xlfn.IFS(OrderData[[#This Row],[Roast Type]]="M","Medium",OrderData[[#This Row],[Roast Type]]="L","Light",OrderData[[#This Row],[Roast Type]]="D","Dark")</f>
        <v>Medium</v>
      </c>
      <c r="Q40" t="str" cm="1">
        <f t="array" ref="Q40">_xlfn.IFS(OrderData[[#This Row],[Coffee Type]]="Rob","Robusta",OrderData[[#This Row],[Coffee Type]]="Ara","Arabica",OrderData[[#This Row],[Coffee Type]]="Lib","Librica",OrderData[[#This Row],[Coffee Type]]="Exc","Excelsior")</f>
        <v>Robusta</v>
      </c>
    </row>
    <row r="41" spans="1:17" x14ac:dyDescent="0.3">
      <c r="A41" s="2" t="s">
        <v>105</v>
      </c>
      <c r="B41" s="3">
        <v>44524</v>
      </c>
      <c r="C41" s="2" t="s">
        <v>106</v>
      </c>
      <c r="D41" t="s">
        <v>15</v>
      </c>
      <c r="E41" s="2">
        <v>6</v>
      </c>
      <c r="F41" s="2" t="str">
        <f>VLOOKUP(OrderData[[#This Row],[Customer ID]],customers!$A$1:$I$1001,2,FALSE)</f>
        <v>Hy Zanetto</v>
      </c>
      <c r="G41" s="2" t="str">
        <f>LEFT(OrderData[[#This Row],[Name]], SEARCH(" ", OrderData[[#This Row],[Name]]) - 1)</f>
        <v>Hy</v>
      </c>
      <c r="H41" s="2" t="str">
        <f>RIGHT(OrderData[[#This Row],[Name]], LEN(OrderData[[#This Row],[Name]]) - SEARCH(" ", OrderData[[#This Row],[Name]]))</f>
        <v>Zanetto</v>
      </c>
      <c r="I41" s="2" t="str">
        <f>VLOOKUP(OrderData[[#This Row],[Customer ID]],customers!$A$1:$I$1001,6,FALSE)</f>
        <v>Tucson</v>
      </c>
      <c r="J41" s="2" t="str">
        <f>VLOOKUP(OrderData[[#This Row],[Customer ID]],customers!$A$1:$I$1001,7,FALSE)</f>
        <v>United States</v>
      </c>
      <c r="K41" t="str">
        <f>VLOOKUP(OrderData[[#This Row],[Customer ID]],customers!$A$1:$I$1001,9,FALSE)</f>
        <v>Yes</v>
      </c>
      <c r="L41" t="str">
        <f>INDEX(Table3[Coffee Type],MATCH(OrderData[[#This Row],[Product ID]],Table3[Product ID],0))</f>
        <v>Rob</v>
      </c>
      <c r="M41" t="str">
        <f>VLOOKUP(OrderData[[#This Row],[Product ID]],products!$A$1:$G$49,3,FALSE)</f>
        <v>M</v>
      </c>
      <c r="N41">
        <f>VLOOKUP(OrderData[[#This Row],[Product ID]],products!$A$1:$G$49,5,FALSE)</f>
        <v>9.9499999999999993</v>
      </c>
      <c r="O41" s="4">
        <f>OrderData[[#This Row],[Unit Price]]*OrderData[[#This Row],[Quantity]]</f>
        <v>59.699999999999996</v>
      </c>
      <c r="P41" t="str" cm="1">
        <f t="array" ref="P41">_xlfn.IFS(OrderData[[#This Row],[Roast Type]]="M","Medium",OrderData[[#This Row],[Roast Type]]="L","Light",OrderData[[#This Row],[Roast Type]]="D","Dark")</f>
        <v>Medium</v>
      </c>
      <c r="Q41" t="str" cm="1">
        <f t="array" ref="Q41">_xlfn.IFS(OrderData[[#This Row],[Coffee Type]]="Rob","Robusta",OrderData[[#This Row],[Coffee Type]]="Ara","Arabica",OrderData[[#This Row],[Coffee Type]]="Lib","Librica",OrderData[[#This Row],[Coffee Type]]="Exc","Excelsior")</f>
        <v>Robusta</v>
      </c>
    </row>
    <row r="42" spans="1:17" x14ac:dyDescent="0.3">
      <c r="A42" s="2" t="s">
        <v>107</v>
      </c>
      <c r="B42" s="3">
        <v>44305</v>
      </c>
      <c r="C42" s="2" t="s">
        <v>108</v>
      </c>
      <c r="D42" t="s">
        <v>109</v>
      </c>
      <c r="E42" s="2">
        <v>3</v>
      </c>
      <c r="F42" s="2" t="str">
        <f>VLOOKUP(OrderData[[#This Row],[Customer ID]],customers!$A$1:$I$1001,2,FALSE)</f>
        <v>Jessica McNess</v>
      </c>
      <c r="G42" s="2" t="str">
        <f>LEFT(OrderData[[#This Row],[Name]], SEARCH(" ", OrderData[[#This Row],[Name]]) - 1)</f>
        <v>Jessica</v>
      </c>
      <c r="H42" s="2" t="str">
        <f>RIGHT(OrderData[[#This Row],[Name]], LEN(OrderData[[#This Row],[Name]]) - SEARCH(" ", OrderData[[#This Row],[Name]]))</f>
        <v>McNess</v>
      </c>
      <c r="I42" s="2" t="str">
        <f>VLOOKUP(OrderData[[#This Row],[Customer ID]],customers!$A$1:$I$1001,6,FALSE)</f>
        <v>New Orleans</v>
      </c>
      <c r="J42" s="2" t="str">
        <f>VLOOKUP(OrderData[[#This Row],[Customer ID]],customers!$A$1:$I$1001,7,FALSE)</f>
        <v>United States</v>
      </c>
      <c r="K42" t="str">
        <f>VLOOKUP(OrderData[[#This Row],[Customer ID]],customers!$A$1:$I$1001,9,FALSE)</f>
        <v>No</v>
      </c>
      <c r="L42" t="str">
        <f>INDEX(Table3[Coffee Type],MATCH(OrderData[[#This Row],[Product ID]],Table3[Product ID],0))</f>
        <v>Lib</v>
      </c>
      <c r="M42" t="str">
        <f>VLOOKUP(OrderData[[#This Row],[Product ID]],products!$A$1:$G$49,3,FALSE)</f>
        <v>M</v>
      </c>
      <c r="N42">
        <f>VLOOKUP(OrderData[[#This Row],[Product ID]],products!$A$1:$G$49,5,FALSE)</f>
        <v>14.55</v>
      </c>
      <c r="O42" s="4">
        <f>OrderData[[#This Row],[Unit Price]]*OrderData[[#This Row],[Quantity]]</f>
        <v>43.650000000000006</v>
      </c>
      <c r="P42" t="str" cm="1">
        <f t="array" ref="P42">_xlfn.IFS(OrderData[[#This Row],[Roast Type]]="M","Medium",OrderData[[#This Row],[Roast Type]]="L","Light",OrderData[[#This Row],[Roast Type]]="D","Dark")</f>
        <v>Medium</v>
      </c>
      <c r="Q42" t="str" cm="1">
        <f t="array" ref="Q42">_xlfn.IFS(OrderData[[#This Row],[Coffee Type]]="Rob","Robusta",OrderData[[#This Row],[Coffee Type]]="Ara","Arabica",OrderData[[#This Row],[Coffee Type]]="Lib","Librica",OrderData[[#This Row],[Coffee Type]]="Exc","Excelsior")</f>
        <v>Librica</v>
      </c>
    </row>
    <row r="43" spans="1:17" x14ac:dyDescent="0.3">
      <c r="A43" s="2" t="s">
        <v>110</v>
      </c>
      <c r="B43" s="3">
        <v>44749</v>
      </c>
      <c r="C43" s="2" t="s">
        <v>111</v>
      </c>
      <c r="D43" t="s">
        <v>64</v>
      </c>
      <c r="E43" s="2">
        <v>2</v>
      </c>
      <c r="F43" s="2" t="str">
        <f>VLOOKUP(OrderData[[#This Row],[Customer ID]],customers!$A$1:$I$1001,2,FALSE)</f>
        <v>Lorenzo Yeoland</v>
      </c>
      <c r="G43" s="2" t="str">
        <f>LEFT(OrderData[[#This Row],[Name]], SEARCH(" ", OrderData[[#This Row],[Name]]) - 1)</f>
        <v>Lorenzo</v>
      </c>
      <c r="H43" s="2" t="str">
        <f>RIGHT(OrderData[[#This Row],[Name]], LEN(OrderData[[#This Row],[Name]]) - SEARCH(" ", OrderData[[#This Row],[Name]]))</f>
        <v>Yeoland</v>
      </c>
      <c r="I43" s="2" t="str">
        <f>VLOOKUP(OrderData[[#This Row],[Customer ID]],customers!$A$1:$I$1001,6,FALSE)</f>
        <v>Hartford</v>
      </c>
      <c r="J43" s="2" t="str">
        <f>VLOOKUP(OrderData[[#This Row],[Customer ID]],customers!$A$1:$I$1001,7,FALSE)</f>
        <v>United States</v>
      </c>
      <c r="K43" t="str">
        <f>VLOOKUP(OrderData[[#This Row],[Customer ID]],customers!$A$1:$I$1001,9,FALSE)</f>
        <v>Yes</v>
      </c>
      <c r="L43" t="str">
        <f>INDEX(Table3[Coffee Type],MATCH(OrderData[[#This Row],[Product ID]],Table3[Product ID],0))</f>
        <v>Exc</v>
      </c>
      <c r="M43" t="str">
        <f>VLOOKUP(OrderData[[#This Row],[Product ID]],products!$A$1:$G$49,3,FALSE)</f>
        <v>D</v>
      </c>
      <c r="N43">
        <f>VLOOKUP(OrderData[[#This Row],[Product ID]],products!$A$1:$G$49,5,FALSE)</f>
        <v>3.645</v>
      </c>
      <c r="O43" s="4">
        <f>OrderData[[#This Row],[Unit Price]]*OrderData[[#This Row],[Quantity]]</f>
        <v>7.29</v>
      </c>
      <c r="P43" t="str" cm="1">
        <f t="array" ref="P43">_xlfn.IFS(OrderData[[#This Row],[Roast Type]]="M","Medium",OrderData[[#This Row],[Roast Type]]="L","Light",OrderData[[#This Row],[Roast Type]]="D","Dark")</f>
        <v>Dark</v>
      </c>
      <c r="Q43" t="str" cm="1">
        <f t="array" ref="Q43">_xlfn.IFS(OrderData[[#This Row],[Coffee Type]]="Rob","Robusta",OrderData[[#This Row],[Coffee Type]]="Ara","Arabica",OrderData[[#This Row],[Coffee Type]]="Lib","Librica",OrderData[[#This Row],[Coffee Type]]="Exc","Excelsior")</f>
        <v>Excelsior</v>
      </c>
    </row>
    <row r="44" spans="1:17" x14ac:dyDescent="0.3">
      <c r="A44" s="2" t="s">
        <v>112</v>
      </c>
      <c r="B44" s="3">
        <v>43607</v>
      </c>
      <c r="C44" s="2" t="s">
        <v>113</v>
      </c>
      <c r="D44" t="s">
        <v>114</v>
      </c>
      <c r="E44" s="2">
        <v>3</v>
      </c>
      <c r="F44" s="2" t="str">
        <f>VLOOKUP(OrderData[[#This Row],[Customer ID]],customers!$A$1:$I$1001,2,FALSE)</f>
        <v>Abigail Tolworthy</v>
      </c>
      <c r="G44" s="2" t="str">
        <f>LEFT(OrderData[[#This Row],[Name]], SEARCH(" ", OrderData[[#This Row],[Name]]) - 1)</f>
        <v>Abigail</v>
      </c>
      <c r="H44" s="2" t="str">
        <f>RIGHT(OrderData[[#This Row],[Name]], LEN(OrderData[[#This Row],[Name]]) - SEARCH(" ", OrderData[[#This Row],[Name]]))</f>
        <v>Tolworthy</v>
      </c>
      <c r="I44" s="2" t="str">
        <f>VLOOKUP(OrderData[[#This Row],[Customer ID]],customers!$A$1:$I$1001,6,FALSE)</f>
        <v>Ogden</v>
      </c>
      <c r="J44" s="2" t="str">
        <f>VLOOKUP(OrderData[[#This Row],[Customer ID]],customers!$A$1:$I$1001,7,FALSE)</f>
        <v>United States</v>
      </c>
      <c r="K44" t="str">
        <f>VLOOKUP(OrderData[[#This Row],[Customer ID]],customers!$A$1:$I$1001,9,FALSE)</f>
        <v>Yes</v>
      </c>
      <c r="L44" t="str">
        <f>INDEX(Table3[Coffee Type],MATCH(OrderData[[#This Row],[Product ID]],Table3[Product ID],0))</f>
        <v>Rob</v>
      </c>
      <c r="M44" t="str">
        <f>VLOOKUP(OrderData[[#This Row],[Product ID]],products!$A$1:$G$49,3,FALSE)</f>
        <v>D</v>
      </c>
      <c r="N44">
        <f>VLOOKUP(OrderData[[#This Row],[Product ID]],products!$A$1:$G$49,5,FALSE)</f>
        <v>2.6849999999999996</v>
      </c>
      <c r="O44" s="4">
        <f>OrderData[[#This Row],[Unit Price]]*OrderData[[#This Row],[Quantity]]</f>
        <v>8.0549999999999997</v>
      </c>
      <c r="P44" t="str" cm="1">
        <f t="array" ref="P44">_xlfn.IFS(OrderData[[#This Row],[Roast Type]]="M","Medium",OrderData[[#This Row],[Roast Type]]="L","Light",OrderData[[#This Row],[Roast Type]]="D","Dark")</f>
        <v>Dark</v>
      </c>
      <c r="Q44" t="str" cm="1">
        <f t="array" ref="Q44">_xlfn.IFS(OrderData[[#This Row],[Coffee Type]]="Rob","Robusta",OrderData[[#This Row],[Coffee Type]]="Ara","Arabica",OrderData[[#This Row],[Coffee Type]]="Lib","Librica",OrderData[[#This Row],[Coffee Type]]="Exc","Excelsior")</f>
        <v>Robusta</v>
      </c>
    </row>
    <row r="45" spans="1:17" x14ac:dyDescent="0.3">
      <c r="A45" s="2" t="s">
        <v>115</v>
      </c>
      <c r="B45" s="3">
        <v>44473</v>
      </c>
      <c r="C45" s="2" t="s">
        <v>116</v>
      </c>
      <c r="D45" t="s">
        <v>117</v>
      </c>
      <c r="E45" s="2">
        <v>2</v>
      </c>
      <c r="F45" s="2" t="str">
        <f>VLOOKUP(OrderData[[#This Row],[Customer ID]],customers!$A$1:$I$1001,2,FALSE)</f>
        <v>Maurie Bartol</v>
      </c>
      <c r="G45" s="2" t="str">
        <f>LEFT(OrderData[[#This Row],[Name]], SEARCH(" ", OrderData[[#This Row],[Name]]) - 1)</f>
        <v>Maurie</v>
      </c>
      <c r="H45" s="2" t="str">
        <f>RIGHT(OrderData[[#This Row],[Name]], LEN(OrderData[[#This Row],[Name]]) - SEARCH(" ", OrderData[[#This Row],[Name]]))</f>
        <v>Bartol</v>
      </c>
      <c r="I45" s="2" t="str">
        <f>VLOOKUP(OrderData[[#This Row],[Customer ID]],customers!$A$1:$I$1001,6,FALSE)</f>
        <v>Boston</v>
      </c>
      <c r="J45" s="2" t="str">
        <f>VLOOKUP(OrderData[[#This Row],[Customer ID]],customers!$A$1:$I$1001,7,FALSE)</f>
        <v>United States</v>
      </c>
      <c r="K45" t="str">
        <f>VLOOKUP(OrderData[[#This Row],[Customer ID]],customers!$A$1:$I$1001,9,FALSE)</f>
        <v>No</v>
      </c>
      <c r="L45" t="str">
        <f>INDEX(Table3[Coffee Type],MATCH(OrderData[[#This Row],[Product ID]],Table3[Product ID],0))</f>
        <v>Lib</v>
      </c>
      <c r="M45" t="str">
        <f>VLOOKUP(OrderData[[#This Row],[Product ID]],products!$A$1:$G$49,3,FALSE)</f>
        <v>L</v>
      </c>
      <c r="N45">
        <f>VLOOKUP(OrderData[[#This Row],[Product ID]],products!$A$1:$G$49,5,FALSE)</f>
        <v>36.454999999999998</v>
      </c>
      <c r="O45" s="4">
        <f>OrderData[[#This Row],[Unit Price]]*OrderData[[#This Row],[Quantity]]</f>
        <v>72.91</v>
      </c>
      <c r="P45" t="str" cm="1">
        <f t="array" ref="P45">_xlfn.IFS(OrderData[[#This Row],[Roast Type]]="M","Medium",OrderData[[#This Row],[Roast Type]]="L","Light",OrderData[[#This Row],[Roast Type]]="D","Dark")</f>
        <v>Light</v>
      </c>
      <c r="Q45" t="str" cm="1">
        <f t="array" ref="Q45">_xlfn.IFS(OrderData[[#This Row],[Coffee Type]]="Rob","Robusta",OrderData[[#This Row],[Coffee Type]]="Ara","Arabica",OrderData[[#This Row],[Coffee Type]]="Lib","Librica",OrderData[[#This Row],[Coffee Type]]="Exc","Excelsior")</f>
        <v>Librica</v>
      </c>
    </row>
    <row r="46" spans="1:17" x14ac:dyDescent="0.3">
      <c r="A46" s="2" t="s">
        <v>118</v>
      </c>
      <c r="B46" s="3">
        <v>43932</v>
      </c>
      <c r="C46" s="2" t="s">
        <v>119</v>
      </c>
      <c r="D46" t="s">
        <v>16</v>
      </c>
      <c r="E46" s="2">
        <v>2</v>
      </c>
      <c r="F46" s="2" t="str">
        <f>VLOOKUP(OrderData[[#This Row],[Customer ID]],customers!$A$1:$I$1001,2,FALSE)</f>
        <v>Olag Baudassi</v>
      </c>
      <c r="G46" s="2" t="str">
        <f>LEFT(OrderData[[#This Row],[Name]], SEARCH(" ", OrderData[[#This Row],[Name]]) - 1)</f>
        <v>Olag</v>
      </c>
      <c r="H46" s="2" t="str">
        <f>RIGHT(OrderData[[#This Row],[Name]], LEN(OrderData[[#This Row],[Name]]) - SEARCH(" ", OrderData[[#This Row],[Name]]))</f>
        <v>Baudassi</v>
      </c>
      <c r="I46" s="2" t="str">
        <f>VLOOKUP(OrderData[[#This Row],[Customer ID]],customers!$A$1:$I$1001,6,FALSE)</f>
        <v>Rochester</v>
      </c>
      <c r="J46" s="2" t="str">
        <f>VLOOKUP(OrderData[[#This Row],[Customer ID]],customers!$A$1:$I$1001,7,FALSE)</f>
        <v>United States</v>
      </c>
      <c r="K46" t="str">
        <f>VLOOKUP(OrderData[[#This Row],[Customer ID]],customers!$A$1:$I$1001,9,FALSE)</f>
        <v>Yes</v>
      </c>
      <c r="L46" t="str">
        <f>INDEX(Table3[Coffee Type],MATCH(OrderData[[#This Row],[Product ID]],Table3[Product ID],0))</f>
        <v>Exc</v>
      </c>
      <c r="M46" t="str">
        <f>VLOOKUP(OrderData[[#This Row],[Product ID]],products!$A$1:$G$49,3,FALSE)</f>
        <v>M</v>
      </c>
      <c r="N46">
        <f>VLOOKUP(OrderData[[#This Row],[Product ID]],products!$A$1:$G$49,5,FALSE)</f>
        <v>8.25</v>
      </c>
      <c r="O46" s="4">
        <f>OrderData[[#This Row],[Unit Price]]*OrderData[[#This Row],[Quantity]]</f>
        <v>16.5</v>
      </c>
      <c r="P46" t="str" cm="1">
        <f t="array" ref="P46">_xlfn.IFS(OrderData[[#This Row],[Roast Type]]="M","Medium",OrderData[[#This Row],[Roast Type]]="L","Light",OrderData[[#This Row],[Roast Type]]="D","Dark")</f>
        <v>Medium</v>
      </c>
      <c r="Q46" t="str" cm="1">
        <f t="array" ref="Q46">_xlfn.IFS(OrderData[[#This Row],[Coffee Type]]="Rob","Robusta",OrderData[[#This Row],[Coffee Type]]="Ara","Arabica",OrderData[[#This Row],[Coffee Type]]="Lib","Librica",OrderData[[#This Row],[Coffee Type]]="Exc","Excelsior")</f>
        <v>Excelsior</v>
      </c>
    </row>
    <row r="47" spans="1:17" x14ac:dyDescent="0.3">
      <c r="A47" s="2" t="s">
        <v>120</v>
      </c>
      <c r="B47" s="3">
        <v>44592</v>
      </c>
      <c r="C47" s="2" t="s">
        <v>121</v>
      </c>
      <c r="D47" t="s">
        <v>122</v>
      </c>
      <c r="E47" s="2">
        <v>6</v>
      </c>
      <c r="F47" s="2" t="str">
        <f>VLOOKUP(OrderData[[#This Row],[Customer ID]],customers!$A$1:$I$1001,2,FALSE)</f>
        <v>Petey Kingsbury</v>
      </c>
      <c r="G47" s="2" t="str">
        <f>LEFT(OrderData[[#This Row],[Name]], SEARCH(" ", OrderData[[#This Row],[Name]]) - 1)</f>
        <v>Petey</v>
      </c>
      <c r="H47" s="2" t="str">
        <f>RIGHT(OrderData[[#This Row],[Name]], LEN(OrderData[[#This Row],[Name]]) - SEARCH(" ", OrderData[[#This Row],[Name]]))</f>
        <v>Kingsbury</v>
      </c>
      <c r="I47" s="2" t="str">
        <f>VLOOKUP(OrderData[[#This Row],[Customer ID]],customers!$A$1:$I$1001,6,FALSE)</f>
        <v>Bronx</v>
      </c>
      <c r="J47" s="2" t="str">
        <f>VLOOKUP(OrderData[[#This Row],[Customer ID]],customers!$A$1:$I$1001,7,FALSE)</f>
        <v>United States</v>
      </c>
      <c r="K47" t="str">
        <f>VLOOKUP(OrderData[[#This Row],[Customer ID]],customers!$A$1:$I$1001,9,FALSE)</f>
        <v>No</v>
      </c>
      <c r="L47" t="str">
        <f>INDEX(Table3[Coffee Type],MATCH(OrderData[[#This Row],[Product ID]],Table3[Product ID],0))</f>
        <v>Lib</v>
      </c>
      <c r="M47" t="str">
        <f>VLOOKUP(OrderData[[#This Row],[Product ID]],products!$A$1:$G$49,3,FALSE)</f>
        <v>D</v>
      </c>
      <c r="N47">
        <f>VLOOKUP(OrderData[[#This Row],[Product ID]],products!$A$1:$G$49,5,FALSE)</f>
        <v>29.784999999999997</v>
      </c>
      <c r="O47" s="4">
        <f>OrderData[[#This Row],[Unit Price]]*OrderData[[#This Row],[Quantity]]</f>
        <v>178.70999999999998</v>
      </c>
      <c r="P47" t="str" cm="1">
        <f t="array" ref="P47">_xlfn.IFS(OrderData[[#This Row],[Roast Type]]="M","Medium",OrderData[[#This Row],[Roast Type]]="L","Light",OrderData[[#This Row],[Roast Type]]="D","Dark")</f>
        <v>Dark</v>
      </c>
      <c r="Q47" t="str" cm="1">
        <f t="array" ref="Q47">_xlfn.IFS(OrderData[[#This Row],[Coffee Type]]="Rob","Robusta",OrderData[[#This Row],[Coffee Type]]="Ara","Arabica",OrderData[[#This Row],[Coffee Type]]="Lib","Librica",OrderData[[#This Row],[Coffee Type]]="Exc","Excelsior")</f>
        <v>Librica</v>
      </c>
    </row>
    <row r="48" spans="1:17" x14ac:dyDescent="0.3">
      <c r="A48" s="2" t="s">
        <v>123</v>
      </c>
      <c r="B48" s="3">
        <v>43776</v>
      </c>
      <c r="C48" s="2" t="s">
        <v>124</v>
      </c>
      <c r="D48" t="s">
        <v>125</v>
      </c>
      <c r="E48" s="2">
        <v>2</v>
      </c>
      <c r="F48" s="2" t="str">
        <f>VLOOKUP(OrderData[[#This Row],[Customer ID]],customers!$A$1:$I$1001,2,FALSE)</f>
        <v>Donna Baskeyfied</v>
      </c>
      <c r="G48" s="2" t="str">
        <f>LEFT(OrderData[[#This Row],[Name]], SEARCH(" ", OrderData[[#This Row],[Name]]) - 1)</f>
        <v>Donna</v>
      </c>
      <c r="H48" s="2" t="str">
        <f>RIGHT(OrderData[[#This Row],[Name]], LEN(OrderData[[#This Row],[Name]]) - SEARCH(" ", OrderData[[#This Row],[Name]]))</f>
        <v>Baskeyfied</v>
      </c>
      <c r="I48" s="2" t="str">
        <f>VLOOKUP(OrderData[[#This Row],[Customer ID]],customers!$A$1:$I$1001,6,FALSE)</f>
        <v>Birmingham</v>
      </c>
      <c r="J48" s="2" t="str">
        <f>VLOOKUP(OrderData[[#This Row],[Customer ID]],customers!$A$1:$I$1001,7,FALSE)</f>
        <v>United States</v>
      </c>
      <c r="K48" t="str">
        <f>VLOOKUP(OrderData[[#This Row],[Customer ID]],customers!$A$1:$I$1001,9,FALSE)</f>
        <v>Yes</v>
      </c>
      <c r="L48" t="str">
        <f>INDEX(Table3[Coffee Type],MATCH(OrderData[[#This Row],[Product ID]],Table3[Product ID],0))</f>
        <v>Exc</v>
      </c>
      <c r="M48" t="str">
        <f>VLOOKUP(OrderData[[#This Row],[Product ID]],products!$A$1:$G$49,3,FALSE)</f>
        <v>M</v>
      </c>
      <c r="N48">
        <f>VLOOKUP(OrderData[[#This Row],[Product ID]],products!$A$1:$G$49,5,FALSE)</f>
        <v>31.624999999999996</v>
      </c>
      <c r="O48" s="4">
        <f>OrderData[[#This Row],[Unit Price]]*OrderData[[#This Row],[Quantity]]</f>
        <v>63.249999999999993</v>
      </c>
      <c r="P48" t="str" cm="1">
        <f t="array" ref="P48">_xlfn.IFS(OrderData[[#This Row],[Roast Type]]="M","Medium",OrderData[[#This Row],[Roast Type]]="L","Light",OrderData[[#This Row],[Roast Type]]="D","Dark")</f>
        <v>Medium</v>
      </c>
      <c r="Q48" t="str" cm="1">
        <f t="array" ref="Q48">_xlfn.IFS(OrderData[[#This Row],[Coffee Type]]="Rob","Robusta",OrderData[[#This Row],[Coffee Type]]="Ara","Arabica",OrderData[[#This Row],[Coffee Type]]="Lib","Librica",OrderData[[#This Row],[Coffee Type]]="Exc","Excelsior")</f>
        <v>Excelsior</v>
      </c>
    </row>
    <row r="49" spans="1:17" x14ac:dyDescent="0.3">
      <c r="A49" s="2" t="s">
        <v>126</v>
      </c>
      <c r="B49" s="3">
        <v>43644</v>
      </c>
      <c r="C49" s="2" t="s">
        <v>127</v>
      </c>
      <c r="D49" t="s">
        <v>128</v>
      </c>
      <c r="E49" s="2">
        <v>2</v>
      </c>
      <c r="F49" s="2" t="str">
        <f>VLOOKUP(OrderData[[#This Row],[Customer ID]],customers!$A$1:$I$1001,2,FALSE)</f>
        <v>Arda Curley</v>
      </c>
      <c r="G49" s="2" t="str">
        <f>LEFT(OrderData[[#This Row],[Name]], SEARCH(" ", OrderData[[#This Row],[Name]]) - 1)</f>
        <v>Arda</v>
      </c>
      <c r="H49" s="2" t="str">
        <f>RIGHT(OrderData[[#This Row],[Name]], LEN(OrderData[[#This Row],[Name]]) - SEARCH(" ", OrderData[[#This Row],[Name]]))</f>
        <v>Curley</v>
      </c>
      <c r="I49" s="2" t="str">
        <f>VLOOKUP(OrderData[[#This Row],[Customer ID]],customers!$A$1:$I$1001,6,FALSE)</f>
        <v>San Bernardino</v>
      </c>
      <c r="J49" s="2" t="str">
        <f>VLOOKUP(OrderData[[#This Row],[Customer ID]],customers!$A$1:$I$1001,7,FALSE)</f>
        <v>United States</v>
      </c>
      <c r="K49" t="str">
        <f>VLOOKUP(OrderData[[#This Row],[Customer ID]],customers!$A$1:$I$1001,9,FALSE)</f>
        <v>Yes</v>
      </c>
      <c r="L49" t="str">
        <f>INDEX(Table3[Coffee Type],MATCH(OrderData[[#This Row],[Product ID]],Table3[Product ID],0))</f>
        <v>Ara</v>
      </c>
      <c r="M49" t="str">
        <f>VLOOKUP(OrderData[[#This Row],[Product ID]],products!$A$1:$G$49,3,FALSE)</f>
        <v>L</v>
      </c>
      <c r="N49">
        <f>VLOOKUP(OrderData[[#This Row],[Product ID]],products!$A$1:$G$49,5,FALSE)</f>
        <v>3.8849999999999998</v>
      </c>
      <c r="O49" s="4">
        <f>OrderData[[#This Row],[Unit Price]]*OrderData[[#This Row],[Quantity]]</f>
        <v>7.77</v>
      </c>
      <c r="P49" t="str" cm="1">
        <f t="array" ref="P49">_xlfn.IFS(OrderData[[#This Row],[Roast Type]]="M","Medium",OrderData[[#This Row],[Roast Type]]="L","Light",OrderData[[#This Row],[Roast Type]]="D","Dark")</f>
        <v>Light</v>
      </c>
      <c r="Q49" t="str" cm="1">
        <f t="array" ref="Q49">_xlfn.IFS(OrderData[[#This Row],[Coffee Type]]="Rob","Robusta",OrderData[[#This Row],[Coffee Type]]="Ara","Arabica",OrderData[[#This Row],[Coffee Type]]="Lib","Librica",OrderData[[#This Row],[Coffee Type]]="Exc","Excelsior")</f>
        <v>Arabica</v>
      </c>
    </row>
    <row r="50" spans="1:17" x14ac:dyDescent="0.3">
      <c r="A50" s="2" t="s">
        <v>129</v>
      </c>
      <c r="B50" s="3">
        <v>44085</v>
      </c>
      <c r="C50" s="2" t="s">
        <v>130</v>
      </c>
      <c r="D50" t="s">
        <v>131</v>
      </c>
      <c r="E50" s="2">
        <v>4</v>
      </c>
      <c r="F50" s="2" t="str">
        <f>VLOOKUP(OrderData[[#This Row],[Customer ID]],customers!$A$1:$I$1001,2,FALSE)</f>
        <v>Raynor McGilvary</v>
      </c>
      <c r="G50" s="2" t="str">
        <f>LEFT(OrderData[[#This Row],[Name]], SEARCH(" ", OrderData[[#This Row],[Name]]) - 1)</f>
        <v>Raynor</v>
      </c>
      <c r="H50" s="2" t="str">
        <f>RIGHT(OrderData[[#This Row],[Name]], LEN(OrderData[[#This Row],[Name]]) - SEARCH(" ", OrderData[[#This Row],[Name]]))</f>
        <v>McGilvary</v>
      </c>
      <c r="I50" s="2" t="str">
        <f>VLOOKUP(OrderData[[#This Row],[Customer ID]],customers!$A$1:$I$1001,6,FALSE)</f>
        <v>Norfolk</v>
      </c>
      <c r="J50" s="2" t="str">
        <f>VLOOKUP(OrderData[[#This Row],[Customer ID]],customers!$A$1:$I$1001,7,FALSE)</f>
        <v>United States</v>
      </c>
      <c r="K50" t="str">
        <f>VLOOKUP(OrderData[[#This Row],[Customer ID]],customers!$A$1:$I$1001,9,FALSE)</f>
        <v>No</v>
      </c>
      <c r="L50" t="str">
        <f>INDEX(Table3[Coffee Type],MATCH(OrderData[[#This Row],[Product ID]],Table3[Product ID],0))</f>
        <v>Ara</v>
      </c>
      <c r="M50" t="str">
        <f>VLOOKUP(OrderData[[#This Row],[Product ID]],products!$A$1:$G$49,3,FALSE)</f>
        <v>D</v>
      </c>
      <c r="N50">
        <f>VLOOKUP(OrderData[[#This Row],[Product ID]],products!$A$1:$G$49,5,FALSE)</f>
        <v>22.884999999999998</v>
      </c>
      <c r="O50" s="4">
        <f>OrderData[[#This Row],[Unit Price]]*OrderData[[#This Row],[Quantity]]</f>
        <v>91.539999999999992</v>
      </c>
      <c r="P50" t="str" cm="1">
        <f t="array" ref="P50">_xlfn.IFS(OrderData[[#This Row],[Roast Type]]="M","Medium",OrderData[[#This Row],[Roast Type]]="L","Light",OrderData[[#This Row],[Roast Type]]="D","Dark")</f>
        <v>Dark</v>
      </c>
      <c r="Q50" t="str" cm="1">
        <f t="array" ref="Q50">_xlfn.IFS(OrderData[[#This Row],[Coffee Type]]="Rob","Robusta",OrderData[[#This Row],[Coffee Type]]="Ara","Arabica",OrderData[[#This Row],[Coffee Type]]="Lib","Librica",OrderData[[#This Row],[Coffee Type]]="Exc","Excelsior")</f>
        <v>Arabica</v>
      </c>
    </row>
    <row r="51" spans="1:17" x14ac:dyDescent="0.3">
      <c r="A51" s="2" t="s">
        <v>132</v>
      </c>
      <c r="B51" s="3">
        <v>44790</v>
      </c>
      <c r="C51" s="2" t="s">
        <v>133</v>
      </c>
      <c r="D51" t="s">
        <v>19</v>
      </c>
      <c r="E51" s="2">
        <v>3</v>
      </c>
      <c r="F51" s="2" t="str">
        <f>VLOOKUP(OrderData[[#This Row],[Customer ID]],customers!$A$1:$I$1001,2,FALSE)</f>
        <v>Isis Pikett</v>
      </c>
      <c r="G51" s="2" t="str">
        <f>LEFT(OrderData[[#This Row],[Name]], SEARCH(" ", OrderData[[#This Row],[Name]]) - 1)</f>
        <v>Isis</v>
      </c>
      <c r="H51" s="2" t="str">
        <f>RIGHT(OrderData[[#This Row],[Name]], LEN(OrderData[[#This Row],[Name]]) - SEARCH(" ", OrderData[[#This Row],[Name]]))</f>
        <v>Pikett</v>
      </c>
      <c r="I51" s="2" t="str">
        <f>VLOOKUP(OrderData[[#This Row],[Customer ID]],customers!$A$1:$I$1001,6,FALSE)</f>
        <v>Washington</v>
      </c>
      <c r="J51" s="2" t="str">
        <f>VLOOKUP(OrderData[[#This Row],[Customer ID]],customers!$A$1:$I$1001,7,FALSE)</f>
        <v>United States</v>
      </c>
      <c r="K51" t="str">
        <f>VLOOKUP(OrderData[[#This Row],[Customer ID]],customers!$A$1:$I$1001,9,FALSE)</f>
        <v>No</v>
      </c>
      <c r="L51" t="str">
        <f>INDEX(Table3[Coffee Type],MATCH(OrderData[[#This Row],[Product ID]],Table3[Product ID],0))</f>
        <v>Ara</v>
      </c>
      <c r="M51" t="str">
        <f>VLOOKUP(OrderData[[#This Row],[Product ID]],products!$A$1:$G$49,3,FALSE)</f>
        <v>L</v>
      </c>
      <c r="N51">
        <f>VLOOKUP(OrderData[[#This Row],[Product ID]],products!$A$1:$G$49,5,FALSE)</f>
        <v>12.95</v>
      </c>
      <c r="O51" s="4">
        <f>OrderData[[#This Row],[Unit Price]]*OrderData[[#This Row],[Quantity]]</f>
        <v>38.849999999999994</v>
      </c>
      <c r="P51" t="str" cm="1">
        <f t="array" ref="P51">_xlfn.IFS(OrderData[[#This Row],[Roast Type]]="M","Medium",OrderData[[#This Row],[Roast Type]]="L","Light",OrderData[[#This Row],[Roast Type]]="D","Dark")</f>
        <v>Light</v>
      </c>
      <c r="Q51" t="str" cm="1">
        <f t="array" ref="Q51">_xlfn.IFS(OrderData[[#This Row],[Coffee Type]]="Rob","Robusta",OrderData[[#This Row],[Coffee Type]]="Ara","Arabica",OrderData[[#This Row],[Coffee Type]]="Lib","Librica",OrderData[[#This Row],[Coffee Type]]="Exc","Excelsior")</f>
        <v>Arabica</v>
      </c>
    </row>
    <row r="52" spans="1:17" x14ac:dyDescent="0.3">
      <c r="A52" s="2" t="s">
        <v>134</v>
      </c>
      <c r="B52" s="3">
        <v>44792</v>
      </c>
      <c r="C52" s="2" t="s">
        <v>135</v>
      </c>
      <c r="D52" t="s">
        <v>136</v>
      </c>
      <c r="E52" s="2">
        <v>2</v>
      </c>
      <c r="F52" s="2" t="str">
        <f>VLOOKUP(OrderData[[#This Row],[Customer ID]],customers!$A$1:$I$1001,2,FALSE)</f>
        <v>Inger Bouldon</v>
      </c>
      <c r="G52" s="2" t="str">
        <f>LEFT(OrderData[[#This Row],[Name]], SEARCH(" ", OrderData[[#This Row],[Name]]) - 1)</f>
        <v>Inger</v>
      </c>
      <c r="H52" s="2" t="str">
        <f>RIGHT(OrderData[[#This Row],[Name]], LEN(OrderData[[#This Row],[Name]]) - SEARCH(" ", OrderData[[#This Row],[Name]]))</f>
        <v>Bouldon</v>
      </c>
      <c r="I52" s="2" t="str">
        <f>VLOOKUP(OrderData[[#This Row],[Customer ID]],customers!$A$1:$I$1001,6,FALSE)</f>
        <v>Fort Lauderdale</v>
      </c>
      <c r="J52" s="2" t="str">
        <f>VLOOKUP(OrderData[[#This Row],[Customer ID]],customers!$A$1:$I$1001,7,FALSE)</f>
        <v>United States</v>
      </c>
      <c r="K52" t="str">
        <f>VLOOKUP(OrderData[[#This Row],[Customer ID]],customers!$A$1:$I$1001,9,FALSE)</f>
        <v>No</v>
      </c>
      <c r="L52" t="str">
        <f>INDEX(Table3[Coffee Type],MATCH(OrderData[[#This Row],[Product ID]],Table3[Product ID],0))</f>
        <v>Lib</v>
      </c>
      <c r="M52" t="str">
        <f>VLOOKUP(OrderData[[#This Row],[Product ID]],products!$A$1:$G$49,3,FALSE)</f>
        <v>D</v>
      </c>
      <c r="N52">
        <f>VLOOKUP(OrderData[[#This Row],[Product ID]],products!$A$1:$G$49,5,FALSE)</f>
        <v>7.77</v>
      </c>
      <c r="O52" s="4">
        <f>OrderData[[#This Row],[Unit Price]]*OrderData[[#This Row],[Quantity]]</f>
        <v>15.54</v>
      </c>
      <c r="P52" t="str" cm="1">
        <f t="array" ref="P52">_xlfn.IFS(OrderData[[#This Row],[Roast Type]]="M","Medium",OrderData[[#This Row],[Roast Type]]="L","Light",OrderData[[#This Row],[Roast Type]]="D","Dark")</f>
        <v>Dark</v>
      </c>
      <c r="Q52" t="str" cm="1">
        <f t="array" ref="Q52">_xlfn.IFS(OrderData[[#This Row],[Coffee Type]]="Rob","Robusta",OrderData[[#This Row],[Coffee Type]]="Ara","Arabica",OrderData[[#This Row],[Coffee Type]]="Lib","Librica",OrderData[[#This Row],[Coffee Type]]="Exc","Excelsior")</f>
        <v>Librica</v>
      </c>
    </row>
    <row r="53" spans="1:17" x14ac:dyDescent="0.3">
      <c r="A53" s="2" t="s">
        <v>137</v>
      </c>
      <c r="B53" s="3">
        <v>43600</v>
      </c>
      <c r="C53" s="2" t="s">
        <v>138</v>
      </c>
      <c r="D53" t="s">
        <v>117</v>
      </c>
      <c r="E53" s="2">
        <v>4</v>
      </c>
      <c r="F53" s="2" t="str">
        <f>VLOOKUP(OrderData[[#This Row],[Customer ID]],customers!$A$1:$I$1001,2,FALSE)</f>
        <v>Karry Flanders</v>
      </c>
      <c r="G53" s="2" t="str">
        <f>LEFT(OrderData[[#This Row],[Name]], SEARCH(" ", OrderData[[#This Row],[Name]]) - 1)</f>
        <v>Karry</v>
      </c>
      <c r="H53" s="2" t="str">
        <f>RIGHT(OrderData[[#This Row],[Name]], LEN(OrderData[[#This Row],[Name]]) - SEARCH(" ", OrderData[[#This Row],[Name]]))</f>
        <v>Flanders</v>
      </c>
      <c r="I53" s="2" t="str">
        <f>VLOOKUP(OrderData[[#This Row],[Customer ID]],customers!$A$1:$I$1001,6,FALSE)</f>
        <v>Crumlin</v>
      </c>
      <c r="J53" s="2" t="str">
        <f>VLOOKUP(OrderData[[#This Row],[Customer ID]],customers!$A$1:$I$1001,7,FALSE)</f>
        <v>Ireland</v>
      </c>
      <c r="K53" t="str">
        <f>VLOOKUP(OrderData[[#This Row],[Customer ID]],customers!$A$1:$I$1001,9,FALSE)</f>
        <v>Yes</v>
      </c>
      <c r="L53" t="str">
        <f>INDEX(Table3[Coffee Type],MATCH(OrderData[[#This Row],[Product ID]],Table3[Product ID],0))</f>
        <v>Lib</v>
      </c>
      <c r="M53" t="str">
        <f>VLOOKUP(OrderData[[#This Row],[Product ID]],products!$A$1:$G$49,3,FALSE)</f>
        <v>L</v>
      </c>
      <c r="N53">
        <f>VLOOKUP(OrderData[[#This Row],[Product ID]],products!$A$1:$G$49,5,FALSE)</f>
        <v>36.454999999999998</v>
      </c>
      <c r="O53" s="4">
        <f>OrderData[[#This Row],[Unit Price]]*OrderData[[#This Row],[Quantity]]</f>
        <v>145.82</v>
      </c>
      <c r="P53" t="str" cm="1">
        <f t="array" ref="P53">_xlfn.IFS(OrderData[[#This Row],[Roast Type]]="M","Medium",OrderData[[#This Row],[Roast Type]]="L","Light",OrderData[[#This Row],[Roast Type]]="D","Dark")</f>
        <v>Light</v>
      </c>
      <c r="Q53" t="str" cm="1">
        <f t="array" ref="Q53">_xlfn.IFS(OrderData[[#This Row],[Coffee Type]]="Rob","Robusta",OrderData[[#This Row],[Coffee Type]]="Ara","Arabica",OrderData[[#This Row],[Coffee Type]]="Lib","Librica",OrderData[[#This Row],[Coffee Type]]="Exc","Excelsior")</f>
        <v>Librica</v>
      </c>
    </row>
    <row r="54" spans="1:17" x14ac:dyDescent="0.3">
      <c r="A54" s="2" t="s">
        <v>139</v>
      </c>
      <c r="B54" s="3">
        <v>43719</v>
      </c>
      <c r="C54" s="2" t="s">
        <v>140</v>
      </c>
      <c r="D54" t="s">
        <v>35</v>
      </c>
      <c r="E54" s="2">
        <v>5</v>
      </c>
      <c r="F54" s="2" t="str">
        <f>VLOOKUP(OrderData[[#This Row],[Customer ID]],customers!$A$1:$I$1001,2,FALSE)</f>
        <v>Hartley Mattioli</v>
      </c>
      <c r="G54" s="2" t="str">
        <f>LEFT(OrderData[[#This Row],[Name]], SEARCH(" ", OrderData[[#This Row],[Name]]) - 1)</f>
        <v>Hartley</v>
      </c>
      <c r="H54" s="2" t="str">
        <f>RIGHT(OrderData[[#This Row],[Name]], LEN(OrderData[[#This Row],[Name]]) - SEARCH(" ", OrderData[[#This Row],[Name]]))</f>
        <v>Mattioli</v>
      </c>
      <c r="I54" s="2" t="str">
        <f>VLOOKUP(OrderData[[#This Row],[Customer ID]],customers!$A$1:$I$1001,6,FALSE)</f>
        <v>Kinloch</v>
      </c>
      <c r="J54" s="2" t="str">
        <f>VLOOKUP(OrderData[[#This Row],[Customer ID]],customers!$A$1:$I$1001,7,FALSE)</f>
        <v>United Kingdom</v>
      </c>
      <c r="K54" t="str">
        <f>VLOOKUP(OrderData[[#This Row],[Customer ID]],customers!$A$1:$I$1001,9,FALSE)</f>
        <v>No</v>
      </c>
      <c r="L54" t="str">
        <f>INDEX(Table3[Coffee Type],MATCH(OrderData[[#This Row],[Product ID]],Table3[Product ID],0))</f>
        <v>Rob</v>
      </c>
      <c r="M54" t="str">
        <f>VLOOKUP(OrderData[[#This Row],[Product ID]],products!$A$1:$G$49,3,FALSE)</f>
        <v>M</v>
      </c>
      <c r="N54">
        <f>VLOOKUP(OrderData[[#This Row],[Product ID]],products!$A$1:$G$49,5,FALSE)</f>
        <v>5.97</v>
      </c>
      <c r="O54" s="4">
        <f>OrderData[[#This Row],[Unit Price]]*OrderData[[#This Row],[Quantity]]</f>
        <v>29.849999999999998</v>
      </c>
      <c r="P54" t="str" cm="1">
        <f t="array" ref="P54">_xlfn.IFS(OrderData[[#This Row],[Roast Type]]="M","Medium",OrderData[[#This Row],[Roast Type]]="L","Light",OrderData[[#This Row],[Roast Type]]="D","Dark")</f>
        <v>Medium</v>
      </c>
      <c r="Q54" t="str" cm="1">
        <f t="array" ref="Q54">_xlfn.IFS(OrderData[[#This Row],[Coffee Type]]="Rob","Robusta",OrderData[[#This Row],[Coffee Type]]="Ara","Arabica",OrderData[[#This Row],[Coffee Type]]="Lib","Librica",OrderData[[#This Row],[Coffee Type]]="Exc","Excelsior")</f>
        <v>Robusta</v>
      </c>
    </row>
    <row r="55" spans="1:17" x14ac:dyDescent="0.3">
      <c r="A55" s="2" t="s">
        <v>139</v>
      </c>
      <c r="B55" s="3">
        <v>43719</v>
      </c>
      <c r="C55" s="2" t="s">
        <v>140</v>
      </c>
      <c r="D55" t="s">
        <v>117</v>
      </c>
      <c r="E55" s="2">
        <v>2</v>
      </c>
      <c r="F55" s="2" t="str">
        <f>VLOOKUP(OrderData[[#This Row],[Customer ID]],customers!$A$1:$I$1001,2,FALSE)</f>
        <v>Hartley Mattioli</v>
      </c>
      <c r="G55" s="2" t="str">
        <f>LEFT(OrderData[[#This Row],[Name]], SEARCH(" ", OrderData[[#This Row],[Name]]) - 1)</f>
        <v>Hartley</v>
      </c>
      <c r="H55" s="2" t="str">
        <f>RIGHT(OrderData[[#This Row],[Name]], LEN(OrderData[[#This Row],[Name]]) - SEARCH(" ", OrderData[[#This Row],[Name]]))</f>
        <v>Mattioli</v>
      </c>
      <c r="I55" s="2" t="str">
        <f>VLOOKUP(OrderData[[#This Row],[Customer ID]],customers!$A$1:$I$1001,6,FALSE)</f>
        <v>Kinloch</v>
      </c>
      <c r="J55" s="2" t="str">
        <f>VLOOKUP(OrderData[[#This Row],[Customer ID]],customers!$A$1:$I$1001,7,FALSE)</f>
        <v>United Kingdom</v>
      </c>
      <c r="K55" t="str">
        <f>VLOOKUP(OrderData[[#This Row],[Customer ID]],customers!$A$1:$I$1001,9,FALSE)</f>
        <v>No</v>
      </c>
      <c r="L55" t="str">
        <f>INDEX(Table3[Coffee Type],MATCH(OrderData[[#This Row],[Product ID]],Table3[Product ID],0))</f>
        <v>Lib</v>
      </c>
      <c r="M55" t="str">
        <f>VLOOKUP(OrderData[[#This Row],[Product ID]],products!$A$1:$G$49,3,FALSE)</f>
        <v>L</v>
      </c>
      <c r="N55">
        <f>VLOOKUP(OrderData[[#This Row],[Product ID]],products!$A$1:$G$49,5,FALSE)</f>
        <v>36.454999999999998</v>
      </c>
      <c r="O55" s="4">
        <f>OrderData[[#This Row],[Unit Price]]*OrderData[[#This Row],[Quantity]]</f>
        <v>72.91</v>
      </c>
      <c r="P55" t="str" cm="1">
        <f t="array" ref="P55">_xlfn.IFS(OrderData[[#This Row],[Roast Type]]="M","Medium",OrderData[[#This Row],[Roast Type]]="L","Light",OrderData[[#This Row],[Roast Type]]="D","Dark")</f>
        <v>Light</v>
      </c>
      <c r="Q55" t="str" cm="1">
        <f t="array" ref="Q55">_xlfn.IFS(OrderData[[#This Row],[Coffee Type]]="Rob","Robusta",OrderData[[#This Row],[Coffee Type]]="Ara","Arabica",OrderData[[#This Row],[Coffee Type]]="Lib","Librica",OrderData[[#This Row],[Coffee Type]]="Exc","Excelsior")</f>
        <v>Librica</v>
      </c>
    </row>
    <row r="56" spans="1:17" x14ac:dyDescent="0.3">
      <c r="A56" s="2" t="s">
        <v>141</v>
      </c>
      <c r="B56" s="3">
        <v>44271</v>
      </c>
      <c r="C56" s="2" t="s">
        <v>142</v>
      </c>
      <c r="D56" t="s">
        <v>109</v>
      </c>
      <c r="E56" s="2">
        <v>5</v>
      </c>
      <c r="F56" s="2" t="str">
        <f>VLOOKUP(OrderData[[#This Row],[Customer ID]],customers!$A$1:$I$1001,2,FALSE)</f>
        <v>Archambault Gillard</v>
      </c>
      <c r="G56" s="2" t="str">
        <f>LEFT(OrderData[[#This Row],[Name]], SEARCH(" ", OrderData[[#This Row],[Name]]) - 1)</f>
        <v>Archambault</v>
      </c>
      <c r="H56" s="2" t="str">
        <f>RIGHT(OrderData[[#This Row],[Name]], LEN(OrderData[[#This Row],[Name]]) - SEARCH(" ", OrderData[[#This Row],[Name]]))</f>
        <v>Gillard</v>
      </c>
      <c r="I56" s="2" t="str">
        <f>VLOOKUP(OrderData[[#This Row],[Customer ID]],customers!$A$1:$I$1001,6,FALSE)</f>
        <v>Toledo</v>
      </c>
      <c r="J56" s="2" t="str">
        <f>VLOOKUP(OrderData[[#This Row],[Customer ID]],customers!$A$1:$I$1001,7,FALSE)</f>
        <v>United States</v>
      </c>
      <c r="K56" t="str">
        <f>VLOOKUP(OrderData[[#This Row],[Customer ID]],customers!$A$1:$I$1001,9,FALSE)</f>
        <v>No</v>
      </c>
      <c r="L56" t="str">
        <f>INDEX(Table3[Coffee Type],MATCH(OrderData[[#This Row],[Product ID]],Table3[Product ID],0))</f>
        <v>Lib</v>
      </c>
      <c r="M56" t="str">
        <f>VLOOKUP(OrderData[[#This Row],[Product ID]],products!$A$1:$G$49,3,FALSE)</f>
        <v>M</v>
      </c>
      <c r="N56">
        <f>VLOOKUP(OrderData[[#This Row],[Product ID]],products!$A$1:$G$49,5,FALSE)</f>
        <v>14.55</v>
      </c>
      <c r="O56" s="4">
        <f>OrderData[[#This Row],[Unit Price]]*OrderData[[#This Row],[Quantity]]</f>
        <v>72.75</v>
      </c>
      <c r="P56" t="str" cm="1">
        <f t="array" ref="P56">_xlfn.IFS(OrderData[[#This Row],[Roast Type]]="M","Medium",OrderData[[#This Row],[Roast Type]]="L","Light",OrderData[[#This Row],[Roast Type]]="D","Dark")</f>
        <v>Medium</v>
      </c>
      <c r="Q56" t="str" cm="1">
        <f t="array" ref="Q56">_xlfn.IFS(OrderData[[#This Row],[Coffee Type]]="Rob","Robusta",OrderData[[#This Row],[Coffee Type]]="Ara","Arabica",OrderData[[#This Row],[Coffee Type]]="Lib","Librica",OrderData[[#This Row],[Coffee Type]]="Exc","Excelsior")</f>
        <v>Librica</v>
      </c>
    </row>
    <row r="57" spans="1:17" x14ac:dyDescent="0.3">
      <c r="A57" s="2" t="s">
        <v>143</v>
      </c>
      <c r="B57" s="3">
        <v>44168</v>
      </c>
      <c r="C57" s="2" t="s">
        <v>144</v>
      </c>
      <c r="D57" t="s">
        <v>145</v>
      </c>
      <c r="E57" s="2">
        <v>3</v>
      </c>
      <c r="F57" s="2" t="str">
        <f>VLOOKUP(OrderData[[#This Row],[Customer ID]],customers!$A$1:$I$1001,2,FALSE)</f>
        <v>Salomo Cushworth</v>
      </c>
      <c r="G57" s="2" t="str">
        <f>LEFT(OrderData[[#This Row],[Name]], SEARCH(" ", OrderData[[#This Row],[Name]]) - 1)</f>
        <v>Salomo</v>
      </c>
      <c r="H57" s="2" t="str">
        <f>RIGHT(OrderData[[#This Row],[Name]], LEN(OrderData[[#This Row],[Name]]) - SEARCH(" ", OrderData[[#This Row],[Name]]))</f>
        <v>Cushworth</v>
      </c>
      <c r="I57" s="2" t="str">
        <f>VLOOKUP(OrderData[[#This Row],[Customer ID]],customers!$A$1:$I$1001,6,FALSE)</f>
        <v>Trenton</v>
      </c>
      <c r="J57" s="2" t="str">
        <f>VLOOKUP(OrderData[[#This Row],[Customer ID]],customers!$A$1:$I$1001,7,FALSE)</f>
        <v>United States</v>
      </c>
      <c r="K57" t="str">
        <f>VLOOKUP(OrderData[[#This Row],[Customer ID]],customers!$A$1:$I$1001,9,FALSE)</f>
        <v>No</v>
      </c>
      <c r="L57" t="str">
        <f>INDEX(Table3[Coffee Type],MATCH(OrderData[[#This Row],[Product ID]],Table3[Product ID],0))</f>
        <v>Lib</v>
      </c>
      <c r="M57" t="str">
        <f>VLOOKUP(OrderData[[#This Row],[Product ID]],products!$A$1:$G$49,3,FALSE)</f>
        <v>L</v>
      </c>
      <c r="N57">
        <f>VLOOKUP(OrderData[[#This Row],[Product ID]],products!$A$1:$G$49,5,FALSE)</f>
        <v>15.85</v>
      </c>
      <c r="O57" s="4">
        <f>OrderData[[#This Row],[Unit Price]]*OrderData[[#This Row],[Quantity]]</f>
        <v>47.55</v>
      </c>
      <c r="P57" t="str" cm="1">
        <f t="array" ref="P57">_xlfn.IFS(OrderData[[#This Row],[Roast Type]]="M","Medium",OrderData[[#This Row],[Roast Type]]="L","Light",OrderData[[#This Row],[Roast Type]]="D","Dark")</f>
        <v>Light</v>
      </c>
      <c r="Q57" t="str" cm="1">
        <f t="array" ref="Q57">_xlfn.IFS(OrderData[[#This Row],[Coffee Type]]="Rob","Robusta",OrderData[[#This Row],[Coffee Type]]="Ara","Arabica",OrderData[[#This Row],[Coffee Type]]="Lib","Librica",OrderData[[#This Row],[Coffee Type]]="Exc","Excelsior")</f>
        <v>Librica</v>
      </c>
    </row>
    <row r="58" spans="1:17" x14ac:dyDescent="0.3">
      <c r="A58" s="2" t="s">
        <v>146</v>
      </c>
      <c r="B58" s="3">
        <v>43857</v>
      </c>
      <c r="C58" s="2" t="s">
        <v>147</v>
      </c>
      <c r="D58" t="s">
        <v>64</v>
      </c>
      <c r="E58" s="2">
        <v>3</v>
      </c>
      <c r="F58" s="2" t="str">
        <f>VLOOKUP(OrderData[[#This Row],[Customer ID]],customers!$A$1:$I$1001,2,FALSE)</f>
        <v>Theda Grizard</v>
      </c>
      <c r="G58" s="2" t="str">
        <f>LEFT(OrderData[[#This Row],[Name]], SEARCH(" ", OrderData[[#This Row],[Name]]) - 1)</f>
        <v>Theda</v>
      </c>
      <c r="H58" s="2" t="str">
        <f>RIGHT(OrderData[[#This Row],[Name]], LEN(OrderData[[#This Row],[Name]]) - SEARCH(" ", OrderData[[#This Row],[Name]]))</f>
        <v>Grizard</v>
      </c>
      <c r="I58" s="2" t="str">
        <f>VLOOKUP(OrderData[[#This Row],[Customer ID]],customers!$A$1:$I$1001,6,FALSE)</f>
        <v>Tampa</v>
      </c>
      <c r="J58" s="2" t="str">
        <f>VLOOKUP(OrderData[[#This Row],[Customer ID]],customers!$A$1:$I$1001,7,FALSE)</f>
        <v>United States</v>
      </c>
      <c r="K58" t="str">
        <f>VLOOKUP(OrderData[[#This Row],[Customer ID]],customers!$A$1:$I$1001,9,FALSE)</f>
        <v>Yes</v>
      </c>
      <c r="L58" t="str">
        <f>INDEX(Table3[Coffee Type],MATCH(OrderData[[#This Row],[Product ID]],Table3[Product ID],0))</f>
        <v>Exc</v>
      </c>
      <c r="M58" t="str">
        <f>VLOOKUP(OrderData[[#This Row],[Product ID]],products!$A$1:$G$49,3,FALSE)</f>
        <v>D</v>
      </c>
      <c r="N58">
        <f>VLOOKUP(OrderData[[#This Row],[Product ID]],products!$A$1:$G$49,5,FALSE)</f>
        <v>3.645</v>
      </c>
      <c r="O58" s="4">
        <f>OrderData[[#This Row],[Unit Price]]*OrderData[[#This Row],[Quantity]]</f>
        <v>10.935</v>
      </c>
      <c r="P58" t="str" cm="1">
        <f t="array" ref="P58">_xlfn.IFS(OrderData[[#This Row],[Roast Type]]="M","Medium",OrderData[[#This Row],[Roast Type]]="L","Light",OrderData[[#This Row],[Roast Type]]="D","Dark")</f>
        <v>Dark</v>
      </c>
      <c r="Q58" t="str" cm="1">
        <f t="array" ref="Q58">_xlfn.IFS(OrderData[[#This Row],[Coffee Type]]="Rob","Robusta",OrderData[[#This Row],[Coffee Type]]="Ara","Arabica",OrderData[[#This Row],[Coffee Type]]="Lib","Librica",OrderData[[#This Row],[Coffee Type]]="Exc","Excelsior")</f>
        <v>Excelsior</v>
      </c>
    </row>
    <row r="59" spans="1:17" x14ac:dyDescent="0.3">
      <c r="A59" s="2" t="s">
        <v>148</v>
      </c>
      <c r="B59" s="3">
        <v>44759</v>
      </c>
      <c r="C59" s="2" t="s">
        <v>149</v>
      </c>
      <c r="D59" t="s">
        <v>150</v>
      </c>
      <c r="E59" s="2">
        <v>4</v>
      </c>
      <c r="F59" s="2" t="str">
        <f>VLOOKUP(OrderData[[#This Row],[Customer ID]],customers!$A$1:$I$1001,2,FALSE)</f>
        <v>Rozele Relton</v>
      </c>
      <c r="G59" s="2" t="str">
        <f>LEFT(OrderData[[#This Row],[Name]], SEARCH(" ", OrderData[[#This Row],[Name]]) - 1)</f>
        <v>Rozele</v>
      </c>
      <c r="H59" s="2" t="str">
        <f>RIGHT(OrderData[[#This Row],[Name]], LEN(OrderData[[#This Row],[Name]]) - SEARCH(" ", OrderData[[#This Row],[Name]]))</f>
        <v>Relton</v>
      </c>
      <c r="I59" s="2" t="str">
        <f>VLOOKUP(OrderData[[#This Row],[Customer ID]],customers!$A$1:$I$1001,6,FALSE)</f>
        <v>Pensacola</v>
      </c>
      <c r="J59" s="2" t="str">
        <f>VLOOKUP(OrderData[[#This Row],[Customer ID]],customers!$A$1:$I$1001,7,FALSE)</f>
        <v>United States</v>
      </c>
      <c r="K59" t="str">
        <f>VLOOKUP(OrderData[[#This Row],[Customer ID]],customers!$A$1:$I$1001,9,FALSE)</f>
        <v>No</v>
      </c>
      <c r="L59" t="str">
        <f>INDEX(Table3[Coffee Type],MATCH(OrderData[[#This Row],[Product ID]],Table3[Product ID],0))</f>
        <v>Exc</v>
      </c>
      <c r="M59" t="str">
        <f>VLOOKUP(OrderData[[#This Row],[Product ID]],products!$A$1:$G$49,3,FALSE)</f>
        <v>L</v>
      </c>
      <c r="N59">
        <f>VLOOKUP(OrderData[[#This Row],[Product ID]],products!$A$1:$G$49,5,FALSE)</f>
        <v>14.85</v>
      </c>
      <c r="O59" s="4">
        <f>OrderData[[#This Row],[Unit Price]]*OrderData[[#This Row],[Quantity]]</f>
        <v>59.4</v>
      </c>
      <c r="P59" t="str" cm="1">
        <f t="array" ref="P59">_xlfn.IFS(OrderData[[#This Row],[Roast Type]]="M","Medium",OrderData[[#This Row],[Roast Type]]="L","Light",OrderData[[#This Row],[Roast Type]]="D","Dark")</f>
        <v>Light</v>
      </c>
      <c r="Q59" t="str" cm="1">
        <f t="array" ref="Q59">_xlfn.IFS(OrderData[[#This Row],[Coffee Type]]="Rob","Robusta",OrderData[[#This Row],[Coffee Type]]="Ara","Arabica",OrderData[[#This Row],[Coffee Type]]="Lib","Librica",OrderData[[#This Row],[Coffee Type]]="Exc","Excelsior")</f>
        <v>Excelsior</v>
      </c>
    </row>
    <row r="60" spans="1:17" x14ac:dyDescent="0.3">
      <c r="A60" s="2" t="s">
        <v>151</v>
      </c>
      <c r="B60" s="3">
        <v>44624</v>
      </c>
      <c r="C60" s="2" t="s">
        <v>152</v>
      </c>
      <c r="D60" t="s">
        <v>122</v>
      </c>
      <c r="E60" s="2">
        <v>3</v>
      </c>
      <c r="F60" s="2" t="str">
        <f>VLOOKUP(OrderData[[#This Row],[Customer ID]],customers!$A$1:$I$1001,2,FALSE)</f>
        <v>Willa Rolling</v>
      </c>
      <c r="G60" s="2" t="str">
        <f>LEFT(OrderData[[#This Row],[Name]], SEARCH(" ", OrderData[[#This Row],[Name]]) - 1)</f>
        <v>Willa</v>
      </c>
      <c r="H60" s="2" t="str">
        <f>RIGHT(OrderData[[#This Row],[Name]], LEN(OrderData[[#This Row],[Name]]) - SEARCH(" ", OrderData[[#This Row],[Name]]))</f>
        <v>Rolling</v>
      </c>
      <c r="I60" s="2" t="str">
        <f>VLOOKUP(OrderData[[#This Row],[Customer ID]],customers!$A$1:$I$1001,6,FALSE)</f>
        <v>Zephyrhills</v>
      </c>
      <c r="J60" s="2" t="str">
        <f>VLOOKUP(OrderData[[#This Row],[Customer ID]],customers!$A$1:$I$1001,7,FALSE)</f>
        <v>United States</v>
      </c>
      <c r="K60" t="str">
        <f>VLOOKUP(OrderData[[#This Row],[Customer ID]],customers!$A$1:$I$1001,9,FALSE)</f>
        <v>Yes</v>
      </c>
      <c r="L60" t="str">
        <f>INDEX(Table3[Coffee Type],MATCH(OrderData[[#This Row],[Product ID]],Table3[Product ID],0))</f>
        <v>Lib</v>
      </c>
      <c r="M60" t="str">
        <f>VLOOKUP(OrderData[[#This Row],[Product ID]],products!$A$1:$G$49,3,FALSE)</f>
        <v>D</v>
      </c>
      <c r="N60">
        <f>VLOOKUP(OrderData[[#This Row],[Product ID]],products!$A$1:$G$49,5,FALSE)</f>
        <v>29.784999999999997</v>
      </c>
      <c r="O60" s="4">
        <f>OrderData[[#This Row],[Unit Price]]*OrderData[[#This Row],[Quantity]]</f>
        <v>89.35499999999999</v>
      </c>
      <c r="P60" t="str" cm="1">
        <f t="array" ref="P60">_xlfn.IFS(OrderData[[#This Row],[Roast Type]]="M","Medium",OrderData[[#This Row],[Roast Type]]="L","Light",OrderData[[#This Row],[Roast Type]]="D","Dark")</f>
        <v>Dark</v>
      </c>
      <c r="Q60" t="str" cm="1">
        <f t="array" ref="Q60">_xlfn.IFS(OrderData[[#This Row],[Coffee Type]]="Rob","Robusta",OrderData[[#This Row],[Coffee Type]]="Ara","Arabica",OrderData[[#This Row],[Coffee Type]]="Lib","Librica",OrderData[[#This Row],[Coffee Type]]="Exc","Excelsior")</f>
        <v>Librica</v>
      </c>
    </row>
    <row r="61" spans="1:17" x14ac:dyDescent="0.3">
      <c r="A61" s="2" t="s">
        <v>153</v>
      </c>
      <c r="B61" s="3">
        <v>44537</v>
      </c>
      <c r="C61" s="2" t="s">
        <v>154</v>
      </c>
      <c r="D61" t="s">
        <v>91</v>
      </c>
      <c r="E61" s="2">
        <v>3</v>
      </c>
      <c r="F61" s="2" t="str">
        <f>VLOOKUP(OrderData[[#This Row],[Customer ID]],customers!$A$1:$I$1001,2,FALSE)</f>
        <v>Stanislaus Gilroy</v>
      </c>
      <c r="G61" s="2" t="str">
        <f>LEFT(OrderData[[#This Row],[Name]], SEARCH(" ", OrderData[[#This Row],[Name]]) - 1)</f>
        <v>Stanislaus</v>
      </c>
      <c r="H61" s="2" t="str">
        <f>RIGHT(OrderData[[#This Row],[Name]], LEN(OrderData[[#This Row],[Name]]) - SEARCH(" ", OrderData[[#This Row],[Name]]))</f>
        <v>Gilroy</v>
      </c>
      <c r="I61" s="2" t="str">
        <f>VLOOKUP(OrderData[[#This Row],[Customer ID]],customers!$A$1:$I$1001,6,FALSE)</f>
        <v>Saint Paul</v>
      </c>
      <c r="J61" s="2" t="str">
        <f>VLOOKUP(OrderData[[#This Row],[Customer ID]],customers!$A$1:$I$1001,7,FALSE)</f>
        <v>United States</v>
      </c>
      <c r="K61" t="str">
        <f>VLOOKUP(OrderData[[#This Row],[Customer ID]],customers!$A$1:$I$1001,9,FALSE)</f>
        <v>Yes</v>
      </c>
      <c r="L61" t="str">
        <f>INDEX(Table3[Coffee Type],MATCH(OrderData[[#This Row],[Product ID]],Table3[Product ID],0))</f>
        <v>Lib</v>
      </c>
      <c r="M61" t="str">
        <f>VLOOKUP(OrderData[[#This Row],[Product ID]],products!$A$1:$G$49,3,FALSE)</f>
        <v>M</v>
      </c>
      <c r="N61">
        <f>VLOOKUP(OrderData[[#This Row],[Product ID]],products!$A$1:$G$49,5,FALSE)</f>
        <v>8.73</v>
      </c>
      <c r="O61" s="4">
        <f>OrderData[[#This Row],[Unit Price]]*OrderData[[#This Row],[Quantity]]</f>
        <v>26.19</v>
      </c>
      <c r="P61" t="str" cm="1">
        <f t="array" ref="P61">_xlfn.IFS(OrderData[[#This Row],[Roast Type]]="M","Medium",OrderData[[#This Row],[Roast Type]]="L","Light",OrderData[[#This Row],[Roast Type]]="D","Dark")</f>
        <v>Medium</v>
      </c>
      <c r="Q61" t="str" cm="1">
        <f t="array" ref="Q61">_xlfn.IFS(OrderData[[#This Row],[Coffee Type]]="Rob","Robusta",OrderData[[#This Row],[Coffee Type]]="Ara","Arabica",OrderData[[#This Row],[Coffee Type]]="Lib","Librica",OrderData[[#This Row],[Coffee Type]]="Exc","Excelsior")</f>
        <v>Librica</v>
      </c>
    </row>
    <row r="62" spans="1:17" x14ac:dyDescent="0.3">
      <c r="A62" s="2" t="s">
        <v>155</v>
      </c>
      <c r="B62" s="3">
        <v>44252</v>
      </c>
      <c r="C62" s="2" t="s">
        <v>156</v>
      </c>
      <c r="D62" t="s">
        <v>131</v>
      </c>
      <c r="E62" s="2">
        <v>5</v>
      </c>
      <c r="F62" s="2" t="str">
        <f>VLOOKUP(OrderData[[#This Row],[Customer ID]],customers!$A$1:$I$1001,2,FALSE)</f>
        <v>Correy Cottingham</v>
      </c>
      <c r="G62" s="2" t="str">
        <f>LEFT(OrderData[[#This Row],[Name]], SEARCH(" ", OrderData[[#This Row],[Name]]) - 1)</f>
        <v>Correy</v>
      </c>
      <c r="H62" s="2" t="str">
        <f>RIGHT(OrderData[[#This Row],[Name]], LEN(OrderData[[#This Row],[Name]]) - SEARCH(" ", OrderData[[#This Row],[Name]]))</f>
        <v>Cottingham</v>
      </c>
      <c r="I62" s="2" t="str">
        <f>VLOOKUP(OrderData[[#This Row],[Customer ID]],customers!$A$1:$I$1001,6,FALSE)</f>
        <v>Fort Wayne</v>
      </c>
      <c r="J62" s="2" t="str">
        <f>VLOOKUP(OrderData[[#This Row],[Customer ID]],customers!$A$1:$I$1001,7,FALSE)</f>
        <v>United States</v>
      </c>
      <c r="K62" t="str">
        <f>VLOOKUP(OrderData[[#This Row],[Customer ID]],customers!$A$1:$I$1001,9,FALSE)</f>
        <v>No</v>
      </c>
      <c r="L62" t="str">
        <f>INDEX(Table3[Coffee Type],MATCH(OrderData[[#This Row],[Product ID]],Table3[Product ID],0))</f>
        <v>Ara</v>
      </c>
      <c r="M62" t="str">
        <f>VLOOKUP(OrderData[[#This Row],[Product ID]],products!$A$1:$G$49,3,FALSE)</f>
        <v>D</v>
      </c>
      <c r="N62">
        <f>VLOOKUP(OrderData[[#This Row],[Product ID]],products!$A$1:$G$49,5,FALSE)</f>
        <v>22.884999999999998</v>
      </c>
      <c r="O62" s="4">
        <f>OrderData[[#This Row],[Unit Price]]*OrderData[[#This Row],[Quantity]]</f>
        <v>114.42499999999998</v>
      </c>
      <c r="P62" t="str" cm="1">
        <f t="array" ref="P62">_xlfn.IFS(OrderData[[#This Row],[Roast Type]]="M","Medium",OrderData[[#This Row],[Roast Type]]="L","Light",OrderData[[#This Row],[Roast Type]]="D","Dark")</f>
        <v>Dark</v>
      </c>
      <c r="Q62" t="str" cm="1">
        <f t="array" ref="Q62">_xlfn.IFS(OrderData[[#This Row],[Coffee Type]]="Rob","Robusta",OrderData[[#This Row],[Coffee Type]]="Ara","Arabica",OrderData[[#This Row],[Coffee Type]]="Lib","Librica",OrderData[[#This Row],[Coffee Type]]="Exc","Excelsior")</f>
        <v>Arabica</v>
      </c>
    </row>
    <row r="63" spans="1:17" x14ac:dyDescent="0.3">
      <c r="A63" s="2" t="s">
        <v>157</v>
      </c>
      <c r="B63" s="3">
        <v>43521</v>
      </c>
      <c r="C63" s="2" t="s">
        <v>158</v>
      </c>
      <c r="D63" t="s">
        <v>159</v>
      </c>
      <c r="E63" s="2">
        <v>5</v>
      </c>
      <c r="F63" s="2" t="str">
        <f>VLOOKUP(OrderData[[#This Row],[Customer ID]],customers!$A$1:$I$1001,2,FALSE)</f>
        <v>Pammi Endacott</v>
      </c>
      <c r="G63" s="2" t="str">
        <f>LEFT(OrderData[[#This Row],[Name]], SEARCH(" ", OrderData[[#This Row],[Name]]) - 1)</f>
        <v>Pammi</v>
      </c>
      <c r="H63" s="2" t="str">
        <f>RIGHT(OrderData[[#This Row],[Name]], LEN(OrderData[[#This Row],[Name]]) - SEARCH(" ", OrderData[[#This Row],[Name]]))</f>
        <v>Endacott</v>
      </c>
      <c r="I63" s="2" t="str">
        <f>VLOOKUP(OrderData[[#This Row],[Customer ID]],customers!$A$1:$I$1001,6,FALSE)</f>
        <v>Wootton</v>
      </c>
      <c r="J63" s="2" t="str">
        <f>VLOOKUP(OrderData[[#This Row],[Customer ID]],customers!$A$1:$I$1001,7,FALSE)</f>
        <v>United Kingdom</v>
      </c>
      <c r="K63" t="str">
        <f>VLOOKUP(OrderData[[#This Row],[Customer ID]],customers!$A$1:$I$1001,9,FALSE)</f>
        <v>Yes</v>
      </c>
      <c r="L63" t="str">
        <f>INDEX(Table3[Coffee Type],MATCH(OrderData[[#This Row],[Product ID]],Table3[Product ID],0))</f>
        <v>Rob</v>
      </c>
      <c r="M63" t="str">
        <f>VLOOKUP(OrderData[[#This Row],[Product ID]],products!$A$1:$G$49,3,FALSE)</f>
        <v>D</v>
      </c>
      <c r="N63">
        <f>VLOOKUP(OrderData[[#This Row],[Product ID]],products!$A$1:$G$49,5,FALSE)</f>
        <v>5.3699999999999992</v>
      </c>
      <c r="O63" s="4">
        <f>OrderData[[#This Row],[Unit Price]]*OrderData[[#This Row],[Quantity]]</f>
        <v>26.849999999999994</v>
      </c>
      <c r="P63" t="str" cm="1">
        <f t="array" ref="P63">_xlfn.IFS(OrderData[[#This Row],[Roast Type]]="M","Medium",OrderData[[#This Row],[Roast Type]]="L","Light",OrderData[[#This Row],[Roast Type]]="D","Dark")</f>
        <v>Dark</v>
      </c>
      <c r="Q63" t="str" cm="1">
        <f t="array" ref="Q63">_xlfn.IFS(OrderData[[#This Row],[Coffee Type]]="Rob","Robusta",OrderData[[#This Row],[Coffee Type]]="Ara","Arabica",OrderData[[#This Row],[Coffee Type]]="Lib","Librica",OrderData[[#This Row],[Coffee Type]]="Exc","Excelsior")</f>
        <v>Robusta</v>
      </c>
    </row>
    <row r="64" spans="1:17" x14ac:dyDescent="0.3">
      <c r="A64" s="2" t="s">
        <v>160</v>
      </c>
      <c r="B64" s="3">
        <v>43505</v>
      </c>
      <c r="C64" s="2" t="s">
        <v>161</v>
      </c>
      <c r="D64" t="s">
        <v>32</v>
      </c>
      <c r="E64" s="2">
        <v>5</v>
      </c>
      <c r="F64" s="2" t="str">
        <f>VLOOKUP(OrderData[[#This Row],[Customer ID]],customers!$A$1:$I$1001,2,FALSE)</f>
        <v>Nona Linklater</v>
      </c>
      <c r="G64" s="2" t="str">
        <f>LEFT(OrderData[[#This Row],[Name]], SEARCH(" ", OrderData[[#This Row],[Name]]) - 1)</f>
        <v>Nona</v>
      </c>
      <c r="H64" s="2" t="str">
        <f>RIGHT(OrderData[[#This Row],[Name]], LEN(OrderData[[#This Row],[Name]]) - SEARCH(" ", OrderData[[#This Row],[Name]]))</f>
        <v>Linklater</v>
      </c>
      <c r="I64" s="2" t="str">
        <f>VLOOKUP(OrderData[[#This Row],[Customer ID]],customers!$A$1:$I$1001,6,FALSE)</f>
        <v>Naples</v>
      </c>
      <c r="J64" s="2" t="str">
        <f>VLOOKUP(OrderData[[#This Row],[Customer ID]],customers!$A$1:$I$1001,7,FALSE)</f>
        <v>United States</v>
      </c>
      <c r="K64" t="str">
        <f>VLOOKUP(OrderData[[#This Row],[Customer ID]],customers!$A$1:$I$1001,9,FALSE)</f>
        <v>Yes</v>
      </c>
      <c r="L64" t="str">
        <f>INDEX(Table3[Coffee Type],MATCH(OrderData[[#This Row],[Product ID]],Table3[Product ID],0))</f>
        <v>Lib</v>
      </c>
      <c r="M64" t="str">
        <f>VLOOKUP(OrderData[[#This Row],[Product ID]],products!$A$1:$G$49,3,FALSE)</f>
        <v>L</v>
      </c>
      <c r="N64">
        <f>VLOOKUP(OrderData[[#This Row],[Product ID]],products!$A$1:$G$49,5,FALSE)</f>
        <v>4.7549999999999999</v>
      </c>
      <c r="O64" s="4">
        <f>OrderData[[#This Row],[Unit Price]]*OrderData[[#This Row],[Quantity]]</f>
        <v>23.774999999999999</v>
      </c>
      <c r="P64" t="str" cm="1">
        <f t="array" ref="P64">_xlfn.IFS(OrderData[[#This Row],[Roast Type]]="M","Medium",OrderData[[#This Row],[Roast Type]]="L","Light",OrderData[[#This Row],[Roast Type]]="D","Dark")</f>
        <v>Light</v>
      </c>
      <c r="Q64" t="str" cm="1">
        <f t="array" ref="Q64">_xlfn.IFS(OrderData[[#This Row],[Coffee Type]]="Rob","Robusta",OrderData[[#This Row],[Coffee Type]]="Ara","Arabica",OrderData[[#This Row],[Coffee Type]]="Lib","Librica",OrderData[[#This Row],[Coffee Type]]="Exc","Excelsior")</f>
        <v>Librica</v>
      </c>
    </row>
    <row r="65" spans="1:17" x14ac:dyDescent="0.3">
      <c r="A65" s="2" t="s">
        <v>162</v>
      </c>
      <c r="B65" s="3">
        <v>43868</v>
      </c>
      <c r="C65" s="2" t="s">
        <v>163</v>
      </c>
      <c r="D65" t="s">
        <v>80</v>
      </c>
      <c r="E65" s="2">
        <v>1</v>
      </c>
      <c r="F65" s="2" t="str">
        <f>VLOOKUP(OrderData[[#This Row],[Customer ID]],customers!$A$1:$I$1001,2,FALSE)</f>
        <v>Annadiane Dykes</v>
      </c>
      <c r="G65" s="2" t="str">
        <f>LEFT(OrderData[[#This Row],[Name]], SEARCH(" ", OrderData[[#This Row],[Name]]) - 1)</f>
        <v>Annadiane</v>
      </c>
      <c r="H65" s="2" t="str">
        <f>RIGHT(OrderData[[#This Row],[Name]], LEN(OrderData[[#This Row],[Name]]) - SEARCH(" ", OrderData[[#This Row],[Name]]))</f>
        <v>Dykes</v>
      </c>
      <c r="I65" s="2" t="str">
        <f>VLOOKUP(OrderData[[#This Row],[Customer ID]],customers!$A$1:$I$1001,6,FALSE)</f>
        <v>Chicago</v>
      </c>
      <c r="J65" s="2" t="str">
        <f>VLOOKUP(OrderData[[#This Row],[Customer ID]],customers!$A$1:$I$1001,7,FALSE)</f>
        <v>United States</v>
      </c>
      <c r="K65" t="str">
        <f>VLOOKUP(OrderData[[#This Row],[Customer ID]],customers!$A$1:$I$1001,9,FALSE)</f>
        <v>No</v>
      </c>
      <c r="L65" t="str">
        <f>INDEX(Table3[Coffee Type],MATCH(OrderData[[#This Row],[Product ID]],Table3[Product ID],0))</f>
        <v>Ara</v>
      </c>
      <c r="M65" t="str">
        <f>VLOOKUP(OrderData[[#This Row],[Product ID]],products!$A$1:$G$49,3,FALSE)</f>
        <v>M</v>
      </c>
      <c r="N65">
        <f>VLOOKUP(OrderData[[#This Row],[Product ID]],products!$A$1:$G$49,5,FALSE)</f>
        <v>6.75</v>
      </c>
      <c r="O65" s="4">
        <f>OrderData[[#This Row],[Unit Price]]*OrderData[[#This Row],[Quantity]]</f>
        <v>6.75</v>
      </c>
      <c r="P65" t="str" cm="1">
        <f t="array" ref="P65">_xlfn.IFS(OrderData[[#This Row],[Roast Type]]="M","Medium",OrderData[[#This Row],[Roast Type]]="L","Light",OrderData[[#This Row],[Roast Type]]="D","Dark")</f>
        <v>Medium</v>
      </c>
      <c r="Q65" t="str" cm="1">
        <f t="array" ref="Q65">_xlfn.IFS(OrderData[[#This Row],[Coffee Type]]="Rob","Robusta",OrderData[[#This Row],[Coffee Type]]="Ara","Arabica",OrderData[[#This Row],[Coffee Type]]="Lib","Librica",OrderData[[#This Row],[Coffee Type]]="Exc","Excelsior")</f>
        <v>Arabica</v>
      </c>
    </row>
    <row r="66" spans="1:17" x14ac:dyDescent="0.3">
      <c r="A66" s="2" t="s">
        <v>164</v>
      </c>
      <c r="B66" s="3">
        <v>43913</v>
      </c>
      <c r="C66" s="2" t="s">
        <v>165</v>
      </c>
      <c r="D66" t="s">
        <v>35</v>
      </c>
      <c r="E66" s="2">
        <v>6</v>
      </c>
      <c r="F66" s="2" t="str">
        <f>VLOOKUP(OrderData[[#This Row],[Customer ID]],customers!$A$1:$I$1001,2,FALSE)</f>
        <v>Felecia Dodgson</v>
      </c>
      <c r="G66" s="2" t="str">
        <f>LEFT(OrderData[[#This Row],[Name]], SEARCH(" ", OrderData[[#This Row],[Name]]) - 1)</f>
        <v>Felecia</v>
      </c>
      <c r="H66" s="2" t="str">
        <f>RIGHT(OrderData[[#This Row],[Name]], LEN(OrderData[[#This Row],[Name]]) - SEARCH(" ", OrderData[[#This Row],[Name]]))</f>
        <v>Dodgson</v>
      </c>
      <c r="I66" s="2" t="str">
        <f>VLOOKUP(OrderData[[#This Row],[Customer ID]],customers!$A$1:$I$1001,6,FALSE)</f>
        <v>Newark</v>
      </c>
      <c r="J66" s="2" t="str">
        <f>VLOOKUP(OrderData[[#This Row],[Customer ID]],customers!$A$1:$I$1001,7,FALSE)</f>
        <v>United States</v>
      </c>
      <c r="K66" t="str">
        <f>VLOOKUP(OrderData[[#This Row],[Customer ID]],customers!$A$1:$I$1001,9,FALSE)</f>
        <v>Yes</v>
      </c>
      <c r="L66" t="str">
        <f>INDEX(Table3[Coffee Type],MATCH(OrderData[[#This Row],[Product ID]],Table3[Product ID],0))</f>
        <v>Rob</v>
      </c>
      <c r="M66" t="str">
        <f>VLOOKUP(OrderData[[#This Row],[Product ID]],products!$A$1:$G$49,3,FALSE)</f>
        <v>M</v>
      </c>
      <c r="N66">
        <f>VLOOKUP(OrderData[[#This Row],[Product ID]],products!$A$1:$G$49,5,FALSE)</f>
        <v>5.97</v>
      </c>
      <c r="O66" s="4">
        <f>OrderData[[#This Row],[Unit Price]]*OrderData[[#This Row],[Quantity]]</f>
        <v>35.82</v>
      </c>
      <c r="P66" t="str" cm="1">
        <f t="array" ref="P66">_xlfn.IFS(OrderData[[#This Row],[Roast Type]]="M","Medium",OrderData[[#This Row],[Roast Type]]="L","Light",OrderData[[#This Row],[Roast Type]]="D","Dark")</f>
        <v>Medium</v>
      </c>
      <c r="Q66" t="str" cm="1">
        <f t="array" ref="Q66">_xlfn.IFS(OrderData[[#This Row],[Coffee Type]]="Rob","Robusta",OrderData[[#This Row],[Coffee Type]]="Ara","Arabica",OrderData[[#This Row],[Coffee Type]]="Lib","Librica",OrderData[[#This Row],[Coffee Type]]="Exc","Excelsior")</f>
        <v>Robusta</v>
      </c>
    </row>
    <row r="67" spans="1:17" x14ac:dyDescent="0.3">
      <c r="A67" s="2" t="s">
        <v>166</v>
      </c>
      <c r="B67" s="3">
        <v>44626</v>
      </c>
      <c r="C67" s="2" t="s">
        <v>167</v>
      </c>
      <c r="D67" t="s">
        <v>48</v>
      </c>
      <c r="E67" s="2">
        <v>4</v>
      </c>
      <c r="F67" s="2" t="str">
        <f>VLOOKUP(OrderData[[#This Row],[Customer ID]],customers!$A$1:$I$1001,2,FALSE)</f>
        <v>Angelia Cockrem</v>
      </c>
      <c r="G67" s="2" t="str">
        <f>LEFT(OrderData[[#This Row],[Name]], SEARCH(" ", OrderData[[#This Row],[Name]]) - 1)</f>
        <v>Angelia</v>
      </c>
      <c r="H67" s="2" t="str">
        <f>RIGHT(OrderData[[#This Row],[Name]], LEN(OrderData[[#This Row],[Name]]) - SEARCH(" ", OrderData[[#This Row],[Name]]))</f>
        <v>Cockrem</v>
      </c>
      <c r="I67" s="2" t="str">
        <f>VLOOKUP(OrderData[[#This Row],[Customer ID]],customers!$A$1:$I$1001,6,FALSE)</f>
        <v>Vienna</v>
      </c>
      <c r="J67" s="2" t="str">
        <f>VLOOKUP(OrderData[[#This Row],[Customer ID]],customers!$A$1:$I$1001,7,FALSE)</f>
        <v>United States</v>
      </c>
      <c r="K67" t="str">
        <f>VLOOKUP(OrderData[[#This Row],[Customer ID]],customers!$A$1:$I$1001,9,FALSE)</f>
        <v>Yes</v>
      </c>
      <c r="L67" t="str">
        <f>INDEX(Table3[Coffee Type],MATCH(OrderData[[#This Row],[Product ID]],Table3[Product ID],0))</f>
        <v>Rob</v>
      </c>
      <c r="M67" t="str">
        <f>VLOOKUP(OrderData[[#This Row],[Product ID]],products!$A$1:$G$49,3,FALSE)</f>
        <v>D</v>
      </c>
      <c r="N67">
        <f>VLOOKUP(OrderData[[#This Row],[Product ID]],products!$A$1:$G$49,5,FALSE)</f>
        <v>20.584999999999997</v>
      </c>
      <c r="O67" s="4">
        <f>OrderData[[#This Row],[Unit Price]]*OrderData[[#This Row],[Quantity]]</f>
        <v>82.339999999999989</v>
      </c>
      <c r="P67" t="str" cm="1">
        <f t="array" ref="P67">_xlfn.IFS(OrderData[[#This Row],[Roast Type]]="M","Medium",OrderData[[#This Row],[Roast Type]]="L","Light",OrderData[[#This Row],[Roast Type]]="D","Dark")</f>
        <v>Dark</v>
      </c>
      <c r="Q67" t="str" cm="1">
        <f t="array" ref="Q67">_xlfn.IFS(OrderData[[#This Row],[Coffee Type]]="Rob","Robusta",OrderData[[#This Row],[Coffee Type]]="Ara","Arabica",OrderData[[#This Row],[Coffee Type]]="Lib","Librica",OrderData[[#This Row],[Coffee Type]]="Exc","Excelsior")</f>
        <v>Robusta</v>
      </c>
    </row>
    <row r="68" spans="1:17" x14ac:dyDescent="0.3">
      <c r="A68" s="2" t="s">
        <v>168</v>
      </c>
      <c r="B68" s="3">
        <v>44666</v>
      </c>
      <c r="C68" s="2" t="s">
        <v>169</v>
      </c>
      <c r="D68" t="s">
        <v>170</v>
      </c>
      <c r="E68" s="2">
        <v>1</v>
      </c>
      <c r="F68" s="2" t="str">
        <f>VLOOKUP(OrderData[[#This Row],[Customer ID]],customers!$A$1:$I$1001,2,FALSE)</f>
        <v>Belvia Umpleby</v>
      </c>
      <c r="G68" s="2" t="str">
        <f>LEFT(OrderData[[#This Row],[Name]], SEARCH(" ", OrderData[[#This Row],[Name]]) - 1)</f>
        <v>Belvia</v>
      </c>
      <c r="H68" s="2" t="str">
        <f>RIGHT(OrderData[[#This Row],[Name]], LEN(OrderData[[#This Row],[Name]]) - SEARCH(" ", OrderData[[#This Row],[Name]]))</f>
        <v>Umpleby</v>
      </c>
      <c r="I68" s="2" t="str">
        <f>VLOOKUP(OrderData[[#This Row],[Customer ID]],customers!$A$1:$I$1001,6,FALSE)</f>
        <v>Fort Worth</v>
      </c>
      <c r="J68" s="2" t="str">
        <f>VLOOKUP(OrderData[[#This Row],[Customer ID]],customers!$A$1:$I$1001,7,FALSE)</f>
        <v>United States</v>
      </c>
      <c r="K68" t="str">
        <f>VLOOKUP(OrderData[[#This Row],[Customer ID]],customers!$A$1:$I$1001,9,FALSE)</f>
        <v>Yes</v>
      </c>
      <c r="L68" t="str">
        <f>INDEX(Table3[Coffee Type],MATCH(OrderData[[#This Row],[Product ID]],Table3[Product ID],0))</f>
        <v>Rob</v>
      </c>
      <c r="M68" t="str">
        <f>VLOOKUP(OrderData[[#This Row],[Product ID]],products!$A$1:$G$49,3,FALSE)</f>
        <v>L</v>
      </c>
      <c r="N68">
        <f>VLOOKUP(OrderData[[#This Row],[Product ID]],products!$A$1:$G$49,5,FALSE)</f>
        <v>7.169999999999999</v>
      </c>
      <c r="O68" s="4">
        <f>OrderData[[#This Row],[Unit Price]]*OrderData[[#This Row],[Quantity]]</f>
        <v>7.169999999999999</v>
      </c>
      <c r="P68" t="str" cm="1">
        <f t="array" ref="P68">_xlfn.IFS(OrderData[[#This Row],[Roast Type]]="M","Medium",OrderData[[#This Row],[Roast Type]]="L","Light",OrderData[[#This Row],[Roast Type]]="D","Dark")</f>
        <v>Light</v>
      </c>
      <c r="Q68" t="str" cm="1">
        <f t="array" ref="Q68">_xlfn.IFS(OrderData[[#This Row],[Coffee Type]]="Rob","Robusta",OrderData[[#This Row],[Coffee Type]]="Ara","Arabica",OrderData[[#This Row],[Coffee Type]]="Lib","Librica",OrderData[[#This Row],[Coffee Type]]="Exc","Excelsior")</f>
        <v>Robusta</v>
      </c>
    </row>
    <row r="69" spans="1:17" x14ac:dyDescent="0.3">
      <c r="A69" s="2" t="s">
        <v>171</v>
      </c>
      <c r="B69" s="3">
        <v>44519</v>
      </c>
      <c r="C69" s="2" t="s">
        <v>172</v>
      </c>
      <c r="D69" t="s">
        <v>32</v>
      </c>
      <c r="E69" s="2">
        <v>2</v>
      </c>
      <c r="F69" s="2" t="str">
        <f>VLOOKUP(OrderData[[#This Row],[Customer ID]],customers!$A$1:$I$1001,2,FALSE)</f>
        <v>Nat Saleway</v>
      </c>
      <c r="G69" s="2" t="str">
        <f>LEFT(OrderData[[#This Row],[Name]], SEARCH(" ", OrderData[[#This Row],[Name]]) - 1)</f>
        <v>Nat</v>
      </c>
      <c r="H69" s="2" t="str">
        <f>RIGHT(OrderData[[#This Row],[Name]], LEN(OrderData[[#This Row],[Name]]) - SEARCH(" ", OrderData[[#This Row],[Name]]))</f>
        <v>Saleway</v>
      </c>
      <c r="I69" s="2" t="str">
        <f>VLOOKUP(OrderData[[#This Row],[Customer ID]],customers!$A$1:$I$1001,6,FALSE)</f>
        <v>Burbank</v>
      </c>
      <c r="J69" s="2" t="str">
        <f>VLOOKUP(OrderData[[#This Row],[Customer ID]],customers!$A$1:$I$1001,7,FALSE)</f>
        <v>United States</v>
      </c>
      <c r="K69" t="str">
        <f>VLOOKUP(OrderData[[#This Row],[Customer ID]],customers!$A$1:$I$1001,9,FALSE)</f>
        <v>No</v>
      </c>
      <c r="L69" t="str">
        <f>INDEX(Table3[Coffee Type],MATCH(OrderData[[#This Row],[Product ID]],Table3[Product ID],0))</f>
        <v>Lib</v>
      </c>
      <c r="M69" t="str">
        <f>VLOOKUP(OrderData[[#This Row],[Product ID]],products!$A$1:$G$49,3,FALSE)</f>
        <v>L</v>
      </c>
      <c r="N69">
        <f>VLOOKUP(OrderData[[#This Row],[Product ID]],products!$A$1:$G$49,5,FALSE)</f>
        <v>4.7549999999999999</v>
      </c>
      <c r="O69" s="4">
        <f>OrderData[[#This Row],[Unit Price]]*OrderData[[#This Row],[Quantity]]</f>
        <v>9.51</v>
      </c>
      <c r="P69" t="str" cm="1">
        <f t="array" ref="P69">_xlfn.IFS(OrderData[[#This Row],[Roast Type]]="M","Medium",OrderData[[#This Row],[Roast Type]]="L","Light",OrderData[[#This Row],[Roast Type]]="D","Dark")</f>
        <v>Light</v>
      </c>
      <c r="Q69" t="str" cm="1">
        <f t="array" ref="Q69">_xlfn.IFS(OrderData[[#This Row],[Coffee Type]]="Rob","Robusta",OrderData[[#This Row],[Coffee Type]]="Ara","Arabica",OrderData[[#This Row],[Coffee Type]]="Lib","Librica",OrderData[[#This Row],[Coffee Type]]="Exc","Excelsior")</f>
        <v>Librica</v>
      </c>
    </row>
    <row r="70" spans="1:17" x14ac:dyDescent="0.3">
      <c r="A70" s="2" t="s">
        <v>173</v>
      </c>
      <c r="B70" s="3">
        <v>43754</v>
      </c>
      <c r="C70" s="2" t="s">
        <v>174</v>
      </c>
      <c r="D70" t="s">
        <v>175</v>
      </c>
      <c r="E70" s="2">
        <v>1</v>
      </c>
      <c r="F70" s="2" t="str">
        <f>VLOOKUP(OrderData[[#This Row],[Customer ID]],customers!$A$1:$I$1001,2,FALSE)</f>
        <v>Hayward Goulter</v>
      </c>
      <c r="G70" s="2" t="str">
        <f>LEFT(OrderData[[#This Row],[Name]], SEARCH(" ", OrderData[[#This Row],[Name]]) - 1)</f>
        <v>Hayward</v>
      </c>
      <c r="H70" s="2" t="str">
        <f>RIGHT(OrderData[[#This Row],[Name]], LEN(OrderData[[#This Row],[Name]]) - SEARCH(" ", OrderData[[#This Row],[Name]]))</f>
        <v>Goulter</v>
      </c>
      <c r="I70" s="2" t="str">
        <f>VLOOKUP(OrderData[[#This Row],[Customer ID]],customers!$A$1:$I$1001,6,FALSE)</f>
        <v>Kingsport</v>
      </c>
      <c r="J70" s="2" t="str">
        <f>VLOOKUP(OrderData[[#This Row],[Customer ID]],customers!$A$1:$I$1001,7,FALSE)</f>
        <v>United States</v>
      </c>
      <c r="K70" t="str">
        <f>VLOOKUP(OrderData[[#This Row],[Customer ID]],customers!$A$1:$I$1001,9,FALSE)</f>
        <v>No</v>
      </c>
      <c r="L70" t="str">
        <f>INDEX(Table3[Coffee Type],MATCH(OrderData[[#This Row],[Product ID]],Table3[Product ID],0))</f>
        <v>Rob</v>
      </c>
      <c r="M70" t="str">
        <f>VLOOKUP(OrderData[[#This Row],[Product ID]],products!$A$1:$G$49,3,FALSE)</f>
        <v>M</v>
      </c>
      <c r="N70">
        <f>VLOOKUP(OrderData[[#This Row],[Product ID]],products!$A$1:$G$49,5,FALSE)</f>
        <v>2.9849999999999999</v>
      </c>
      <c r="O70" s="4">
        <f>OrderData[[#This Row],[Unit Price]]*OrderData[[#This Row],[Quantity]]</f>
        <v>2.9849999999999999</v>
      </c>
      <c r="P70" t="str" cm="1">
        <f t="array" ref="P70">_xlfn.IFS(OrderData[[#This Row],[Roast Type]]="M","Medium",OrderData[[#This Row],[Roast Type]]="L","Light",OrderData[[#This Row],[Roast Type]]="D","Dark")</f>
        <v>Medium</v>
      </c>
      <c r="Q70" t="str" cm="1">
        <f t="array" ref="Q70">_xlfn.IFS(OrderData[[#This Row],[Coffee Type]]="Rob","Robusta",OrderData[[#This Row],[Coffee Type]]="Ara","Arabica",OrderData[[#This Row],[Coffee Type]]="Lib","Librica",OrderData[[#This Row],[Coffee Type]]="Exc","Excelsior")</f>
        <v>Robusta</v>
      </c>
    </row>
    <row r="71" spans="1:17" x14ac:dyDescent="0.3">
      <c r="A71" s="2" t="s">
        <v>176</v>
      </c>
      <c r="B71" s="3">
        <v>43795</v>
      </c>
      <c r="C71" s="2" t="s">
        <v>177</v>
      </c>
      <c r="D71" t="s">
        <v>15</v>
      </c>
      <c r="E71" s="2">
        <v>6</v>
      </c>
      <c r="F71" s="2" t="str">
        <f>VLOOKUP(OrderData[[#This Row],[Customer ID]],customers!$A$1:$I$1001,2,FALSE)</f>
        <v>Gay Rizzello</v>
      </c>
      <c r="G71" s="2" t="str">
        <f>LEFT(OrderData[[#This Row],[Name]], SEARCH(" ", OrderData[[#This Row],[Name]]) - 1)</f>
        <v>Gay</v>
      </c>
      <c r="H71" s="2" t="str">
        <f>RIGHT(OrderData[[#This Row],[Name]], LEN(OrderData[[#This Row],[Name]]) - SEARCH(" ", OrderData[[#This Row],[Name]]))</f>
        <v>Rizzello</v>
      </c>
      <c r="I71" s="2" t="str">
        <f>VLOOKUP(OrderData[[#This Row],[Customer ID]],customers!$A$1:$I$1001,6,FALSE)</f>
        <v>Liverpool</v>
      </c>
      <c r="J71" s="2" t="str">
        <f>VLOOKUP(OrderData[[#This Row],[Customer ID]],customers!$A$1:$I$1001,7,FALSE)</f>
        <v>United Kingdom</v>
      </c>
      <c r="K71" t="str">
        <f>VLOOKUP(OrderData[[#This Row],[Customer ID]],customers!$A$1:$I$1001,9,FALSE)</f>
        <v>Yes</v>
      </c>
      <c r="L71" t="str">
        <f>INDEX(Table3[Coffee Type],MATCH(OrderData[[#This Row],[Product ID]],Table3[Product ID],0))</f>
        <v>Rob</v>
      </c>
      <c r="M71" t="str">
        <f>VLOOKUP(OrderData[[#This Row],[Product ID]],products!$A$1:$G$49,3,FALSE)</f>
        <v>M</v>
      </c>
      <c r="N71">
        <f>VLOOKUP(OrderData[[#This Row],[Product ID]],products!$A$1:$G$49,5,FALSE)</f>
        <v>9.9499999999999993</v>
      </c>
      <c r="O71" s="4">
        <f>OrderData[[#This Row],[Unit Price]]*OrderData[[#This Row],[Quantity]]</f>
        <v>59.699999999999996</v>
      </c>
      <c r="P71" t="str" cm="1">
        <f t="array" ref="P71">_xlfn.IFS(OrderData[[#This Row],[Roast Type]]="M","Medium",OrderData[[#This Row],[Roast Type]]="L","Light",OrderData[[#This Row],[Roast Type]]="D","Dark")</f>
        <v>Medium</v>
      </c>
      <c r="Q71" t="str" cm="1">
        <f t="array" ref="Q71">_xlfn.IFS(OrderData[[#This Row],[Coffee Type]]="Rob","Robusta",OrderData[[#This Row],[Coffee Type]]="Ara","Arabica",OrderData[[#This Row],[Coffee Type]]="Lib","Librica",OrderData[[#This Row],[Coffee Type]]="Exc","Excelsior")</f>
        <v>Robusta</v>
      </c>
    </row>
    <row r="72" spans="1:17" x14ac:dyDescent="0.3">
      <c r="A72" s="2" t="s">
        <v>178</v>
      </c>
      <c r="B72" s="3">
        <v>43646</v>
      </c>
      <c r="C72" s="2" t="s">
        <v>179</v>
      </c>
      <c r="D72" t="s">
        <v>43</v>
      </c>
      <c r="E72" s="2">
        <v>4</v>
      </c>
      <c r="F72" s="2" t="str">
        <f>VLOOKUP(OrderData[[#This Row],[Customer ID]],customers!$A$1:$I$1001,2,FALSE)</f>
        <v>Shannon List</v>
      </c>
      <c r="G72" s="2" t="str">
        <f>LEFT(OrderData[[#This Row],[Name]], SEARCH(" ", OrderData[[#This Row],[Name]]) - 1)</f>
        <v>Shannon</v>
      </c>
      <c r="H72" s="2" t="str">
        <f>RIGHT(OrderData[[#This Row],[Name]], LEN(OrderData[[#This Row],[Name]]) - SEARCH(" ", OrderData[[#This Row],[Name]]))</f>
        <v>List</v>
      </c>
      <c r="I72" s="2" t="str">
        <f>VLOOKUP(OrderData[[#This Row],[Customer ID]],customers!$A$1:$I$1001,6,FALSE)</f>
        <v>Columbus</v>
      </c>
      <c r="J72" s="2" t="str">
        <f>VLOOKUP(OrderData[[#This Row],[Customer ID]],customers!$A$1:$I$1001,7,FALSE)</f>
        <v>United States</v>
      </c>
      <c r="K72" t="str">
        <f>VLOOKUP(OrderData[[#This Row],[Customer ID]],customers!$A$1:$I$1001,9,FALSE)</f>
        <v>No</v>
      </c>
      <c r="L72" t="str">
        <f>INDEX(Table3[Coffee Type],MATCH(OrderData[[#This Row],[Product ID]],Table3[Product ID],0))</f>
        <v>Exc</v>
      </c>
      <c r="M72" t="str">
        <f>VLOOKUP(OrderData[[#This Row],[Product ID]],products!$A$1:$G$49,3,FALSE)</f>
        <v>L</v>
      </c>
      <c r="N72">
        <f>VLOOKUP(OrderData[[#This Row],[Product ID]],products!$A$1:$G$49,5,FALSE)</f>
        <v>34.154999999999994</v>
      </c>
      <c r="O72" s="4">
        <f>OrderData[[#This Row],[Unit Price]]*OrderData[[#This Row],[Quantity]]</f>
        <v>136.61999999999998</v>
      </c>
      <c r="P72" t="str" cm="1">
        <f t="array" ref="P72">_xlfn.IFS(OrderData[[#This Row],[Roast Type]]="M","Medium",OrderData[[#This Row],[Roast Type]]="L","Light",OrderData[[#This Row],[Roast Type]]="D","Dark")</f>
        <v>Light</v>
      </c>
      <c r="Q72" t="str" cm="1">
        <f t="array" ref="Q72">_xlfn.IFS(OrderData[[#This Row],[Coffee Type]]="Rob","Robusta",OrderData[[#This Row],[Coffee Type]]="Ara","Arabica",OrderData[[#This Row],[Coffee Type]]="Lib","Librica",OrderData[[#This Row],[Coffee Type]]="Exc","Excelsior")</f>
        <v>Excelsior</v>
      </c>
    </row>
    <row r="73" spans="1:17" x14ac:dyDescent="0.3">
      <c r="A73" s="2" t="s">
        <v>180</v>
      </c>
      <c r="B73" s="3">
        <v>44200</v>
      </c>
      <c r="C73" s="2" t="s">
        <v>181</v>
      </c>
      <c r="D73" t="s">
        <v>32</v>
      </c>
      <c r="E73" s="2">
        <v>2</v>
      </c>
      <c r="F73" s="2" t="str">
        <f>VLOOKUP(OrderData[[#This Row],[Customer ID]],customers!$A$1:$I$1001,2,FALSE)</f>
        <v>Shirlene Edmondson</v>
      </c>
      <c r="G73" s="2" t="str">
        <f>LEFT(OrderData[[#This Row],[Name]], SEARCH(" ", OrderData[[#This Row],[Name]]) - 1)</f>
        <v>Shirlene</v>
      </c>
      <c r="H73" s="2" t="str">
        <f>RIGHT(OrderData[[#This Row],[Name]], LEN(OrderData[[#This Row],[Name]]) - SEARCH(" ", OrderData[[#This Row],[Name]]))</f>
        <v>Edmondson</v>
      </c>
      <c r="I73" s="2" t="str">
        <f>VLOOKUP(OrderData[[#This Row],[Customer ID]],customers!$A$1:$I$1001,6,FALSE)</f>
        <v>Newmarket on Fergus</v>
      </c>
      <c r="J73" s="2" t="str">
        <f>VLOOKUP(OrderData[[#This Row],[Customer ID]],customers!$A$1:$I$1001,7,FALSE)</f>
        <v>Ireland</v>
      </c>
      <c r="K73" t="str">
        <f>VLOOKUP(OrderData[[#This Row],[Customer ID]],customers!$A$1:$I$1001,9,FALSE)</f>
        <v>No</v>
      </c>
      <c r="L73" t="str">
        <f>INDEX(Table3[Coffee Type],MATCH(OrderData[[#This Row],[Product ID]],Table3[Product ID],0))</f>
        <v>Lib</v>
      </c>
      <c r="M73" t="str">
        <f>VLOOKUP(OrderData[[#This Row],[Product ID]],products!$A$1:$G$49,3,FALSE)</f>
        <v>L</v>
      </c>
      <c r="N73">
        <f>VLOOKUP(OrderData[[#This Row],[Product ID]],products!$A$1:$G$49,5,FALSE)</f>
        <v>4.7549999999999999</v>
      </c>
      <c r="O73" s="4">
        <f>OrderData[[#This Row],[Unit Price]]*OrderData[[#This Row],[Quantity]]</f>
        <v>9.51</v>
      </c>
      <c r="P73" t="str" cm="1">
        <f t="array" ref="P73">_xlfn.IFS(OrderData[[#This Row],[Roast Type]]="M","Medium",OrderData[[#This Row],[Roast Type]]="L","Light",OrderData[[#This Row],[Roast Type]]="D","Dark")</f>
        <v>Light</v>
      </c>
      <c r="Q73" t="str" cm="1">
        <f t="array" ref="Q73">_xlfn.IFS(OrderData[[#This Row],[Coffee Type]]="Rob","Robusta",OrderData[[#This Row],[Coffee Type]]="Ara","Arabica",OrderData[[#This Row],[Coffee Type]]="Lib","Librica",OrderData[[#This Row],[Coffee Type]]="Exc","Excelsior")</f>
        <v>Librica</v>
      </c>
    </row>
    <row r="74" spans="1:17" x14ac:dyDescent="0.3">
      <c r="A74" s="2" t="s">
        <v>182</v>
      </c>
      <c r="B74" s="3">
        <v>44131</v>
      </c>
      <c r="C74" s="2" t="s">
        <v>183</v>
      </c>
      <c r="D74" t="s">
        <v>184</v>
      </c>
      <c r="E74" s="2">
        <v>3</v>
      </c>
      <c r="F74" s="2" t="str">
        <f>VLOOKUP(OrderData[[#This Row],[Customer ID]],customers!$A$1:$I$1001,2,FALSE)</f>
        <v>Aurlie McCarl</v>
      </c>
      <c r="G74" s="2" t="str">
        <f>LEFT(OrderData[[#This Row],[Name]], SEARCH(" ", OrderData[[#This Row],[Name]]) - 1)</f>
        <v>Aurlie</v>
      </c>
      <c r="H74" s="2" t="str">
        <f>RIGHT(OrderData[[#This Row],[Name]], LEN(OrderData[[#This Row],[Name]]) - SEARCH(" ", OrderData[[#This Row],[Name]]))</f>
        <v>McCarl</v>
      </c>
      <c r="I74" s="2" t="str">
        <f>VLOOKUP(OrderData[[#This Row],[Customer ID]],customers!$A$1:$I$1001,6,FALSE)</f>
        <v>New Orleans</v>
      </c>
      <c r="J74" s="2" t="str">
        <f>VLOOKUP(OrderData[[#This Row],[Customer ID]],customers!$A$1:$I$1001,7,FALSE)</f>
        <v>United States</v>
      </c>
      <c r="K74" t="str">
        <f>VLOOKUP(OrderData[[#This Row],[Customer ID]],customers!$A$1:$I$1001,9,FALSE)</f>
        <v>No</v>
      </c>
      <c r="L74" t="str">
        <f>INDEX(Table3[Coffee Type],MATCH(OrderData[[#This Row],[Product ID]],Table3[Product ID],0))</f>
        <v>Ara</v>
      </c>
      <c r="M74" t="str">
        <f>VLOOKUP(OrderData[[#This Row],[Product ID]],products!$A$1:$G$49,3,FALSE)</f>
        <v>M</v>
      </c>
      <c r="N74">
        <f>VLOOKUP(OrderData[[#This Row],[Product ID]],products!$A$1:$G$49,5,FALSE)</f>
        <v>25.874999999999996</v>
      </c>
      <c r="O74" s="4">
        <f>OrderData[[#This Row],[Unit Price]]*OrderData[[#This Row],[Quantity]]</f>
        <v>77.624999999999986</v>
      </c>
      <c r="P74" t="str" cm="1">
        <f t="array" ref="P74">_xlfn.IFS(OrderData[[#This Row],[Roast Type]]="M","Medium",OrderData[[#This Row],[Roast Type]]="L","Light",OrderData[[#This Row],[Roast Type]]="D","Dark")</f>
        <v>Medium</v>
      </c>
      <c r="Q74" t="str" cm="1">
        <f t="array" ref="Q74">_xlfn.IFS(OrderData[[#This Row],[Coffee Type]]="Rob","Robusta",OrderData[[#This Row],[Coffee Type]]="Ara","Arabica",OrderData[[#This Row],[Coffee Type]]="Lib","Librica",OrderData[[#This Row],[Coffee Type]]="Exc","Excelsior")</f>
        <v>Arabica</v>
      </c>
    </row>
    <row r="75" spans="1:17" x14ac:dyDescent="0.3">
      <c r="A75" s="2" t="s">
        <v>185</v>
      </c>
      <c r="B75" s="3">
        <v>44362</v>
      </c>
      <c r="C75" s="2" t="s">
        <v>186</v>
      </c>
      <c r="D75" t="s">
        <v>90</v>
      </c>
      <c r="E75" s="2">
        <v>5</v>
      </c>
      <c r="F75" s="2" t="str">
        <f>VLOOKUP(OrderData[[#This Row],[Customer ID]],customers!$A$1:$I$1001,2,FALSE)</f>
        <v>Alikee Carryer</v>
      </c>
      <c r="G75" s="2" t="str">
        <f>LEFT(OrderData[[#This Row],[Name]], SEARCH(" ", OrderData[[#This Row],[Name]]) - 1)</f>
        <v>Alikee</v>
      </c>
      <c r="H75" s="2" t="str">
        <f>RIGHT(OrderData[[#This Row],[Name]], LEN(OrderData[[#This Row],[Name]]) - SEARCH(" ", OrderData[[#This Row],[Name]]))</f>
        <v>Carryer</v>
      </c>
      <c r="I75" s="2" t="str">
        <f>VLOOKUP(OrderData[[#This Row],[Customer ID]],customers!$A$1:$I$1001,6,FALSE)</f>
        <v>Charlotte</v>
      </c>
      <c r="J75" s="2" t="str">
        <f>VLOOKUP(OrderData[[#This Row],[Customer ID]],customers!$A$1:$I$1001,7,FALSE)</f>
        <v>United States</v>
      </c>
      <c r="K75" t="str">
        <f>VLOOKUP(OrderData[[#This Row],[Customer ID]],customers!$A$1:$I$1001,9,FALSE)</f>
        <v>Yes</v>
      </c>
      <c r="L75" t="str">
        <f>INDEX(Table3[Coffee Type],MATCH(OrderData[[#This Row],[Product ID]],Table3[Product ID],0))</f>
        <v>Lib</v>
      </c>
      <c r="M75" t="str">
        <f>VLOOKUP(OrderData[[#This Row],[Product ID]],products!$A$1:$G$49,3,FALSE)</f>
        <v>M</v>
      </c>
      <c r="N75">
        <f>VLOOKUP(OrderData[[#This Row],[Product ID]],products!$A$1:$G$49,5,FALSE)</f>
        <v>4.3650000000000002</v>
      </c>
      <c r="O75" s="4">
        <f>OrderData[[#This Row],[Unit Price]]*OrderData[[#This Row],[Quantity]]</f>
        <v>21.825000000000003</v>
      </c>
      <c r="P75" t="str" cm="1">
        <f t="array" ref="P75">_xlfn.IFS(OrderData[[#This Row],[Roast Type]]="M","Medium",OrderData[[#This Row],[Roast Type]]="L","Light",OrderData[[#This Row],[Roast Type]]="D","Dark")</f>
        <v>Medium</v>
      </c>
      <c r="Q75" t="str" cm="1">
        <f t="array" ref="Q75">_xlfn.IFS(OrderData[[#This Row],[Coffee Type]]="Rob","Robusta",OrderData[[#This Row],[Coffee Type]]="Ara","Arabica",OrderData[[#This Row],[Coffee Type]]="Lib","Librica",OrderData[[#This Row],[Coffee Type]]="Exc","Excelsior")</f>
        <v>Librica</v>
      </c>
    </row>
    <row r="76" spans="1:17" x14ac:dyDescent="0.3">
      <c r="A76" s="2" t="s">
        <v>187</v>
      </c>
      <c r="B76" s="3">
        <v>44396</v>
      </c>
      <c r="C76" s="2" t="s">
        <v>188</v>
      </c>
      <c r="D76" t="s">
        <v>189</v>
      </c>
      <c r="E76" s="2">
        <v>2</v>
      </c>
      <c r="F76" s="2" t="str">
        <f>VLOOKUP(OrderData[[#This Row],[Customer ID]],customers!$A$1:$I$1001,2,FALSE)</f>
        <v>Jennifer Rangall</v>
      </c>
      <c r="G76" s="2" t="str">
        <f>LEFT(OrderData[[#This Row],[Name]], SEARCH(" ", OrderData[[#This Row],[Name]]) - 1)</f>
        <v>Jennifer</v>
      </c>
      <c r="H76" s="2" t="str">
        <f>RIGHT(OrderData[[#This Row],[Name]], LEN(OrderData[[#This Row],[Name]]) - SEARCH(" ", OrderData[[#This Row],[Name]]))</f>
        <v>Rangall</v>
      </c>
      <c r="I76" s="2" t="str">
        <f>VLOOKUP(OrderData[[#This Row],[Customer ID]],customers!$A$1:$I$1001,6,FALSE)</f>
        <v>Springfield</v>
      </c>
      <c r="J76" s="2" t="str">
        <f>VLOOKUP(OrderData[[#This Row],[Customer ID]],customers!$A$1:$I$1001,7,FALSE)</f>
        <v>United States</v>
      </c>
      <c r="K76" t="str">
        <f>VLOOKUP(OrderData[[#This Row],[Customer ID]],customers!$A$1:$I$1001,9,FALSE)</f>
        <v>Yes</v>
      </c>
      <c r="L76" t="str">
        <f>INDEX(Table3[Coffee Type],MATCH(OrderData[[#This Row],[Product ID]],Table3[Product ID],0))</f>
        <v>Exc</v>
      </c>
      <c r="M76" t="str">
        <f>VLOOKUP(OrderData[[#This Row],[Product ID]],products!$A$1:$G$49,3,FALSE)</f>
        <v>L</v>
      </c>
      <c r="N76">
        <f>VLOOKUP(OrderData[[#This Row],[Product ID]],products!$A$1:$G$49,5,FALSE)</f>
        <v>8.91</v>
      </c>
      <c r="O76" s="4">
        <f>OrderData[[#This Row],[Unit Price]]*OrderData[[#This Row],[Quantity]]</f>
        <v>17.82</v>
      </c>
      <c r="P76" t="str" cm="1">
        <f t="array" ref="P76">_xlfn.IFS(OrderData[[#This Row],[Roast Type]]="M","Medium",OrderData[[#This Row],[Roast Type]]="L","Light",OrderData[[#This Row],[Roast Type]]="D","Dark")</f>
        <v>Light</v>
      </c>
      <c r="Q76" t="str" cm="1">
        <f t="array" ref="Q76">_xlfn.IFS(OrderData[[#This Row],[Coffee Type]]="Rob","Robusta",OrderData[[#This Row],[Coffee Type]]="Ara","Arabica",OrderData[[#This Row],[Coffee Type]]="Lib","Librica",OrderData[[#This Row],[Coffee Type]]="Exc","Excelsior")</f>
        <v>Excelsior</v>
      </c>
    </row>
    <row r="77" spans="1:17" x14ac:dyDescent="0.3">
      <c r="A77" s="2" t="s">
        <v>190</v>
      </c>
      <c r="B77" s="3">
        <v>44400</v>
      </c>
      <c r="C77" s="2" t="s">
        <v>191</v>
      </c>
      <c r="D77" t="s">
        <v>192</v>
      </c>
      <c r="E77" s="2">
        <v>6</v>
      </c>
      <c r="F77" s="2" t="str">
        <f>VLOOKUP(OrderData[[#This Row],[Customer ID]],customers!$A$1:$I$1001,2,FALSE)</f>
        <v>Kipper Boorn</v>
      </c>
      <c r="G77" s="2" t="str">
        <f>LEFT(OrderData[[#This Row],[Name]], SEARCH(" ", OrderData[[#This Row],[Name]]) - 1)</f>
        <v>Kipper</v>
      </c>
      <c r="H77" s="2" t="str">
        <f>RIGHT(OrderData[[#This Row],[Name]], LEN(OrderData[[#This Row],[Name]]) - SEARCH(" ", OrderData[[#This Row],[Name]]))</f>
        <v>Boorn</v>
      </c>
      <c r="I77" s="2" t="str">
        <f>VLOOKUP(OrderData[[#This Row],[Customer ID]],customers!$A$1:$I$1001,6,FALSE)</f>
        <v>Listowel</v>
      </c>
      <c r="J77" s="2" t="str">
        <f>VLOOKUP(OrderData[[#This Row],[Customer ID]],customers!$A$1:$I$1001,7,FALSE)</f>
        <v>Ireland</v>
      </c>
      <c r="K77" t="str">
        <f>VLOOKUP(OrderData[[#This Row],[Customer ID]],customers!$A$1:$I$1001,9,FALSE)</f>
        <v>Yes</v>
      </c>
      <c r="L77" t="str">
        <f>INDEX(Table3[Coffee Type],MATCH(OrderData[[#This Row],[Product ID]],Table3[Product ID],0))</f>
        <v>Rob</v>
      </c>
      <c r="M77" t="str">
        <f>VLOOKUP(OrderData[[#This Row],[Product ID]],products!$A$1:$G$49,3,FALSE)</f>
        <v>D</v>
      </c>
      <c r="N77">
        <f>VLOOKUP(OrderData[[#This Row],[Product ID]],products!$A$1:$G$49,5,FALSE)</f>
        <v>8.9499999999999993</v>
      </c>
      <c r="O77" s="4">
        <f>OrderData[[#This Row],[Unit Price]]*OrderData[[#This Row],[Quantity]]</f>
        <v>53.699999999999996</v>
      </c>
      <c r="P77" t="str" cm="1">
        <f t="array" ref="P77">_xlfn.IFS(OrderData[[#This Row],[Roast Type]]="M","Medium",OrderData[[#This Row],[Roast Type]]="L","Light",OrderData[[#This Row],[Roast Type]]="D","Dark")</f>
        <v>Dark</v>
      </c>
      <c r="Q77" t="str" cm="1">
        <f t="array" ref="Q77">_xlfn.IFS(OrderData[[#This Row],[Coffee Type]]="Rob","Robusta",OrderData[[#This Row],[Coffee Type]]="Ara","Arabica",OrderData[[#This Row],[Coffee Type]]="Lib","Librica",OrderData[[#This Row],[Coffee Type]]="Exc","Excelsior")</f>
        <v>Robusta</v>
      </c>
    </row>
    <row r="78" spans="1:17" x14ac:dyDescent="0.3">
      <c r="A78" s="2" t="s">
        <v>193</v>
      </c>
      <c r="B78" s="3">
        <v>43855</v>
      </c>
      <c r="C78" s="2" t="s">
        <v>194</v>
      </c>
      <c r="D78" t="s">
        <v>195</v>
      </c>
      <c r="E78" s="2">
        <v>1</v>
      </c>
      <c r="F78" s="2" t="str">
        <f>VLOOKUP(OrderData[[#This Row],[Customer ID]],customers!$A$1:$I$1001,2,FALSE)</f>
        <v>Melania Beadle</v>
      </c>
      <c r="G78" s="2" t="str">
        <f>LEFT(OrderData[[#This Row],[Name]], SEARCH(" ", OrderData[[#This Row],[Name]]) - 1)</f>
        <v>Melania</v>
      </c>
      <c r="H78" s="2" t="str">
        <f>RIGHT(OrderData[[#This Row],[Name]], LEN(OrderData[[#This Row],[Name]]) - SEARCH(" ", OrderData[[#This Row],[Name]]))</f>
        <v>Beadle</v>
      </c>
      <c r="I78" s="2" t="str">
        <f>VLOOKUP(OrderData[[#This Row],[Customer ID]],customers!$A$1:$I$1001,6,FALSE)</f>
        <v>Moycullen</v>
      </c>
      <c r="J78" s="2" t="str">
        <f>VLOOKUP(OrderData[[#This Row],[Customer ID]],customers!$A$1:$I$1001,7,FALSE)</f>
        <v>Ireland</v>
      </c>
      <c r="K78" t="str">
        <f>VLOOKUP(OrderData[[#This Row],[Customer ID]],customers!$A$1:$I$1001,9,FALSE)</f>
        <v>Yes</v>
      </c>
      <c r="L78" t="str">
        <f>INDEX(Table3[Coffee Type],MATCH(OrderData[[#This Row],[Product ID]],Table3[Product ID],0))</f>
        <v>Rob</v>
      </c>
      <c r="M78" t="str">
        <f>VLOOKUP(OrderData[[#This Row],[Product ID]],products!$A$1:$G$49,3,FALSE)</f>
        <v>L</v>
      </c>
      <c r="N78">
        <f>VLOOKUP(OrderData[[#This Row],[Product ID]],products!$A$1:$G$49,5,FALSE)</f>
        <v>3.5849999999999995</v>
      </c>
      <c r="O78" s="4">
        <f>OrderData[[#This Row],[Unit Price]]*OrderData[[#This Row],[Quantity]]</f>
        <v>3.5849999999999995</v>
      </c>
      <c r="P78" t="str" cm="1">
        <f t="array" ref="P78">_xlfn.IFS(OrderData[[#This Row],[Roast Type]]="M","Medium",OrderData[[#This Row],[Roast Type]]="L","Light",OrderData[[#This Row],[Roast Type]]="D","Dark")</f>
        <v>Light</v>
      </c>
      <c r="Q78" t="str" cm="1">
        <f t="array" ref="Q78">_xlfn.IFS(OrderData[[#This Row],[Coffee Type]]="Rob","Robusta",OrderData[[#This Row],[Coffee Type]]="Ara","Arabica",OrderData[[#This Row],[Coffee Type]]="Lib","Librica",OrderData[[#This Row],[Coffee Type]]="Exc","Excelsior")</f>
        <v>Robusta</v>
      </c>
    </row>
    <row r="79" spans="1:17" x14ac:dyDescent="0.3">
      <c r="A79" s="2" t="s">
        <v>196</v>
      </c>
      <c r="B79" s="3">
        <v>43594</v>
      </c>
      <c r="C79" s="2" t="s">
        <v>197</v>
      </c>
      <c r="D79" t="s">
        <v>64</v>
      </c>
      <c r="E79" s="2">
        <v>2</v>
      </c>
      <c r="F79" s="2" t="str">
        <f>VLOOKUP(OrderData[[#This Row],[Customer ID]],customers!$A$1:$I$1001,2,FALSE)</f>
        <v>Colene Elgey</v>
      </c>
      <c r="G79" s="2" t="str">
        <f>LEFT(OrderData[[#This Row],[Name]], SEARCH(" ", OrderData[[#This Row],[Name]]) - 1)</f>
        <v>Colene</v>
      </c>
      <c r="H79" s="2" t="str">
        <f>RIGHT(OrderData[[#This Row],[Name]], LEN(OrderData[[#This Row],[Name]]) - SEARCH(" ", OrderData[[#This Row],[Name]]))</f>
        <v>Elgey</v>
      </c>
      <c r="I79" s="2" t="str">
        <f>VLOOKUP(OrderData[[#This Row],[Customer ID]],customers!$A$1:$I$1001,6,FALSE)</f>
        <v>Midland</v>
      </c>
      <c r="J79" s="2" t="str">
        <f>VLOOKUP(OrderData[[#This Row],[Customer ID]],customers!$A$1:$I$1001,7,FALSE)</f>
        <v>United States</v>
      </c>
      <c r="K79" t="str">
        <f>VLOOKUP(OrderData[[#This Row],[Customer ID]],customers!$A$1:$I$1001,9,FALSE)</f>
        <v>No</v>
      </c>
      <c r="L79" t="str">
        <f>INDEX(Table3[Coffee Type],MATCH(OrderData[[#This Row],[Product ID]],Table3[Product ID],0))</f>
        <v>Exc</v>
      </c>
      <c r="M79" t="str">
        <f>VLOOKUP(OrderData[[#This Row],[Product ID]],products!$A$1:$G$49,3,FALSE)</f>
        <v>D</v>
      </c>
      <c r="N79">
        <f>VLOOKUP(OrderData[[#This Row],[Product ID]],products!$A$1:$G$49,5,FALSE)</f>
        <v>3.645</v>
      </c>
      <c r="O79" s="4">
        <f>OrderData[[#This Row],[Unit Price]]*OrderData[[#This Row],[Quantity]]</f>
        <v>7.29</v>
      </c>
      <c r="P79" t="str" cm="1">
        <f t="array" ref="P79">_xlfn.IFS(OrderData[[#This Row],[Roast Type]]="M","Medium",OrderData[[#This Row],[Roast Type]]="L","Light",OrderData[[#This Row],[Roast Type]]="D","Dark")</f>
        <v>Dark</v>
      </c>
      <c r="Q79" t="str" cm="1">
        <f t="array" ref="Q79">_xlfn.IFS(OrderData[[#This Row],[Coffee Type]]="Rob","Robusta",OrderData[[#This Row],[Coffee Type]]="Ara","Arabica",OrderData[[#This Row],[Coffee Type]]="Lib","Librica",OrderData[[#This Row],[Coffee Type]]="Exc","Excelsior")</f>
        <v>Excelsior</v>
      </c>
    </row>
    <row r="80" spans="1:17" x14ac:dyDescent="0.3">
      <c r="A80" s="2" t="s">
        <v>198</v>
      </c>
      <c r="B80" s="3">
        <v>43920</v>
      </c>
      <c r="C80" s="2" t="s">
        <v>199</v>
      </c>
      <c r="D80" t="s">
        <v>80</v>
      </c>
      <c r="E80" s="2">
        <v>6</v>
      </c>
      <c r="F80" s="2" t="str">
        <f>VLOOKUP(OrderData[[#This Row],[Customer ID]],customers!$A$1:$I$1001,2,FALSE)</f>
        <v>Lothaire Mizzi</v>
      </c>
      <c r="G80" s="2" t="str">
        <f>LEFT(OrderData[[#This Row],[Name]], SEARCH(" ", OrderData[[#This Row],[Name]]) - 1)</f>
        <v>Lothaire</v>
      </c>
      <c r="H80" s="2" t="str">
        <f>RIGHT(OrderData[[#This Row],[Name]], LEN(OrderData[[#This Row],[Name]]) - SEARCH(" ", OrderData[[#This Row],[Name]]))</f>
        <v>Mizzi</v>
      </c>
      <c r="I80" s="2" t="str">
        <f>VLOOKUP(OrderData[[#This Row],[Customer ID]],customers!$A$1:$I$1001,6,FALSE)</f>
        <v>Dallas</v>
      </c>
      <c r="J80" s="2" t="str">
        <f>VLOOKUP(OrderData[[#This Row],[Customer ID]],customers!$A$1:$I$1001,7,FALSE)</f>
        <v>United States</v>
      </c>
      <c r="K80" t="str">
        <f>VLOOKUP(OrderData[[#This Row],[Customer ID]],customers!$A$1:$I$1001,9,FALSE)</f>
        <v>Yes</v>
      </c>
      <c r="L80" t="str">
        <f>INDEX(Table3[Coffee Type],MATCH(OrderData[[#This Row],[Product ID]],Table3[Product ID],0))</f>
        <v>Ara</v>
      </c>
      <c r="M80" t="str">
        <f>VLOOKUP(OrderData[[#This Row],[Product ID]],products!$A$1:$G$49,3,FALSE)</f>
        <v>M</v>
      </c>
      <c r="N80">
        <f>VLOOKUP(OrderData[[#This Row],[Product ID]],products!$A$1:$G$49,5,FALSE)</f>
        <v>6.75</v>
      </c>
      <c r="O80" s="4">
        <f>OrderData[[#This Row],[Unit Price]]*OrderData[[#This Row],[Quantity]]</f>
        <v>40.5</v>
      </c>
      <c r="P80" t="str" cm="1">
        <f t="array" ref="P80">_xlfn.IFS(OrderData[[#This Row],[Roast Type]]="M","Medium",OrderData[[#This Row],[Roast Type]]="L","Light",OrderData[[#This Row],[Roast Type]]="D","Dark")</f>
        <v>Medium</v>
      </c>
      <c r="Q80" t="str" cm="1">
        <f t="array" ref="Q80">_xlfn.IFS(OrderData[[#This Row],[Coffee Type]]="Rob","Robusta",OrderData[[#This Row],[Coffee Type]]="Ara","Arabica",OrderData[[#This Row],[Coffee Type]]="Lib","Librica",OrderData[[#This Row],[Coffee Type]]="Exc","Excelsior")</f>
        <v>Arabica</v>
      </c>
    </row>
    <row r="81" spans="1:17" x14ac:dyDescent="0.3">
      <c r="A81" s="2" t="s">
        <v>200</v>
      </c>
      <c r="B81" s="3">
        <v>44633</v>
      </c>
      <c r="C81" s="2" t="s">
        <v>201</v>
      </c>
      <c r="D81" t="s">
        <v>202</v>
      </c>
      <c r="E81" s="2">
        <v>4</v>
      </c>
      <c r="F81" s="2" t="str">
        <f>VLOOKUP(OrderData[[#This Row],[Customer ID]],customers!$A$1:$I$1001,2,FALSE)</f>
        <v>Cletis Giacomazzo</v>
      </c>
      <c r="G81" s="2" t="str">
        <f>LEFT(OrderData[[#This Row],[Name]], SEARCH(" ", OrderData[[#This Row],[Name]]) - 1)</f>
        <v>Cletis</v>
      </c>
      <c r="H81" s="2" t="str">
        <f>RIGHT(OrderData[[#This Row],[Name]], LEN(OrderData[[#This Row],[Name]]) - SEARCH(" ", OrderData[[#This Row],[Name]]))</f>
        <v>Giacomazzo</v>
      </c>
      <c r="I81" s="2" t="str">
        <f>VLOOKUP(OrderData[[#This Row],[Customer ID]],customers!$A$1:$I$1001,6,FALSE)</f>
        <v>Dulles</v>
      </c>
      <c r="J81" s="2" t="str">
        <f>VLOOKUP(OrderData[[#This Row],[Customer ID]],customers!$A$1:$I$1001,7,FALSE)</f>
        <v>United States</v>
      </c>
      <c r="K81" t="str">
        <f>VLOOKUP(OrderData[[#This Row],[Customer ID]],customers!$A$1:$I$1001,9,FALSE)</f>
        <v>No</v>
      </c>
      <c r="L81" t="str">
        <f>INDEX(Table3[Coffee Type],MATCH(OrderData[[#This Row],[Product ID]],Table3[Product ID],0))</f>
        <v>Rob</v>
      </c>
      <c r="M81" t="str">
        <f>VLOOKUP(OrderData[[#This Row],[Product ID]],products!$A$1:$G$49,3,FALSE)</f>
        <v>L</v>
      </c>
      <c r="N81">
        <f>VLOOKUP(OrderData[[#This Row],[Product ID]],products!$A$1:$G$49,5,FALSE)</f>
        <v>11.95</v>
      </c>
      <c r="O81" s="4">
        <f>OrderData[[#This Row],[Unit Price]]*OrderData[[#This Row],[Quantity]]</f>
        <v>47.8</v>
      </c>
      <c r="P81" t="str" cm="1">
        <f t="array" ref="P81">_xlfn.IFS(OrderData[[#This Row],[Roast Type]]="M","Medium",OrderData[[#This Row],[Roast Type]]="L","Light",OrderData[[#This Row],[Roast Type]]="D","Dark")</f>
        <v>Light</v>
      </c>
      <c r="Q81" t="str" cm="1">
        <f t="array" ref="Q81">_xlfn.IFS(OrderData[[#This Row],[Coffee Type]]="Rob","Robusta",OrderData[[#This Row],[Coffee Type]]="Ara","Arabica",OrderData[[#This Row],[Coffee Type]]="Lib","Librica",OrderData[[#This Row],[Coffee Type]]="Exc","Excelsior")</f>
        <v>Robusta</v>
      </c>
    </row>
    <row r="82" spans="1:17" x14ac:dyDescent="0.3">
      <c r="A82" s="2" t="s">
        <v>203</v>
      </c>
      <c r="B82" s="3">
        <v>43572</v>
      </c>
      <c r="C82" s="2" t="s">
        <v>204</v>
      </c>
      <c r="D82" t="s">
        <v>205</v>
      </c>
      <c r="E82" s="2">
        <v>5</v>
      </c>
      <c r="F82" s="2" t="str">
        <f>VLOOKUP(OrderData[[#This Row],[Customer ID]],customers!$A$1:$I$1001,2,FALSE)</f>
        <v>Ami Arnow</v>
      </c>
      <c r="G82" s="2" t="str">
        <f>LEFT(OrderData[[#This Row],[Name]], SEARCH(" ", OrderData[[#This Row],[Name]]) - 1)</f>
        <v>Ami</v>
      </c>
      <c r="H82" s="2" t="str">
        <f>RIGHT(OrderData[[#This Row],[Name]], LEN(OrderData[[#This Row],[Name]]) - SEARCH(" ", OrderData[[#This Row],[Name]]))</f>
        <v>Arnow</v>
      </c>
      <c r="I82" s="2" t="str">
        <f>VLOOKUP(OrderData[[#This Row],[Customer ID]],customers!$A$1:$I$1001,6,FALSE)</f>
        <v>Oakland</v>
      </c>
      <c r="J82" s="2" t="str">
        <f>VLOOKUP(OrderData[[#This Row],[Customer ID]],customers!$A$1:$I$1001,7,FALSE)</f>
        <v>United States</v>
      </c>
      <c r="K82" t="str">
        <f>VLOOKUP(OrderData[[#This Row],[Customer ID]],customers!$A$1:$I$1001,9,FALSE)</f>
        <v>Yes</v>
      </c>
      <c r="L82" t="str">
        <f>INDEX(Table3[Coffee Type],MATCH(OrderData[[#This Row],[Product ID]],Table3[Product ID],0))</f>
        <v>Ara</v>
      </c>
      <c r="M82" t="str">
        <f>VLOOKUP(OrderData[[#This Row],[Product ID]],products!$A$1:$G$49,3,FALSE)</f>
        <v>L</v>
      </c>
      <c r="N82">
        <f>VLOOKUP(OrderData[[#This Row],[Product ID]],products!$A$1:$G$49,5,FALSE)</f>
        <v>7.77</v>
      </c>
      <c r="O82" s="4">
        <f>OrderData[[#This Row],[Unit Price]]*OrderData[[#This Row],[Quantity]]</f>
        <v>38.849999999999994</v>
      </c>
      <c r="P82" t="str" cm="1">
        <f t="array" ref="P82">_xlfn.IFS(OrderData[[#This Row],[Roast Type]]="M","Medium",OrderData[[#This Row],[Roast Type]]="L","Light",OrderData[[#This Row],[Roast Type]]="D","Dark")</f>
        <v>Light</v>
      </c>
      <c r="Q82" t="str" cm="1">
        <f t="array" ref="Q82">_xlfn.IFS(OrderData[[#This Row],[Coffee Type]]="Rob","Robusta",OrderData[[#This Row],[Coffee Type]]="Ara","Arabica",OrderData[[#This Row],[Coffee Type]]="Lib","Librica",OrderData[[#This Row],[Coffee Type]]="Exc","Excelsior")</f>
        <v>Arabica</v>
      </c>
    </row>
    <row r="83" spans="1:17" x14ac:dyDescent="0.3">
      <c r="A83" s="2" t="s">
        <v>206</v>
      </c>
      <c r="B83" s="3">
        <v>43763</v>
      </c>
      <c r="C83" s="2" t="s">
        <v>207</v>
      </c>
      <c r="D83" t="s">
        <v>117</v>
      </c>
      <c r="E83" s="2">
        <v>3</v>
      </c>
      <c r="F83" s="2" t="str">
        <f>VLOOKUP(OrderData[[#This Row],[Customer ID]],customers!$A$1:$I$1001,2,FALSE)</f>
        <v>Sheppard Yann</v>
      </c>
      <c r="G83" s="2" t="str">
        <f>LEFT(OrderData[[#This Row],[Name]], SEARCH(" ", OrderData[[#This Row],[Name]]) - 1)</f>
        <v>Sheppard</v>
      </c>
      <c r="H83" s="2" t="str">
        <f>RIGHT(OrderData[[#This Row],[Name]], LEN(OrderData[[#This Row],[Name]]) - SEARCH(" ", OrderData[[#This Row],[Name]]))</f>
        <v>Yann</v>
      </c>
      <c r="I83" s="2" t="str">
        <f>VLOOKUP(OrderData[[#This Row],[Customer ID]],customers!$A$1:$I$1001,6,FALSE)</f>
        <v>Colorado Springs</v>
      </c>
      <c r="J83" s="2" t="str">
        <f>VLOOKUP(OrderData[[#This Row],[Customer ID]],customers!$A$1:$I$1001,7,FALSE)</f>
        <v>United States</v>
      </c>
      <c r="K83" t="str">
        <f>VLOOKUP(OrderData[[#This Row],[Customer ID]],customers!$A$1:$I$1001,9,FALSE)</f>
        <v>Yes</v>
      </c>
      <c r="L83" t="str">
        <f>INDEX(Table3[Coffee Type],MATCH(OrderData[[#This Row],[Product ID]],Table3[Product ID],0))</f>
        <v>Lib</v>
      </c>
      <c r="M83" t="str">
        <f>VLOOKUP(OrderData[[#This Row],[Product ID]],products!$A$1:$G$49,3,FALSE)</f>
        <v>L</v>
      </c>
      <c r="N83">
        <f>VLOOKUP(OrderData[[#This Row],[Product ID]],products!$A$1:$G$49,5,FALSE)</f>
        <v>36.454999999999998</v>
      </c>
      <c r="O83" s="4">
        <f>OrderData[[#This Row],[Unit Price]]*OrderData[[#This Row],[Quantity]]</f>
        <v>109.36499999999999</v>
      </c>
      <c r="P83" t="str" cm="1">
        <f t="array" ref="P83">_xlfn.IFS(OrderData[[#This Row],[Roast Type]]="M","Medium",OrderData[[#This Row],[Roast Type]]="L","Light",OrderData[[#This Row],[Roast Type]]="D","Dark")</f>
        <v>Light</v>
      </c>
      <c r="Q83" t="str" cm="1">
        <f t="array" ref="Q83">_xlfn.IFS(OrderData[[#This Row],[Coffee Type]]="Rob","Robusta",OrderData[[#This Row],[Coffee Type]]="Ara","Arabica",OrderData[[#This Row],[Coffee Type]]="Lib","Librica",OrderData[[#This Row],[Coffee Type]]="Exc","Excelsior")</f>
        <v>Librica</v>
      </c>
    </row>
    <row r="84" spans="1:17" x14ac:dyDescent="0.3">
      <c r="A84" s="2" t="s">
        <v>208</v>
      </c>
      <c r="B84" s="3">
        <v>43721</v>
      </c>
      <c r="C84" s="2" t="s">
        <v>209</v>
      </c>
      <c r="D84" t="s">
        <v>210</v>
      </c>
      <c r="E84" s="2">
        <v>3</v>
      </c>
      <c r="F84" s="2" t="str">
        <f>VLOOKUP(OrderData[[#This Row],[Customer ID]],customers!$A$1:$I$1001,2,FALSE)</f>
        <v>Bunny Naulls</v>
      </c>
      <c r="G84" s="2" t="str">
        <f>LEFT(OrderData[[#This Row],[Name]], SEARCH(" ", OrderData[[#This Row],[Name]]) - 1)</f>
        <v>Bunny</v>
      </c>
      <c r="H84" s="2" t="str">
        <f>RIGHT(OrderData[[#This Row],[Name]], LEN(OrderData[[#This Row],[Name]]) - SEARCH(" ", OrderData[[#This Row],[Name]]))</f>
        <v>Naulls</v>
      </c>
      <c r="I84" s="2" t="str">
        <f>VLOOKUP(OrderData[[#This Row],[Customer ID]],customers!$A$1:$I$1001,6,FALSE)</f>
        <v>Adare</v>
      </c>
      <c r="J84" s="2" t="str">
        <f>VLOOKUP(OrderData[[#This Row],[Customer ID]],customers!$A$1:$I$1001,7,FALSE)</f>
        <v>Ireland</v>
      </c>
      <c r="K84" t="str">
        <f>VLOOKUP(OrderData[[#This Row],[Customer ID]],customers!$A$1:$I$1001,9,FALSE)</f>
        <v>Yes</v>
      </c>
      <c r="L84" t="str">
        <f>INDEX(Table3[Coffee Type],MATCH(OrderData[[#This Row],[Product ID]],Table3[Product ID],0))</f>
        <v>Lib</v>
      </c>
      <c r="M84" t="str">
        <f>VLOOKUP(OrderData[[#This Row],[Product ID]],products!$A$1:$G$49,3,FALSE)</f>
        <v>M</v>
      </c>
      <c r="N84">
        <f>VLOOKUP(OrderData[[#This Row],[Product ID]],products!$A$1:$G$49,5,FALSE)</f>
        <v>33.464999999999996</v>
      </c>
      <c r="O84" s="4">
        <f>OrderData[[#This Row],[Unit Price]]*OrderData[[#This Row],[Quantity]]</f>
        <v>100.39499999999998</v>
      </c>
      <c r="P84" t="str" cm="1">
        <f t="array" ref="P84">_xlfn.IFS(OrderData[[#This Row],[Roast Type]]="M","Medium",OrderData[[#This Row],[Roast Type]]="L","Light",OrderData[[#This Row],[Roast Type]]="D","Dark")</f>
        <v>Medium</v>
      </c>
      <c r="Q84" t="str" cm="1">
        <f t="array" ref="Q84">_xlfn.IFS(OrderData[[#This Row],[Coffee Type]]="Rob","Robusta",OrderData[[#This Row],[Coffee Type]]="Ara","Arabica",OrderData[[#This Row],[Coffee Type]]="Lib","Librica",OrderData[[#This Row],[Coffee Type]]="Exc","Excelsior")</f>
        <v>Librica</v>
      </c>
    </row>
    <row r="85" spans="1:17" x14ac:dyDescent="0.3">
      <c r="A85" s="2" t="s">
        <v>211</v>
      </c>
      <c r="B85" s="3">
        <v>43933</v>
      </c>
      <c r="C85" s="2" t="s">
        <v>212</v>
      </c>
      <c r="D85" t="s">
        <v>48</v>
      </c>
      <c r="E85" s="2">
        <v>4</v>
      </c>
      <c r="F85" s="2" t="str">
        <f>VLOOKUP(OrderData[[#This Row],[Customer ID]],customers!$A$1:$I$1001,2,FALSE)</f>
        <v>Hally Lorait</v>
      </c>
      <c r="G85" s="2" t="str">
        <f>LEFT(OrderData[[#This Row],[Name]], SEARCH(" ", OrderData[[#This Row],[Name]]) - 1)</f>
        <v>Hally</v>
      </c>
      <c r="H85" s="2" t="str">
        <f>RIGHT(OrderData[[#This Row],[Name]], LEN(OrderData[[#This Row],[Name]]) - SEARCH(" ", OrderData[[#This Row],[Name]]))</f>
        <v>Lorait</v>
      </c>
      <c r="I85" s="2" t="str">
        <f>VLOOKUP(OrderData[[#This Row],[Customer ID]],customers!$A$1:$I$1001,6,FALSE)</f>
        <v>Buffalo</v>
      </c>
      <c r="J85" s="2" t="str">
        <f>VLOOKUP(OrderData[[#This Row],[Customer ID]],customers!$A$1:$I$1001,7,FALSE)</f>
        <v>United States</v>
      </c>
      <c r="K85" t="str">
        <f>VLOOKUP(OrderData[[#This Row],[Customer ID]],customers!$A$1:$I$1001,9,FALSE)</f>
        <v>Yes</v>
      </c>
      <c r="L85" t="str">
        <f>INDEX(Table3[Coffee Type],MATCH(OrderData[[#This Row],[Product ID]],Table3[Product ID],0))</f>
        <v>Rob</v>
      </c>
      <c r="M85" t="str">
        <f>VLOOKUP(OrderData[[#This Row],[Product ID]],products!$A$1:$G$49,3,FALSE)</f>
        <v>D</v>
      </c>
      <c r="N85">
        <f>VLOOKUP(OrderData[[#This Row],[Product ID]],products!$A$1:$G$49,5,FALSE)</f>
        <v>20.584999999999997</v>
      </c>
      <c r="O85" s="4">
        <f>OrderData[[#This Row],[Unit Price]]*OrderData[[#This Row],[Quantity]]</f>
        <v>82.339999999999989</v>
      </c>
      <c r="P85" t="str" cm="1">
        <f t="array" ref="P85">_xlfn.IFS(OrderData[[#This Row],[Roast Type]]="M","Medium",OrderData[[#This Row],[Roast Type]]="L","Light",OrderData[[#This Row],[Roast Type]]="D","Dark")</f>
        <v>Dark</v>
      </c>
      <c r="Q85" t="str" cm="1">
        <f t="array" ref="Q85">_xlfn.IFS(OrderData[[#This Row],[Coffee Type]]="Rob","Robusta",OrderData[[#This Row],[Coffee Type]]="Ara","Arabica",OrderData[[#This Row],[Coffee Type]]="Lib","Librica",OrderData[[#This Row],[Coffee Type]]="Exc","Excelsior")</f>
        <v>Robusta</v>
      </c>
    </row>
    <row r="86" spans="1:17" x14ac:dyDescent="0.3">
      <c r="A86" s="2" t="s">
        <v>213</v>
      </c>
      <c r="B86" s="3">
        <v>43783</v>
      </c>
      <c r="C86" s="2" t="s">
        <v>214</v>
      </c>
      <c r="D86" t="s">
        <v>96</v>
      </c>
      <c r="E86" s="2">
        <v>1</v>
      </c>
      <c r="F86" s="2" t="str">
        <f>VLOOKUP(OrderData[[#This Row],[Customer ID]],customers!$A$1:$I$1001,2,FALSE)</f>
        <v>Zaccaria Sherewood</v>
      </c>
      <c r="G86" s="2" t="str">
        <f>LEFT(OrderData[[#This Row],[Name]], SEARCH(" ", OrderData[[#This Row],[Name]]) - 1)</f>
        <v>Zaccaria</v>
      </c>
      <c r="H86" s="2" t="str">
        <f>RIGHT(OrderData[[#This Row],[Name]], LEN(OrderData[[#This Row],[Name]]) - SEARCH(" ", OrderData[[#This Row],[Name]]))</f>
        <v>Sherewood</v>
      </c>
      <c r="I86" s="2" t="str">
        <f>VLOOKUP(OrderData[[#This Row],[Customer ID]],customers!$A$1:$I$1001,6,FALSE)</f>
        <v>Fresno</v>
      </c>
      <c r="J86" s="2" t="str">
        <f>VLOOKUP(OrderData[[#This Row],[Customer ID]],customers!$A$1:$I$1001,7,FALSE)</f>
        <v>United States</v>
      </c>
      <c r="K86" t="str">
        <f>VLOOKUP(OrderData[[#This Row],[Customer ID]],customers!$A$1:$I$1001,9,FALSE)</f>
        <v>No</v>
      </c>
      <c r="L86" t="str">
        <f>INDEX(Table3[Coffee Type],MATCH(OrderData[[#This Row],[Product ID]],Table3[Product ID],0))</f>
        <v>Lib</v>
      </c>
      <c r="M86" t="str">
        <f>VLOOKUP(OrderData[[#This Row],[Product ID]],products!$A$1:$G$49,3,FALSE)</f>
        <v>L</v>
      </c>
      <c r="N86">
        <f>VLOOKUP(OrderData[[#This Row],[Product ID]],products!$A$1:$G$49,5,FALSE)</f>
        <v>9.51</v>
      </c>
      <c r="O86" s="4">
        <f>OrderData[[#This Row],[Unit Price]]*OrderData[[#This Row],[Quantity]]</f>
        <v>9.51</v>
      </c>
      <c r="P86" t="str" cm="1">
        <f t="array" ref="P86">_xlfn.IFS(OrderData[[#This Row],[Roast Type]]="M","Medium",OrderData[[#This Row],[Roast Type]]="L","Light",OrderData[[#This Row],[Roast Type]]="D","Dark")</f>
        <v>Light</v>
      </c>
      <c r="Q86" t="str" cm="1">
        <f t="array" ref="Q86">_xlfn.IFS(OrderData[[#This Row],[Coffee Type]]="Rob","Robusta",OrderData[[#This Row],[Coffee Type]]="Ara","Arabica",OrderData[[#This Row],[Coffee Type]]="Lib","Librica",OrderData[[#This Row],[Coffee Type]]="Exc","Excelsior")</f>
        <v>Librica</v>
      </c>
    </row>
    <row r="87" spans="1:17" x14ac:dyDescent="0.3">
      <c r="A87" s="2" t="s">
        <v>215</v>
      </c>
      <c r="B87" s="3">
        <v>43664</v>
      </c>
      <c r="C87" s="2" t="s">
        <v>216</v>
      </c>
      <c r="D87" t="s">
        <v>217</v>
      </c>
      <c r="E87" s="2">
        <v>3</v>
      </c>
      <c r="F87" s="2" t="str">
        <f>VLOOKUP(OrderData[[#This Row],[Customer ID]],customers!$A$1:$I$1001,2,FALSE)</f>
        <v>Jeffrey Dufaire</v>
      </c>
      <c r="G87" s="2" t="str">
        <f>LEFT(OrderData[[#This Row],[Name]], SEARCH(" ", OrderData[[#This Row],[Name]]) - 1)</f>
        <v>Jeffrey</v>
      </c>
      <c r="H87" s="2" t="str">
        <f>RIGHT(OrderData[[#This Row],[Name]], LEN(OrderData[[#This Row],[Name]]) - SEARCH(" ", OrderData[[#This Row],[Name]]))</f>
        <v>Dufaire</v>
      </c>
      <c r="I87" s="2" t="str">
        <f>VLOOKUP(OrderData[[#This Row],[Customer ID]],customers!$A$1:$I$1001,6,FALSE)</f>
        <v>Fort Worth</v>
      </c>
      <c r="J87" s="2" t="str">
        <f>VLOOKUP(OrderData[[#This Row],[Customer ID]],customers!$A$1:$I$1001,7,FALSE)</f>
        <v>United States</v>
      </c>
      <c r="K87" t="str">
        <f>VLOOKUP(OrderData[[#This Row],[Customer ID]],customers!$A$1:$I$1001,9,FALSE)</f>
        <v>No</v>
      </c>
      <c r="L87" t="str">
        <f>INDEX(Table3[Coffee Type],MATCH(OrderData[[#This Row],[Product ID]],Table3[Product ID],0))</f>
        <v>Ara</v>
      </c>
      <c r="M87" t="str">
        <f>VLOOKUP(OrderData[[#This Row],[Product ID]],products!$A$1:$G$49,3,FALSE)</f>
        <v>L</v>
      </c>
      <c r="N87">
        <f>VLOOKUP(OrderData[[#This Row],[Product ID]],products!$A$1:$G$49,5,FALSE)</f>
        <v>29.784999999999997</v>
      </c>
      <c r="O87" s="4">
        <f>OrderData[[#This Row],[Unit Price]]*OrderData[[#This Row],[Quantity]]</f>
        <v>89.35499999999999</v>
      </c>
      <c r="P87" t="str" cm="1">
        <f t="array" ref="P87">_xlfn.IFS(OrderData[[#This Row],[Roast Type]]="M","Medium",OrderData[[#This Row],[Roast Type]]="L","Light",OrderData[[#This Row],[Roast Type]]="D","Dark")</f>
        <v>Light</v>
      </c>
      <c r="Q87" t="str" cm="1">
        <f t="array" ref="Q87">_xlfn.IFS(OrderData[[#This Row],[Coffee Type]]="Rob","Robusta",OrderData[[#This Row],[Coffee Type]]="Ara","Arabica",OrderData[[#This Row],[Coffee Type]]="Lib","Librica",OrderData[[#This Row],[Coffee Type]]="Exc","Excelsior")</f>
        <v>Arabica</v>
      </c>
    </row>
    <row r="88" spans="1:17" x14ac:dyDescent="0.3">
      <c r="A88" s="2" t="s">
        <v>215</v>
      </c>
      <c r="B88" s="3">
        <v>43664</v>
      </c>
      <c r="C88" s="2" t="s">
        <v>216</v>
      </c>
      <c r="D88" t="s">
        <v>67</v>
      </c>
      <c r="E88" s="2">
        <v>4</v>
      </c>
      <c r="F88" s="2" t="str">
        <f>VLOOKUP(OrderData[[#This Row],[Customer ID]],customers!$A$1:$I$1001,2,FALSE)</f>
        <v>Jeffrey Dufaire</v>
      </c>
      <c r="G88" s="2" t="str">
        <f>LEFT(OrderData[[#This Row],[Name]], SEARCH(" ", OrderData[[#This Row],[Name]]) - 1)</f>
        <v>Jeffrey</v>
      </c>
      <c r="H88" s="2" t="str">
        <f>RIGHT(OrderData[[#This Row],[Name]], LEN(OrderData[[#This Row],[Name]]) - SEARCH(" ", OrderData[[#This Row],[Name]]))</f>
        <v>Dufaire</v>
      </c>
      <c r="I88" s="2" t="str">
        <f>VLOOKUP(OrderData[[#This Row],[Customer ID]],customers!$A$1:$I$1001,6,FALSE)</f>
        <v>Fort Worth</v>
      </c>
      <c r="J88" s="2" t="str">
        <f>VLOOKUP(OrderData[[#This Row],[Customer ID]],customers!$A$1:$I$1001,7,FALSE)</f>
        <v>United States</v>
      </c>
      <c r="K88" t="str">
        <f>VLOOKUP(OrderData[[#This Row],[Customer ID]],customers!$A$1:$I$1001,9,FALSE)</f>
        <v>No</v>
      </c>
      <c r="L88" t="str">
        <f>INDEX(Table3[Coffee Type],MATCH(OrderData[[#This Row],[Product ID]],Table3[Product ID],0))</f>
        <v>Ara</v>
      </c>
      <c r="M88" t="str">
        <f>VLOOKUP(OrderData[[#This Row],[Product ID]],products!$A$1:$G$49,3,FALSE)</f>
        <v>D</v>
      </c>
      <c r="N88">
        <f>VLOOKUP(OrderData[[#This Row],[Product ID]],products!$A$1:$G$49,5,FALSE)</f>
        <v>2.9849999999999999</v>
      </c>
      <c r="O88" s="4">
        <f>OrderData[[#This Row],[Unit Price]]*OrderData[[#This Row],[Quantity]]</f>
        <v>11.94</v>
      </c>
      <c r="P88" t="str" cm="1">
        <f t="array" ref="P88">_xlfn.IFS(OrderData[[#This Row],[Roast Type]]="M","Medium",OrderData[[#This Row],[Roast Type]]="L","Light",OrderData[[#This Row],[Roast Type]]="D","Dark")</f>
        <v>Dark</v>
      </c>
      <c r="Q88" t="str" cm="1">
        <f t="array" ref="Q88">_xlfn.IFS(OrderData[[#This Row],[Coffee Type]]="Rob","Robusta",OrderData[[#This Row],[Coffee Type]]="Ara","Arabica",OrderData[[#This Row],[Coffee Type]]="Lib","Librica",OrderData[[#This Row],[Coffee Type]]="Exc","Excelsior")</f>
        <v>Arabica</v>
      </c>
    </row>
    <row r="89" spans="1:17" x14ac:dyDescent="0.3">
      <c r="A89" s="2" t="s">
        <v>218</v>
      </c>
      <c r="B89" s="3">
        <v>44289</v>
      </c>
      <c r="C89" s="2" t="s">
        <v>219</v>
      </c>
      <c r="D89" t="s">
        <v>74</v>
      </c>
      <c r="E89" s="2">
        <v>3</v>
      </c>
      <c r="F89" s="2" t="str">
        <f>VLOOKUP(OrderData[[#This Row],[Customer ID]],customers!$A$1:$I$1001,2,FALSE)</f>
        <v>Beitris Keaveney</v>
      </c>
      <c r="G89" s="2" t="str">
        <f>LEFT(OrderData[[#This Row],[Name]], SEARCH(" ", OrderData[[#This Row],[Name]]) - 1)</f>
        <v>Beitris</v>
      </c>
      <c r="H89" s="2" t="str">
        <f>RIGHT(OrderData[[#This Row],[Name]], LEN(OrderData[[#This Row],[Name]]) - SEARCH(" ", OrderData[[#This Row],[Name]]))</f>
        <v>Keaveney</v>
      </c>
      <c r="I89" s="2" t="str">
        <f>VLOOKUP(OrderData[[#This Row],[Customer ID]],customers!$A$1:$I$1001,6,FALSE)</f>
        <v>Beaumont</v>
      </c>
      <c r="J89" s="2" t="str">
        <f>VLOOKUP(OrderData[[#This Row],[Customer ID]],customers!$A$1:$I$1001,7,FALSE)</f>
        <v>United States</v>
      </c>
      <c r="K89" t="str">
        <f>VLOOKUP(OrderData[[#This Row],[Customer ID]],customers!$A$1:$I$1001,9,FALSE)</f>
        <v>No</v>
      </c>
      <c r="L89" t="str">
        <f>INDEX(Table3[Coffee Type],MATCH(OrderData[[#This Row],[Product ID]],Table3[Product ID],0))</f>
        <v>Ara</v>
      </c>
      <c r="M89" t="str">
        <f>VLOOKUP(OrderData[[#This Row],[Product ID]],products!$A$1:$G$49,3,FALSE)</f>
        <v>M</v>
      </c>
      <c r="N89">
        <f>VLOOKUP(OrderData[[#This Row],[Product ID]],products!$A$1:$G$49,5,FALSE)</f>
        <v>11.25</v>
      </c>
      <c r="O89" s="4">
        <f>OrderData[[#This Row],[Unit Price]]*OrderData[[#This Row],[Quantity]]</f>
        <v>33.75</v>
      </c>
      <c r="P89" t="str" cm="1">
        <f t="array" ref="P89">_xlfn.IFS(OrderData[[#This Row],[Roast Type]]="M","Medium",OrderData[[#This Row],[Roast Type]]="L","Light",OrderData[[#This Row],[Roast Type]]="D","Dark")</f>
        <v>Medium</v>
      </c>
      <c r="Q89" t="str" cm="1">
        <f t="array" ref="Q89">_xlfn.IFS(OrderData[[#This Row],[Coffee Type]]="Rob","Robusta",OrderData[[#This Row],[Coffee Type]]="Ara","Arabica",OrderData[[#This Row],[Coffee Type]]="Lib","Librica",OrderData[[#This Row],[Coffee Type]]="Exc","Excelsior")</f>
        <v>Arabica</v>
      </c>
    </row>
    <row r="90" spans="1:17" x14ac:dyDescent="0.3">
      <c r="A90" s="2" t="s">
        <v>220</v>
      </c>
      <c r="B90" s="3">
        <v>44284</v>
      </c>
      <c r="C90" s="2" t="s">
        <v>221</v>
      </c>
      <c r="D90" t="s">
        <v>202</v>
      </c>
      <c r="E90" s="2">
        <v>3</v>
      </c>
      <c r="F90" s="2" t="str">
        <f>VLOOKUP(OrderData[[#This Row],[Customer ID]],customers!$A$1:$I$1001,2,FALSE)</f>
        <v>Elna Grise</v>
      </c>
      <c r="G90" s="2" t="str">
        <f>LEFT(OrderData[[#This Row],[Name]], SEARCH(" ", OrderData[[#This Row],[Name]]) - 1)</f>
        <v>Elna</v>
      </c>
      <c r="H90" s="2" t="str">
        <f>RIGHT(OrderData[[#This Row],[Name]], LEN(OrderData[[#This Row],[Name]]) - SEARCH(" ", OrderData[[#This Row],[Name]]))</f>
        <v>Grise</v>
      </c>
      <c r="I90" s="2" t="str">
        <f>VLOOKUP(OrderData[[#This Row],[Customer ID]],customers!$A$1:$I$1001,6,FALSE)</f>
        <v>Reno</v>
      </c>
      <c r="J90" s="2" t="str">
        <f>VLOOKUP(OrderData[[#This Row],[Customer ID]],customers!$A$1:$I$1001,7,FALSE)</f>
        <v>United States</v>
      </c>
      <c r="K90" t="str">
        <f>VLOOKUP(OrderData[[#This Row],[Customer ID]],customers!$A$1:$I$1001,9,FALSE)</f>
        <v>No</v>
      </c>
      <c r="L90" t="str">
        <f>INDEX(Table3[Coffee Type],MATCH(OrderData[[#This Row],[Product ID]],Table3[Product ID],0))</f>
        <v>Rob</v>
      </c>
      <c r="M90" t="str">
        <f>VLOOKUP(OrderData[[#This Row],[Product ID]],products!$A$1:$G$49,3,FALSE)</f>
        <v>L</v>
      </c>
      <c r="N90">
        <f>VLOOKUP(OrderData[[#This Row],[Product ID]],products!$A$1:$G$49,5,FALSE)</f>
        <v>11.95</v>
      </c>
      <c r="O90" s="4">
        <f>OrderData[[#This Row],[Unit Price]]*OrderData[[#This Row],[Quantity]]</f>
        <v>35.849999999999994</v>
      </c>
      <c r="P90" t="str" cm="1">
        <f t="array" ref="P90">_xlfn.IFS(OrderData[[#This Row],[Roast Type]]="M","Medium",OrderData[[#This Row],[Roast Type]]="L","Light",OrderData[[#This Row],[Roast Type]]="D","Dark")</f>
        <v>Light</v>
      </c>
      <c r="Q90" t="str" cm="1">
        <f t="array" ref="Q90">_xlfn.IFS(OrderData[[#This Row],[Coffee Type]]="Rob","Robusta",OrderData[[#This Row],[Coffee Type]]="Ara","Arabica",OrderData[[#This Row],[Coffee Type]]="Lib","Librica",OrderData[[#This Row],[Coffee Type]]="Exc","Excelsior")</f>
        <v>Robusta</v>
      </c>
    </row>
    <row r="91" spans="1:17" x14ac:dyDescent="0.3">
      <c r="A91" s="2" t="s">
        <v>222</v>
      </c>
      <c r="B91" s="3">
        <v>44545</v>
      </c>
      <c r="C91" s="2" t="s">
        <v>223</v>
      </c>
      <c r="D91" t="s">
        <v>19</v>
      </c>
      <c r="E91" s="2">
        <v>6</v>
      </c>
      <c r="F91" s="2" t="str">
        <f>VLOOKUP(OrderData[[#This Row],[Customer ID]],customers!$A$1:$I$1001,2,FALSE)</f>
        <v>Torie Gottelier</v>
      </c>
      <c r="G91" s="2" t="str">
        <f>LEFT(OrderData[[#This Row],[Name]], SEARCH(" ", OrderData[[#This Row],[Name]]) - 1)</f>
        <v>Torie</v>
      </c>
      <c r="H91" s="2" t="str">
        <f>RIGHT(OrderData[[#This Row],[Name]], LEN(OrderData[[#This Row],[Name]]) - SEARCH(" ", OrderData[[#This Row],[Name]]))</f>
        <v>Gottelier</v>
      </c>
      <c r="I91" s="2" t="str">
        <f>VLOOKUP(OrderData[[#This Row],[Customer ID]],customers!$A$1:$I$1001,6,FALSE)</f>
        <v>Kansas City</v>
      </c>
      <c r="J91" s="2" t="str">
        <f>VLOOKUP(OrderData[[#This Row],[Customer ID]],customers!$A$1:$I$1001,7,FALSE)</f>
        <v>United States</v>
      </c>
      <c r="K91" t="str">
        <f>VLOOKUP(OrderData[[#This Row],[Customer ID]],customers!$A$1:$I$1001,9,FALSE)</f>
        <v>No</v>
      </c>
      <c r="L91" t="str">
        <f>INDEX(Table3[Coffee Type],MATCH(OrderData[[#This Row],[Product ID]],Table3[Product ID],0))</f>
        <v>Ara</v>
      </c>
      <c r="M91" t="str">
        <f>VLOOKUP(OrderData[[#This Row],[Product ID]],products!$A$1:$G$49,3,FALSE)</f>
        <v>L</v>
      </c>
      <c r="N91">
        <f>VLOOKUP(OrderData[[#This Row],[Product ID]],products!$A$1:$G$49,5,FALSE)</f>
        <v>12.95</v>
      </c>
      <c r="O91" s="4">
        <f>OrderData[[#This Row],[Unit Price]]*OrderData[[#This Row],[Quantity]]</f>
        <v>77.699999999999989</v>
      </c>
      <c r="P91" t="str" cm="1">
        <f t="array" ref="P91">_xlfn.IFS(OrderData[[#This Row],[Roast Type]]="M","Medium",OrderData[[#This Row],[Roast Type]]="L","Light",OrderData[[#This Row],[Roast Type]]="D","Dark")</f>
        <v>Light</v>
      </c>
      <c r="Q91" t="str" cm="1">
        <f t="array" ref="Q91">_xlfn.IFS(OrderData[[#This Row],[Coffee Type]]="Rob","Robusta",OrderData[[#This Row],[Coffee Type]]="Ara","Arabica",OrderData[[#This Row],[Coffee Type]]="Lib","Librica",OrderData[[#This Row],[Coffee Type]]="Exc","Excelsior")</f>
        <v>Arabica</v>
      </c>
    </row>
    <row r="92" spans="1:17" x14ac:dyDescent="0.3">
      <c r="A92" s="2" t="s">
        <v>224</v>
      </c>
      <c r="B92" s="3">
        <v>43971</v>
      </c>
      <c r="C92" s="2" t="s">
        <v>225</v>
      </c>
      <c r="D92" t="s">
        <v>19</v>
      </c>
      <c r="E92" s="2">
        <v>4</v>
      </c>
      <c r="F92" s="2" t="str">
        <f>VLOOKUP(OrderData[[#This Row],[Customer ID]],customers!$A$1:$I$1001,2,FALSE)</f>
        <v>Loydie Langlais</v>
      </c>
      <c r="G92" s="2" t="str">
        <f>LEFT(OrderData[[#This Row],[Name]], SEARCH(" ", OrderData[[#This Row],[Name]]) - 1)</f>
        <v>Loydie</v>
      </c>
      <c r="H92" s="2" t="str">
        <f>RIGHT(OrderData[[#This Row],[Name]], LEN(OrderData[[#This Row],[Name]]) - SEARCH(" ", OrderData[[#This Row],[Name]]))</f>
        <v>Langlais</v>
      </c>
      <c r="I92" s="2" t="str">
        <f>VLOOKUP(OrderData[[#This Row],[Customer ID]],customers!$A$1:$I$1001,6,FALSE)</f>
        <v>Crumlin</v>
      </c>
      <c r="J92" s="2" t="str">
        <f>VLOOKUP(OrderData[[#This Row],[Customer ID]],customers!$A$1:$I$1001,7,FALSE)</f>
        <v>Ireland</v>
      </c>
      <c r="K92" t="str">
        <f>VLOOKUP(OrderData[[#This Row],[Customer ID]],customers!$A$1:$I$1001,9,FALSE)</f>
        <v>Yes</v>
      </c>
      <c r="L92" t="str">
        <f>INDEX(Table3[Coffee Type],MATCH(OrderData[[#This Row],[Product ID]],Table3[Product ID],0))</f>
        <v>Ara</v>
      </c>
      <c r="M92" t="str">
        <f>VLOOKUP(OrderData[[#This Row],[Product ID]],products!$A$1:$G$49,3,FALSE)</f>
        <v>L</v>
      </c>
      <c r="N92">
        <f>VLOOKUP(OrderData[[#This Row],[Product ID]],products!$A$1:$G$49,5,FALSE)</f>
        <v>12.95</v>
      </c>
      <c r="O92" s="4">
        <f>OrderData[[#This Row],[Unit Price]]*OrderData[[#This Row],[Quantity]]</f>
        <v>51.8</v>
      </c>
      <c r="P92" t="str" cm="1">
        <f t="array" ref="P92">_xlfn.IFS(OrderData[[#This Row],[Roast Type]]="M","Medium",OrderData[[#This Row],[Roast Type]]="L","Light",OrderData[[#This Row],[Roast Type]]="D","Dark")</f>
        <v>Light</v>
      </c>
      <c r="Q92" t="str" cm="1">
        <f t="array" ref="Q92">_xlfn.IFS(OrderData[[#This Row],[Coffee Type]]="Rob","Robusta",OrderData[[#This Row],[Coffee Type]]="Ara","Arabica",OrderData[[#This Row],[Coffee Type]]="Lib","Librica",OrderData[[#This Row],[Coffee Type]]="Exc","Excelsior")</f>
        <v>Arabica</v>
      </c>
    </row>
    <row r="93" spans="1:17" x14ac:dyDescent="0.3">
      <c r="A93" s="2" t="s">
        <v>226</v>
      </c>
      <c r="B93" s="3">
        <v>44137</v>
      </c>
      <c r="C93" s="2" t="s">
        <v>227</v>
      </c>
      <c r="D93" t="s">
        <v>184</v>
      </c>
      <c r="E93" s="2">
        <v>4</v>
      </c>
      <c r="F93" s="2" t="str">
        <f>VLOOKUP(OrderData[[#This Row],[Customer ID]],customers!$A$1:$I$1001,2,FALSE)</f>
        <v>Adham Greenhead</v>
      </c>
      <c r="G93" s="2" t="str">
        <f>LEFT(OrderData[[#This Row],[Name]], SEARCH(" ", OrderData[[#This Row],[Name]]) - 1)</f>
        <v>Adham</v>
      </c>
      <c r="H93" s="2" t="str">
        <f>RIGHT(OrderData[[#This Row],[Name]], LEN(OrderData[[#This Row],[Name]]) - SEARCH(" ", OrderData[[#This Row],[Name]]))</f>
        <v>Greenhead</v>
      </c>
      <c r="I93" s="2" t="str">
        <f>VLOOKUP(OrderData[[#This Row],[Customer ID]],customers!$A$1:$I$1001,6,FALSE)</f>
        <v>Corona</v>
      </c>
      <c r="J93" s="2" t="str">
        <f>VLOOKUP(OrderData[[#This Row],[Customer ID]],customers!$A$1:$I$1001,7,FALSE)</f>
        <v>United States</v>
      </c>
      <c r="K93" t="str">
        <f>VLOOKUP(OrderData[[#This Row],[Customer ID]],customers!$A$1:$I$1001,9,FALSE)</f>
        <v>No</v>
      </c>
      <c r="L93" t="str">
        <f>INDEX(Table3[Coffee Type],MATCH(OrderData[[#This Row],[Product ID]],Table3[Product ID],0))</f>
        <v>Ara</v>
      </c>
      <c r="M93" t="str">
        <f>VLOOKUP(OrderData[[#This Row],[Product ID]],products!$A$1:$G$49,3,FALSE)</f>
        <v>M</v>
      </c>
      <c r="N93">
        <f>VLOOKUP(OrderData[[#This Row],[Product ID]],products!$A$1:$G$49,5,FALSE)</f>
        <v>25.874999999999996</v>
      </c>
      <c r="O93" s="4">
        <f>OrderData[[#This Row],[Unit Price]]*OrderData[[#This Row],[Quantity]]</f>
        <v>103.49999999999999</v>
      </c>
      <c r="P93" t="str" cm="1">
        <f t="array" ref="P93">_xlfn.IFS(OrderData[[#This Row],[Roast Type]]="M","Medium",OrderData[[#This Row],[Roast Type]]="L","Light",OrderData[[#This Row],[Roast Type]]="D","Dark")</f>
        <v>Medium</v>
      </c>
      <c r="Q93" t="str" cm="1">
        <f t="array" ref="Q93">_xlfn.IFS(OrderData[[#This Row],[Coffee Type]]="Rob","Robusta",OrderData[[#This Row],[Coffee Type]]="Ara","Arabica",OrderData[[#This Row],[Coffee Type]]="Lib","Librica",OrderData[[#This Row],[Coffee Type]]="Exc","Excelsior")</f>
        <v>Arabica</v>
      </c>
    </row>
    <row r="94" spans="1:17" x14ac:dyDescent="0.3">
      <c r="A94" s="2" t="s">
        <v>228</v>
      </c>
      <c r="B94" s="3">
        <v>44037</v>
      </c>
      <c r="C94" s="2" t="s">
        <v>229</v>
      </c>
      <c r="D94" t="s">
        <v>150</v>
      </c>
      <c r="E94" s="2">
        <v>3</v>
      </c>
      <c r="F94" s="2" t="str">
        <f>VLOOKUP(OrderData[[#This Row],[Customer ID]],customers!$A$1:$I$1001,2,FALSE)</f>
        <v>Hamish MacSherry</v>
      </c>
      <c r="G94" s="2" t="str">
        <f>LEFT(OrderData[[#This Row],[Name]], SEARCH(" ", OrderData[[#This Row],[Name]]) - 1)</f>
        <v>Hamish</v>
      </c>
      <c r="H94" s="2" t="str">
        <f>RIGHT(OrderData[[#This Row],[Name]], LEN(OrderData[[#This Row],[Name]]) - SEARCH(" ", OrderData[[#This Row],[Name]]))</f>
        <v>MacSherry</v>
      </c>
      <c r="I94" s="2" t="str">
        <f>VLOOKUP(OrderData[[#This Row],[Customer ID]],customers!$A$1:$I$1001,6,FALSE)</f>
        <v>Austin</v>
      </c>
      <c r="J94" s="2" t="str">
        <f>VLOOKUP(OrderData[[#This Row],[Customer ID]],customers!$A$1:$I$1001,7,FALSE)</f>
        <v>United States</v>
      </c>
      <c r="K94" t="str">
        <f>VLOOKUP(OrderData[[#This Row],[Customer ID]],customers!$A$1:$I$1001,9,FALSE)</f>
        <v>Yes</v>
      </c>
      <c r="L94" t="str">
        <f>INDEX(Table3[Coffee Type],MATCH(OrderData[[#This Row],[Product ID]],Table3[Product ID],0))</f>
        <v>Exc</v>
      </c>
      <c r="M94" t="str">
        <f>VLOOKUP(OrderData[[#This Row],[Product ID]],products!$A$1:$G$49,3,FALSE)</f>
        <v>L</v>
      </c>
      <c r="N94">
        <f>VLOOKUP(OrderData[[#This Row],[Product ID]],products!$A$1:$G$49,5,FALSE)</f>
        <v>14.85</v>
      </c>
      <c r="O94" s="4">
        <f>OrderData[[#This Row],[Unit Price]]*OrderData[[#This Row],[Quantity]]</f>
        <v>44.55</v>
      </c>
      <c r="P94" t="str" cm="1">
        <f t="array" ref="P94">_xlfn.IFS(OrderData[[#This Row],[Roast Type]]="M","Medium",OrderData[[#This Row],[Roast Type]]="L","Light",OrderData[[#This Row],[Roast Type]]="D","Dark")</f>
        <v>Light</v>
      </c>
      <c r="Q94" t="str" cm="1">
        <f t="array" ref="Q94">_xlfn.IFS(OrderData[[#This Row],[Coffee Type]]="Rob","Robusta",OrderData[[#This Row],[Coffee Type]]="Ara","Arabica",OrderData[[#This Row],[Coffee Type]]="Lib","Librica",OrderData[[#This Row],[Coffee Type]]="Exc","Excelsior")</f>
        <v>Excelsior</v>
      </c>
    </row>
    <row r="95" spans="1:17" x14ac:dyDescent="0.3">
      <c r="A95" s="2" t="s">
        <v>230</v>
      </c>
      <c r="B95" s="3">
        <v>43538</v>
      </c>
      <c r="C95" s="2" t="s">
        <v>231</v>
      </c>
      <c r="D95" t="s">
        <v>189</v>
      </c>
      <c r="E95" s="2">
        <v>4</v>
      </c>
      <c r="F95" s="2" t="str">
        <f>VLOOKUP(OrderData[[#This Row],[Customer ID]],customers!$A$1:$I$1001,2,FALSE)</f>
        <v>Else Langcaster</v>
      </c>
      <c r="G95" s="2" t="str">
        <f>LEFT(OrderData[[#This Row],[Name]], SEARCH(" ", OrderData[[#This Row],[Name]]) - 1)</f>
        <v>Else</v>
      </c>
      <c r="H95" s="2" t="str">
        <f>RIGHT(OrderData[[#This Row],[Name]], LEN(OrderData[[#This Row],[Name]]) - SEARCH(" ", OrderData[[#This Row],[Name]]))</f>
        <v>Langcaster</v>
      </c>
      <c r="I95" s="2" t="str">
        <f>VLOOKUP(OrderData[[#This Row],[Customer ID]],customers!$A$1:$I$1001,6,FALSE)</f>
        <v>Normanton</v>
      </c>
      <c r="J95" s="2" t="str">
        <f>VLOOKUP(OrderData[[#This Row],[Customer ID]],customers!$A$1:$I$1001,7,FALSE)</f>
        <v>United Kingdom</v>
      </c>
      <c r="K95" t="str">
        <f>VLOOKUP(OrderData[[#This Row],[Customer ID]],customers!$A$1:$I$1001,9,FALSE)</f>
        <v>Yes</v>
      </c>
      <c r="L95" t="str">
        <f>INDEX(Table3[Coffee Type],MATCH(OrderData[[#This Row],[Product ID]],Table3[Product ID],0))</f>
        <v>Exc</v>
      </c>
      <c r="M95" t="str">
        <f>VLOOKUP(OrderData[[#This Row],[Product ID]],products!$A$1:$G$49,3,FALSE)</f>
        <v>L</v>
      </c>
      <c r="N95">
        <f>VLOOKUP(OrderData[[#This Row],[Product ID]],products!$A$1:$G$49,5,FALSE)</f>
        <v>8.91</v>
      </c>
      <c r="O95" s="4">
        <f>OrderData[[#This Row],[Unit Price]]*OrderData[[#This Row],[Quantity]]</f>
        <v>35.64</v>
      </c>
      <c r="P95" t="str" cm="1">
        <f t="array" ref="P95">_xlfn.IFS(OrderData[[#This Row],[Roast Type]]="M","Medium",OrderData[[#This Row],[Roast Type]]="L","Light",OrderData[[#This Row],[Roast Type]]="D","Dark")</f>
        <v>Light</v>
      </c>
      <c r="Q95" t="str" cm="1">
        <f t="array" ref="Q95">_xlfn.IFS(OrderData[[#This Row],[Coffee Type]]="Rob","Robusta",OrderData[[#This Row],[Coffee Type]]="Ara","Arabica",OrderData[[#This Row],[Coffee Type]]="Lib","Librica",OrderData[[#This Row],[Coffee Type]]="Exc","Excelsior")</f>
        <v>Excelsior</v>
      </c>
    </row>
    <row r="96" spans="1:17" x14ac:dyDescent="0.3">
      <c r="A96" s="2" t="s">
        <v>232</v>
      </c>
      <c r="B96" s="3">
        <v>44014</v>
      </c>
      <c r="C96" s="2" t="s">
        <v>233</v>
      </c>
      <c r="D96" t="s">
        <v>67</v>
      </c>
      <c r="E96" s="2">
        <v>6</v>
      </c>
      <c r="F96" s="2" t="str">
        <f>VLOOKUP(OrderData[[#This Row],[Customer ID]],customers!$A$1:$I$1001,2,FALSE)</f>
        <v>Rudy Farquharson</v>
      </c>
      <c r="G96" s="2" t="str">
        <f>LEFT(OrderData[[#This Row],[Name]], SEARCH(" ", OrderData[[#This Row],[Name]]) - 1)</f>
        <v>Rudy</v>
      </c>
      <c r="H96" s="2" t="str">
        <f>RIGHT(OrderData[[#This Row],[Name]], LEN(OrderData[[#This Row],[Name]]) - SEARCH(" ", OrderData[[#This Row],[Name]]))</f>
        <v>Farquharson</v>
      </c>
      <c r="I96" s="2" t="str">
        <f>VLOOKUP(OrderData[[#This Row],[Customer ID]],customers!$A$1:$I$1001,6,FALSE)</f>
        <v>Charlesland</v>
      </c>
      <c r="J96" s="2" t="str">
        <f>VLOOKUP(OrderData[[#This Row],[Customer ID]],customers!$A$1:$I$1001,7,FALSE)</f>
        <v>Ireland</v>
      </c>
      <c r="K96" t="str">
        <f>VLOOKUP(OrderData[[#This Row],[Customer ID]],customers!$A$1:$I$1001,9,FALSE)</f>
        <v>Yes</v>
      </c>
      <c r="L96" t="str">
        <f>INDEX(Table3[Coffee Type],MATCH(OrderData[[#This Row],[Product ID]],Table3[Product ID],0))</f>
        <v>Ara</v>
      </c>
      <c r="M96" t="str">
        <f>VLOOKUP(OrderData[[#This Row],[Product ID]],products!$A$1:$G$49,3,FALSE)</f>
        <v>D</v>
      </c>
      <c r="N96">
        <f>VLOOKUP(OrderData[[#This Row],[Product ID]],products!$A$1:$G$49,5,FALSE)</f>
        <v>2.9849999999999999</v>
      </c>
      <c r="O96" s="4">
        <f>OrderData[[#This Row],[Unit Price]]*OrderData[[#This Row],[Quantity]]</f>
        <v>17.91</v>
      </c>
      <c r="P96" t="str" cm="1">
        <f t="array" ref="P96">_xlfn.IFS(OrderData[[#This Row],[Roast Type]]="M","Medium",OrderData[[#This Row],[Roast Type]]="L","Light",OrderData[[#This Row],[Roast Type]]="D","Dark")</f>
        <v>Dark</v>
      </c>
      <c r="Q96" t="str" cm="1">
        <f t="array" ref="Q96">_xlfn.IFS(OrderData[[#This Row],[Coffee Type]]="Rob","Robusta",OrderData[[#This Row],[Coffee Type]]="Ara","Arabica",OrderData[[#This Row],[Coffee Type]]="Lib","Librica",OrderData[[#This Row],[Coffee Type]]="Exc","Excelsior")</f>
        <v>Arabica</v>
      </c>
    </row>
    <row r="97" spans="1:17" x14ac:dyDescent="0.3">
      <c r="A97" s="2" t="s">
        <v>234</v>
      </c>
      <c r="B97" s="3">
        <v>43816</v>
      </c>
      <c r="C97" s="2" t="s">
        <v>235</v>
      </c>
      <c r="D97" t="s">
        <v>184</v>
      </c>
      <c r="E97" s="2">
        <v>6</v>
      </c>
      <c r="F97" s="2" t="str">
        <f>VLOOKUP(OrderData[[#This Row],[Customer ID]],customers!$A$1:$I$1001,2,FALSE)</f>
        <v>Norene Magauran</v>
      </c>
      <c r="G97" s="2" t="str">
        <f>LEFT(OrderData[[#This Row],[Name]], SEARCH(" ", OrderData[[#This Row],[Name]]) - 1)</f>
        <v>Norene</v>
      </c>
      <c r="H97" s="2" t="str">
        <f>RIGHT(OrderData[[#This Row],[Name]], LEN(OrderData[[#This Row],[Name]]) - SEARCH(" ", OrderData[[#This Row],[Name]]))</f>
        <v>Magauran</v>
      </c>
      <c r="I97" s="2" t="str">
        <f>VLOOKUP(OrderData[[#This Row],[Customer ID]],customers!$A$1:$I$1001,6,FALSE)</f>
        <v>Fresno</v>
      </c>
      <c r="J97" s="2" t="str">
        <f>VLOOKUP(OrderData[[#This Row],[Customer ID]],customers!$A$1:$I$1001,7,FALSE)</f>
        <v>United States</v>
      </c>
      <c r="K97" t="str">
        <f>VLOOKUP(OrderData[[#This Row],[Customer ID]],customers!$A$1:$I$1001,9,FALSE)</f>
        <v>No</v>
      </c>
      <c r="L97" t="str">
        <f>INDEX(Table3[Coffee Type],MATCH(OrderData[[#This Row],[Product ID]],Table3[Product ID],0))</f>
        <v>Ara</v>
      </c>
      <c r="M97" t="str">
        <f>VLOOKUP(OrderData[[#This Row],[Product ID]],products!$A$1:$G$49,3,FALSE)</f>
        <v>M</v>
      </c>
      <c r="N97">
        <f>VLOOKUP(OrderData[[#This Row],[Product ID]],products!$A$1:$G$49,5,FALSE)</f>
        <v>25.874999999999996</v>
      </c>
      <c r="O97" s="4">
        <f>OrderData[[#This Row],[Unit Price]]*OrderData[[#This Row],[Quantity]]</f>
        <v>155.24999999999997</v>
      </c>
      <c r="P97" t="str" cm="1">
        <f t="array" ref="P97">_xlfn.IFS(OrderData[[#This Row],[Roast Type]]="M","Medium",OrderData[[#This Row],[Roast Type]]="L","Light",OrderData[[#This Row],[Roast Type]]="D","Dark")</f>
        <v>Medium</v>
      </c>
      <c r="Q97" t="str" cm="1">
        <f t="array" ref="Q97">_xlfn.IFS(OrderData[[#This Row],[Coffee Type]]="Rob","Robusta",OrderData[[#This Row],[Coffee Type]]="Ara","Arabica",OrderData[[#This Row],[Coffee Type]]="Lib","Librica",OrderData[[#This Row],[Coffee Type]]="Exc","Excelsior")</f>
        <v>Arabica</v>
      </c>
    </row>
    <row r="98" spans="1:17" x14ac:dyDescent="0.3">
      <c r="A98" s="2" t="s">
        <v>236</v>
      </c>
      <c r="B98" s="3">
        <v>44171</v>
      </c>
      <c r="C98" s="2" t="s">
        <v>237</v>
      </c>
      <c r="D98" t="s">
        <v>67</v>
      </c>
      <c r="E98" s="2">
        <v>2</v>
      </c>
      <c r="F98" s="2" t="str">
        <f>VLOOKUP(OrderData[[#This Row],[Customer ID]],customers!$A$1:$I$1001,2,FALSE)</f>
        <v>Vicki Kirdsch</v>
      </c>
      <c r="G98" s="2" t="str">
        <f>LEFT(OrderData[[#This Row],[Name]], SEARCH(" ", OrderData[[#This Row],[Name]]) - 1)</f>
        <v>Vicki</v>
      </c>
      <c r="H98" s="2" t="str">
        <f>RIGHT(OrderData[[#This Row],[Name]], LEN(OrderData[[#This Row],[Name]]) - SEARCH(" ", OrderData[[#This Row],[Name]]))</f>
        <v>Kirdsch</v>
      </c>
      <c r="I98" s="2" t="str">
        <f>VLOOKUP(OrderData[[#This Row],[Customer ID]],customers!$A$1:$I$1001,6,FALSE)</f>
        <v>Saint Louis</v>
      </c>
      <c r="J98" s="2" t="str">
        <f>VLOOKUP(OrderData[[#This Row],[Customer ID]],customers!$A$1:$I$1001,7,FALSE)</f>
        <v>United States</v>
      </c>
      <c r="K98" t="str">
        <f>VLOOKUP(OrderData[[#This Row],[Customer ID]],customers!$A$1:$I$1001,9,FALSE)</f>
        <v>No</v>
      </c>
      <c r="L98" t="str">
        <f>INDEX(Table3[Coffee Type],MATCH(OrderData[[#This Row],[Product ID]],Table3[Product ID],0))</f>
        <v>Ara</v>
      </c>
      <c r="M98" t="str">
        <f>VLOOKUP(OrderData[[#This Row],[Product ID]],products!$A$1:$G$49,3,FALSE)</f>
        <v>D</v>
      </c>
      <c r="N98">
        <f>VLOOKUP(OrderData[[#This Row],[Product ID]],products!$A$1:$G$49,5,FALSE)</f>
        <v>2.9849999999999999</v>
      </c>
      <c r="O98" s="4">
        <f>OrderData[[#This Row],[Unit Price]]*OrderData[[#This Row],[Quantity]]</f>
        <v>5.97</v>
      </c>
      <c r="P98" t="str" cm="1">
        <f t="array" ref="P98">_xlfn.IFS(OrderData[[#This Row],[Roast Type]]="M","Medium",OrderData[[#This Row],[Roast Type]]="L","Light",OrderData[[#This Row],[Roast Type]]="D","Dark")</f>
        <v>Dark</v>
      </c>
      <c r="Q98" t="str" cm="1">
        <f t="array" ref="Q98">_xlfn.IFS(OrderData[[#This Row],[Coffee Type]]="Rob","Robusta",OrderData[[#This Row],[Coffee Type]]="Ara","Arabica",OrderData[[#This Row],[Coffee Type]]="Lib","Librica",OrderData[[#This Row],[Coffee Type]]="Exc","Excelsior")</f>
        <v>Arabica</v>
      </c>
    </row>
    <row r="99" spans="1:17" x14ac:dyDescent="0.3">
      <c r="A99" s="2" t="s">
        <v>238</v>
      </c>
      <c r="B99" s="3">
        <v>44259</v>
      </c>
      <c r="C99" s="2" t="s">
        <v>239</v>
      </c>
      <c r="D99" t="s">
        <v>80</v>
      </c>
      <c r="E99" s="2">
        <v>2</v>
      </c>
      <c r="F99" s="2" t="str">
        <f>VLOOKUP(OrderData[[#This Row],[Customer ID]],customers!$A$1:$I$1001,2,FALSE)</f>
        <v>Ilysa Whapple</v>
      </c>
      <c r="G99" s="2" t="str">
        <f>LEFT(OrderData[[#This Row],[Name]], SEARCH(" ", OrderData[[#This Row],[Name]]) - 1)</f>
        <v>Ilysa</v>
      </c>
      <c r="H99" s="2" t="str">
        <f>RIGHT(OrderData[[#This Row],[Name]], LEN(OrderData[[#This Row],[Name]]) - SEARCH(" ", OrderData[[#This Row],[Name]]))</f>
        <v>Whapple</v>
      </c>
      <c r="I99" s="2" t="str">
        <f>VLOOKUP(OrderData[[#This Row],[Customer ID]],customers!$A$1:$I$1001,6,FALSE)</f>
        <v>Fresno</v>
      </c>
      <c r="J99" s="2" t="str">
        <f>VLOOKUP(OrderData[[#This Row],[Customer ID]],customers!$A$1:$I$1001,7,FALSE)</f>
        <v>United States</v>
      </c>
      <c r="K99" t="str">
        <f>VLOOKUP(OrderData[[#This Row],[Customer ID]],customers!$A$1:$I$1001,9,FALSE)</f>
        <v>No</v>
      </c>
      <c r="L99" t="str">
        <f>INDEX(Table3[Coffee Type],MATCH(OrderData[[#This Row],[Product ID]],Table3[Product ID],0))</f>
        <v>Ara</v>
      </c>
      <c r="M99" t="str">
        <f>VLOOKUP(OrderData[[#This Row],[Product ID]],products!$A$1:$G$49,3,FALSE)</f>
        <v>M</v>
      </c>
      <c r="N99">
        <f>VLOOKUP(OrderData[[#This Row],[Product ID]],products!$A$1:$G$49,5,FALSE)</f>
        <v>6.75</v>
      </c>
      <c r="O99" s="4">
        <f>OrderData[[#This Row],[Unit Price]]*OrderData[[#This Row],[Quantity]]</f>
        <v>13.5</v>
      </c>
      <c r="P99" t="str" cm="1">
        <f t="array" ref="P99">_xlfn.IFS(OrderData[[#This Row],[Roast Type]]="M","Medium",OrderData[[#This Row],[Roast Type]]="L","Light",OrderData[[#This Row],[Roast Type]]="D","Dark")</f>
        <v>Medium</v>
      </c>
      <c r="Q99" t="str" cm="1">
        <f t="array" ref="Q99">_xlfn.IFS(OrderData[[#This Row],[Coffee Type]]="Rob","Robusta",OrderData[[#This Row],[Coffee Type]]="Ara","Arabica",OrderData[[#This Row],[Coffee Type]]="Lib","Librica",OrderData[[#This Row],[Coffee Type]]="Exc","Excelsior")</f>
        <v>Arabica</v>
      </c>
    </row>
    <row r="100" spans="1:17" x14ac:dyDescent="0.3">
      <c r="A100" s="2" t="s">
        <v>240</v>
      </c>
      <c r="B100" s="3">
        <v>44394</v>
      </c>
      <c r="C100" s="2" t="s">
        <v>241</v>
      </c>
      <c r="D100" t="s">
        <v>67</v>
      </c>
      <c r="E100" s="2">
        <v>1</v>
      </c>
      <c r="F100" s="2" t="str">
        <f>VLOOKUP(OrderData[[#This Row],[Customer ID]],customers!$A$1:$I$1001,2,FALSE)</f>
        <v>Ruy Cancellieri</v>
      </c>
      <c r="G100" s="2" t="str">
        <f>LEFT(OrderData[[#This Row],[Name]], SEARCH(" ", OrderData[[#This Row],[Name]]) - 1)</f>
        <v>Ruy</v>
      </c>
      <c r="H100" s="2" t="str">
        <f>RIGHT(OrderData[[#This Row],[Name]], LEN(OrderData[[#This Row],[Name]]) - SEARCH(" ", OrderData[[#This Row],[Name]]))</f>
        <v>Cancellieri</v>
      </c>
      <c r="I100" s="2" t="str">
        <f>VLOOKUP(OrderData[[#This Row],[Customer ID]],customers!$A$1:$I$1001,6,FALSE)</f>
        <v>Confey</v>
      </c>
      <c r="J100" s="2" t="str">
        <f>VLOOKUP(OrderData[[#This Row],[Customer ID]],customers!$A$1:$I$1001,7,FALSE)</f>
        <v>Ireland</v>
      </c>
      <c r="K100" t="str">
        <f>VLOOKUP(OrderData[[#This Row],[Customer ID]],customers!$A$1:$I$1001,9,FALSE)</f>
        <v>No</v>
      </c>
      <c r="L100" t="str">
        <f>INDEX(Table3[Coffee Type],MATCH(OrderData[[#This Row],[Product ID]],Table3[Product ID],0))</f>
        <v>Ara</v>
      </c>
      <c r="M100" t="str">
        <f>VLOOKUP(OrderData[[#This Row],[Product ID]],products!$A$1:$G$49,3,FALSE)</f>
        <v>D</v>
      </c>
      <c r="N100">
        <f>VLOOKUP(OrderData[[#This Row],[Product ID]],products!$A$1:$G$49,5,FALSE)</f>
        <v>2.9849999999999999</v>
      </c>
      <c r="O100" s="4">
        <f>OrderData[[#This Row],[Unit Price]]*OrderData[[#This Row],[Quantity]]</f>
        <v>2.9849999999999999</v>
      </c>
      <c r="P100" t="str" cm="1">
        <f t="array" ref="P100">_xlfn.IFS(OrderData[[#This Row],[Roast Type]]="M","Medium",OrderData[[#This Row],[Roast Type]]="L","Light",OrderData[[#This Row],[Roast Type]]="D","Dark")</f>
        <v>Dark</v>
      </c>
      <c r="Q100" t="str" cm="1">
        <f t="array" ref="Q100">_xlfn.IFS(OrderData[[#This Row],[Coffee Type]]="Rob","Robusta",OrderData[[#This Row],[Coffee Type]]="Ara","Arabica",OrderData[[#This Row],[Coffee Type]]="Lib","Librica",OrderData[[#This Row],[Coffee Type]]="Exc","Excelsior")</f>
        <v>Arabica</v>
      </c>
    </row>
    <row r="101" spans="1:17" x14ac:dyDescent="0.3">
      <c r="A101" s="2" t="s">
        <v>242</v>
      </c>
      <c r="B101" s="3">
        <v>44139</v>
      </c>
      <c r="C101" s="2" t="s">
        <v>243</v>
      </c>
      <c r="D101" t="s">
        <v>90</v>
      </c>
      <c r="E101" s="2">
        <v>3</v>
      </c>
      <c r="F101" s="2" t="str">
        <f>VLOOKUP(OrderData[[#This Row],[Customer ID]],customers!$A$1:$I$1001,2,FALSE)</f>
        <v>Aube Follett</v>
      </c>
      <c r="G101" s="2" t="str">
        <f>LEFT(OrderData[[#This Row],[Name]], SEARCH(" ", OrderData[[#This Row],[Name]]) - 1)</f>
        <v>Aube</v>
      </c>
      <c r="H101" s="2" t="str">
        <f>RIGHT(OrderData[[#This Row],[Name]], LEN(OrderData[[#This Row],[Name]]) - SEARCH(" ", OrderData[[#This Row],[Name]]))</f>
        <v>Follett</v>
      </c>
      <c r="I101" s="2" t="str">
        <f>VLOOKUP(OrderData[[#This Row],[Customer ID]],customers!$A$1:$I$1001,6,FALSE)</f>
        <v>Columbus</v>
      </c>
      <c r="J101" s="2" t="str">
        <f>VLOOKUP(OrderData[[#This Row],[Customer ID]],customers!$A$1:$I$1001,7,FALSE)</f>
        <v>United States</v>
      </c>
      <c r="K101" t="str">
        <f>VLOOKUP(OrderData[[#This Row],[Customer ID]],customers!$A$1:$I$1001,9,FALSE)</f>
        <v>Yes</v>
      </c>
      <c r="L101" t="str">
        <f>INDEX(Table3[Coffee Type],MATCH(OrderData[[#This Row],[Product ID]],Table3[Product ID],0))</f>
        <v>Lib</v>
      </c>
      <c r="M101" t="str">
        <f>VLOOKUP(OrderData[[#This Row],[Product ID]],products!$A$1:$G$49,3,FALSE)</f>
        <v>M</v>
      </c>
      <c r="N101">
        <f>VLOOKUP(OrderData[[#This Row],[Product ID]],products!$A$1:$G$49,5,FALSE)</f>
        <v>4.3650000000000002</v>
      </c>
      <c r="O101" s="4">
        <f>OrderData[[#This Row],[Unit Price]]*OrderData[[#This Row],[Quantity]]</f>
        <v>13.095000000000001</v>
      </c>
      <c r="P101" t="str" cm="1">
        <f t="array" ref="P101">_xlfn.IFS(OrderData[[#This Row],[Roast Type]]="M","Medium",OrderData[[#This Row],[Roast Type]]="L","Light",OrderData[[#This Row],[Roast Type]]="D","Dark")</f>
        <v>Medium</v>
      </c>
      <c r="Q101" t="str" cm="1">
        <f t="array" ref="Q101">_xlfn.IFS(OrderData[[#This Row],[Coffee Type]]="Rob","Robusta",OrderData[[#This Row],[Coffee Type]]="Ara","Arabica",OrderData[[#This Row],[Coffee Type]]="Lib","Librica",OrderData[[#This Row],[Coffee Type]]="Exc","Excelsior")</f>
        <v>Librica</v>
      </c>
    </row>
    <row r="102" spans="1:17" x14ac:dyDescent="0.3">
      <c r="A102" s="2" t="s">
        <v>244</v>
      </c>
      <c r="B102" s="3">
        <v>44291</v>
      </c>
      <c r="C102" s="2" t="s">
        <v>245</v>
      </c>
      <c r="D102" t="s">
        <v>128</v>
      </c>
      <c r="E102" s="2">
        <v>2</v>
      </c>
      <c r="F102" s="2" t="str">
        <f>VLOOKUP(OrderData[[#This Row],[Customer ID]],customers!$A$1:$I$1001,2,FALSE)</f>
        <v>Rudiger Di Bartolomeo</v>
      </c>
      <c r="G102" s="2" t="str">
        <f>LEFT(OrderData[[#This Row],[Name]], SEARCH(" ", OrderData[[#This Row],[Name]]) - 1)</f>
        <v>Rudiger</v>
      </c>
      <c r="H102" s="2" t="str">
        <f>RIGHT(OrderData[[#This Row],[Name]], LEN(OrderData[[#This Row],[Name]]) - SEARCH(" ", OrderData[[#This Row],[Name]]))</f>
        <v>Di Bartolomeo</v>
      </c>
      <c r="I102" s="2" t="str">
        <f>VLOOKUP(OrderData[[#This Row],[Customer ID]],customers!$A$1:$I$1001,6,FALSE)</f>
        <v>Stockton</v>
      </c>
      <c r="J102" s="2" t="str">
        <f>VLOOKUP(OrderData[[#This Row],[Customer ID]],customers!$A$1:$I$1001,7,FALSE)</f>
        <v>United States</v>
      </c>
      <c r="K102" t="str">
        <f>VLOOKUP(OrderData[[#This Row],[Customer ID]],customers!$A$1:$I$1001,9,FALSE)</f>
        <v>Yes</v>
      </c>
      <c r="L102" t="str">
        <f>INDEX(Table3[Coffee Type],MATCH(OrderData[[#This Row],[Product ID]],Table3[Product ID],0))</f>
        <v>Ara</v>
      </c>
      <c r="M102" t="str">
        <f>VLOOKUP(OrderData[[#This Row],[Product ID]],products!$A$1:$G$49,3,FALSE)</f>
        <v>L</v>
      </c>
      <c r="N102">
        <f>VLOOKUP(OrderData[[#This Row],[Product ID]],products!$A$1:$G$49,5,FALSE)</f>
        <v>3.8849999999999998</v>
      </c>
      <c r="O102" s="4">
        <f>OrderData[[#This Row],[Unit Price]]*OrderData[[#This Row],[Quantity]]</f>
        <v>7.77</v>
      </c>
      <c r="P102" t="str" cm="1">
        <f t="array" ref="P102">_xlfn.IFS(OrderData[[#This Row],[Roast Type]]="M","Medium",OrderData[[#This Row],[Roast Type]]="L","Light",OrderData[[#This Row],[Roast Type]]="D","Dark")</f>
        <v>Light</v>
      </c>
      <c r="Q102" t="str" cm="1">
        <f t="array" ref="Q102">_xlfn.IFS(OrderData[[#This Row],[Coffee Type]]="Rob","Robusta",OrderData[[#This Row],[Coffee Type]]="Ara","Arabica",OrderData[[#This Row],[Coffee Type]]="Lib","Librica",OrderData[[#This Row],[Coffee Type]]="Exc","Excelsior")</f>
        <v>Arabica</v>
      </c>
    </row>
    <row r="103" spans="1:17" x14ac:dyDescent="0.3">
      <c r="A103" s="2" t="s">
        <v>246</v>
      </c>
      <c r="B103" s="3">
        <v>43891</v>
      </c>
      <c r="C103" s="2" t="s">
        <v>247</v>
      </c>
      <c r="D103" t="s">
        <v>122</v>
      </c>
      <c r="E103" s="2">
        <v>5</v>
      </c>
      <c r="F103" s="2" t="str">
        <f>VLOOKUP(OrderData[[#This Row],[Customer ID]],customers!$A$1:$I$1001,2,FALSE)</f>
        <v>Nickey Youles</v>
      </c>
      <c r="G103" s="2" t="str">
        <f>LEFT(OrderData[[#This Row],[Name]], SEARCH(" ", OrderData[[#This Row],[Name]]) - 1)</f>
        <v>Nickey</v>
      </c>
      <c r="H103" s="2" t="str">
        <f>RIGHT(OrderData[[#This Row],[Name]], LEN(OrderData[[#This Row],[Name]]) - SEARCH(" ", OrderData[[#This Row],[Name]]))</f>
        <v>Youles</v>
      </c>
      <c r="I103" s="2" t="str">
        <f>VLOOKUP(OrderData[[#This Row],[Customer ID]],customers!$A$1:$I$1001,6,FALSE)</f>
        <v>Edgeworthstown</v>
      </c>
      <c r="J103" s="2" t="str">
        <f>VLOOKUP(OrderData[[#This Row],[Customer ID]],customers!$A$1:$I$1001,7,FALSE)</f>
        <v>Ireland</v>
      </c>
      <c r="K103" t="str">
        <f>VLOOKUP(OrderData[[#This Row],[Customer ID]],customers!$A$1:$I$1001,9,FALSE)</f>
        <v>Yes</v>
      </c>
      <c r="L103" t="str">
        <f>INDEX(Table3[Coffee Type],MATCH(OrderData[[#This Row],[Product ID]],Table3[Product ID],0))</f>
        <v>Lib</v>
      </c>
      <c r="M103" t="str">
        <f>VLOOKUP(OrderData[[#This Row],[Product ID]],products!$A$1:$G$49,3,FALSE)</f>
        <v>D</v>
      </c>
      <c r="N103">
        <f>VLOOKUP(OrderData[[#This Row],[Product ID]],products!$A$1:$G$49,5,FALSE)</f>
        <v>29.784999999999997</v>
      </c>
      <c r="O103" s="4">
        <f>OrderData[[#This Row],[Unit Price]]*OrderData[[#This Row],[Quantity]]</f>
        <v>148.92499999999998</v>
      </c>
      <c r="P103" t="str" cm="1">
        <f t="array" ref="P103">_xlfn.IFS(OrderData[[#This Row],[Roast Type]]="M","Medium",OrderData[[#This Row],[Roast Type]]="L","Light",OrderData[[#This Row],[Roast Type]]="D","Dark")</f>
        <v>Dark</v>
      </c>
      <c r="Q103" t="str" cm="1">
        <f t="array" ref="Q103">_xlfn.IFS(OrderData[[#This Row],[Coffee Type]]="Rob","Robusta",OrderData[[#This Row],[Coffee Type]]="Ara","Arabica",OrderData[[#This Row],[Coffee Type]]="Lib","Librica",OrderData[[#This Row],[Coffee Type]]="Exc","Excelsior")</f>
        <v>Librica</v>
      </c>
    </row>
    <row r="104" spans="1:17" x14ac:dyDescent="0.3">
      <c r="A104" s="2" t="s">
        <v>248</v>
      </c>
      <c r="B104" s="3">
        <v>44488</v>
      </c>
      <c r="C104" s="2" t="s">
        <v>249</v>
      </c>
      <c r="D104" t="s">
        <v>26</v>
      </c>
      <c r="E104" s="2">
        <v>3</v>
      </c>
      <c r="F104" s="2" t="str">
        <f>VLOOKUP(OrderData[[#This Row],[Customer ID]],customers!$A$1:$I$1001,2,FALSE)</f>
        <v>Dyanna Aizikovitz</v>
      </c>
      <c r="G104" s="2" t="str">
        <f>LEFT(OrderData[[#This Row],[Name]], SEARCH(" ", OrderData[[#This Row],[Name]]) - 1)</f>
        <v>Dyanna</v>
      </c>
      <c r="H104" s="2" t="str">
        <f>RIGHT(OrderData[[#This Row],[Name]], LEN(OrderData[[#This Row],[Name]]) - SEARCH(" ", OrderData[[#This Row],[Name]]))</f>
        <v>Aizikovitz</v>
      </c>
      <c r="I104" s="2" t="str">
        <f>VLOOKUP(OrderData[[#This Row],[Customer ID]],customers!$A$1:$I$1001,6,FALSE)</f>
        <v>Leixlip</v>
      </c>
      <c r="J104" s="2" t="str">
        <f>VLOOKUP(OrderData[[#This Row],[Customer ID]],customers!$A$1:$I$1001,7,FALSE)</f>
        <v>Ireland</v>
      </c>
      <c r="K104" t="str">
        <f>VLOOKUP(OrderData[[#This Row],[Customer ID]],customers!$A$1:$I$1001,9,FALSE)</f>
        <v>Yes</v>
      </c>
      <c r="L104" t="str">
        <f>INDEX(Table3[Coffee Type],MATCH(OrderData[[#This Row],[Product ID]],Table3[Product ID],0))</f>
        <v>Lib</v>
      </c>
      <c r="M104" t="str">
        <f>VLOOKUP(OrderData[[#This Row],[Product ID]],products!$A$1:$G$49,3,FALSE)</f>
        <v>D</v>
      </c>
      <c r="N104">
        <f>VLOOKUP(OrderData[[#This Row],[Product ID]],products!$A$1:$G$49,5,FALSE)</f>
        <v>12.95</v>
      </c>
      <c r="O104" s="4">
        <f>OrderData[[#This Row],[Unit Price]]*OrderData[[#This Row],[Quantity]]</f>
        <v>38.849999999999994</v>
      </c>
      <c r="P104" t="str" cm="1">
        <f t="array" ref="P104">_xlfn.IFS(OrderData[[#This Row],[Roast Type]]="M","Medium",OrderData[[#This Row],[Roast Type]]="L","Light",OrderData[[#This Row],[Roast Type]]="D","Dark")</f>
        <v>Dark</v>
      </c>
      <c r="Q104" t="str" cm="1">
        <f t="array" ref="Q104">_xlfn.IFS(OrderData[[#This Row],[Coffee Type]]="Rob","Robusta",OrderData[[#This Row],[Coffee Type]]="Ara","Arabica",OrderData[[#This Row],[Coffee Type]]="Lib","Librica",OrderData[[#This Row],[Coffee Type]]="Exc","Excelsior")</f>
        <v>Librica</v>
      </c>
    </row>
    <row r="105" spans="1:17" x14ac:dyDescent="0.3">
      <c r="A105" s="2" t="s">
        <v>250</v>
      </c>
      <c r="B105" s="3">
        <v>44750</v>
      </c>
      <c r="C105" s="2" t="s">
        <v>251</v>
      </c>
      <c r="D105" t="s">
        <v>175</v>
      </c>
      <c r="E105" s="2">
        <v>4</v>
      </c>
      <c r="F105" s="2" t="str">
        <f>VLOOKUP(OrderData[[#This Row],[Customer ID]],customers!$A$1:$I$1001,2,FALSE)</f>
        <v>Bram Revel</v>
      </c>
      <c r="G105" s="2" t="str">
        <f>LEFT(OrderData[[#This Row],[Name]], SEARCH(" ", OrderData[[#This Row],[Name]]) - 1)</f>
        <v>Bram</v>
      </c>
      <c r="H105" s="2" t="str">
        <f>RIGHT(OrderData[[#This Row],[Name]], LEN(OrderData[[#This Row],[Name]]) - SEARCH(" ", OrderData[[#This Row],[Name]]))</f>
        <v>Revel</v>
      </c>
      <c r="I105" s="2" t="str">
        <f>VLOOKUP(OrderData[[#This Row],[Customer ID]],customers!$A$1:$I$1001,6,FALSE)</f>
        <v>Rochester</v>
      </c>
      <c r="J105" s="2" t="str">
        <f>VLOOKUP(OrderData[[#This Row],[Customer ID]],customers!$A$1:$I$1001,7,FALSE)</f>
        <v>United States</v>
      </c>
      <c r="K105" t="str">
        <f>VLOOKUP(OrderData[[#This Row],[Customer ID]],customers!$A$1:$I$1001,9,FALSE)</f>
        <v>No</v>
      </c>
      <c r="L105" t="str">
        <f>INDEX(Table3[Coffee Type],MATCH(OrderData[[#This Row],[Product ID]],Table3[Product ID],0))</f>
        <v>Rob</v>
      </c>
      <c r="M105" t="str">
        <f>VLOOKUP(OrderData[[#This Row],[Product ID]],products!$A$1:$G$49,3,FALSE)</f>
        <v>M</v>
      </c>
      <c r="N105">
        <f>VLOOKUP(OrderData[[#This Row],[Product ID]],products!$A$1:$G$49,5,FALSE)</f>
        <v>2.9849999999999999</v>
      </c>
      <c r="O105" s="4">
        <f>OrderData[[#This Row],[Unit Price]]*OrderData[[#This Row],[Quantity]]</f>
        <v>11.94</v>
      </c>
      <c r="P105" t="str" cm="1">
        <f t="array" ref="P105">_xlfn.IFS(OrderData[[#This Row],[Roast Type]]="M","Medium",OrderData[[#This Row],[Roast Type]]="L","Light",OrderData[[#This Row],[Roast Type]]="D","Dark")</f>
        <v>Medium</v>
      </c>
      <c r="Q105" t="str" cm="1">
        <f t="array" ref="Q105">_xlfn.IFS(OrderData[[#This Row],[Coffee Type]]="Rob","Robusta",OrderData[[#This Row],[Coffee Type]]="Ara","Arabica",OrderData[[#This Row],[Coffee Type]]="Lib","Librica",OrderData[[#This Row],[Coffee Type]]="Exc","Excelsior")</f>
        <v>Robusta</v>
      </c>
    </row>
    <row r="106" spans="1:17" x14ac:dyDescent="0.3">
      <c r="A106" s="2" t="s">
        <v>252</v>
      </c>
      <c r="B106" s="3">
        <v>43694</v>
      </c>
      <c r="C106" s="2" t="s">
        <v>253</v>
      </c>
      <c r="D106" t="s">
        <v>109</v>
      </c>
      <c r="E106" s="2">
        <v>6</v>
      </c>
      <c r="F106" s="2" t="str">
        <f>VLOOKUP(OrderData[[#This Row],[Customer ID]],customers!$A$1:$I$1001,2,FALSE)</f>
        <v>Emiline Priddis</v>
      </c>
      <c r="G106" s="2" t="str">
        <f>LEFT(OrderData[[#This Row],[Name]], SEARCH(" ", OrderData[[#This Row],[Name]]) - 1)</f>
        <v>Emiline</v>
      </c>
      <c r="H106" s="2" t="str">
        <f>RIGHT(OrderData[[#This Row],[Name]], LEN(OrderData[[#This Row],[Name]]) - SEARCH(" ", OrderData[[#This Row],[Name]]))</f>
        <v>Priddis</v>
      </c>
      <c r="I106" s="2" t="str">
        <f>VLOOKUP(OrderData[[#This Row],[Customer ID]],customers!$A$1:$I$1001,6,FALSE)</f>
        <v>Tuscaloosa</v>
      </c>
      <c r="J106" s="2" t="str">
        <f>VLOOKUP(OrderData[[#This Row],[Customer ID]],customers!$A$1:$I$1001,7,FALSE)</f>
        <v>United States</v>
      </c>
      <c r="K106" t="str">
        <f>VLOOKUP(OrderData[[#This Row],[Customer ID]],customers!$A$1:$I$1001,9,FALSE)</f>
        <v>No</v>
      </c>
      <c r="L106" t="str">
        <f>INDEX(Table3[Coffee Type],MATCH(OrderData[[#This Row],[Product ID]],Table3[Product ID],0))</f>
        <v>Lib</v>
      </c>
      <c r="M106" t="str">
        <f>VLOOKUP(OrderData[[#This Row],[Product ID]],products!$A$1:$G$49,3,FALSE)</f>
        <v>M</v>
      </c>
      <c r="N106">
        <f>VLOOKUP(OrderData[[#This Row],[Product ID]],products!$A$1:$G$49,5,FALSE)</f>
        <v>14.55</v>
      </c>
      <c r="O106" s="4">
        <f>OrderData[[#This Row],[Unit Price]]*OrderData[[#This Row],[Quantity]]</f>
        <v>87.300000000000011</v>
      </c>
      <c r="P106" t="str" cm="1">
        <f t="array" ref="P106">_xlfn.IFS(OrderData[[#This Row],[Roast Type]]="M","Medium",OrderData[[#This Row],[Roast Type]]="L","Light",OrderData[[#This Row],[Roast Type]]="D","Dark")</f>
        <v>Medium</v>
      </c>
      <c r="Q106" t="str" cm="1">
        <f t="array" ref="Q106">_xlfn.IFS(OrderData[[#This Row],[Coffee Type]]="Rob","Robusta",OrderData[[#This Row],[Coffee Type]]="Ara","Arabica",OrderData[[#This Row],[Coffee Type]]="Lib","Librica",OrderData[[#This Row],[Coffee Type]]="Exc","Excelsior")</f>
        <v>Librica</v>
      </c>
    </row>
    <row r="107" spans="1:17" x14ac:dyDescent="0.3">
      <c r="A107" s="2" t="s">
        <v>254</v>
      </c>
      <c r="B107" s="3">
        <v>43982</v>
      </c>
      <c r="C107" s="2" t="s">
        <v>255</v>
      </c>
      <c r="D107" t="s">
        <v>80</v>
      </c>
      <c r="E107" s="2">
        <v>6</v>
      </c>
      <c r="F107" s="2" t="str">
        <f>VLOOKUP(OrderData[[#This Row],[Customer ID]],customers!$A$1:$I$1001,2,FALSE)</f>
        <v>Queenie Veel</v>
      </c>
      <c r="G107" s="2" t="str">
        <f>LEFT(OrderData[[#This Row],[Name]], SEARCH(" ", OrderData[[#This Row],[Name]]) - 1)</f>
        <v>Queenie</v>
      </c>
      <c r="H107" s="2" t="str">
        <f>RIGHT(OrderData[[#This Row],[Name]], LEN(OrderData[[#This Row],[Name]]) - SEARCH(" ", OrderData[[#This Row],[Name]]))</f>
        <v>Veel</v>
      </c>
      <c r="I107" s="2" t="str">
        <f>VLOOKUP(OrderData[[#This Row],[Customer ID]],customers!$A$1:$I$1001,6,FALSE)</f>
        <v>Houston</v>
      </c>
      <c r="J107" s="2" t="str">
        <f>VLOOKUP(OrderData[[#This Row],[Customer ID]],customers!$A$1:$I$1001,7,FALSE)</f>
        <v>United States</v>
      </c>
      <c r="K107" t="str">
        <f>VLOOKUP(OrderData[[#This Row],[Customer ID]],customers!$A$1:$I$1001,9,FALSE)</f>
        <v>Yes</v>
      </c>
      <c r="L107" t="str">
        <f>INDEX(Table3[Coffee Type],MATCH(OrderData[[#This Row],[Product ID]],Table3[Product ID],0))</f>
        <v>Ara</v>
      </c>
      <c r="M107" t="str">
        <f>VLOOKUP(OrderData[[#This Row],[Product ID]],products!$A$1:$G$49,3,FALSE)</f>
        <v>M</v>
      </c>
      <c r="N107">
        <f>VLOOKUP(OrderData[[#This Row],[Product ID]],products!$A$1:$G$49,5,FALSE)</f>
        <v>6.75</v>
      </c>
      <c r="O107" s="4">
        <f>OrderData[[#This Row],[Unit Price]]*OrderData[[#This Row],[Quantity]]</f>
        <v>40.5</v>
      </c>
      <c r="P107" t="str" cm="1">
        <f t="array" ref="P107">_xlfn.IFS(OrderData[[#This Row],[Roast Type]]="M","Medium",OrderData[[#This Row],[Roast Type]]="L","Light",OrderData[[#This Row],[Roast Type]]="D","Dark")</f>
        <v>Medium</v>
      </c>
      <c r="Q107" t="str" cm="1">
        <f t="array" ref="Q107">_xlfn.IFS(OrderData[[#This Row],[Coffee Type]]="Rob","Robusta",OrderData[[#This Row],[Coffee Type]]="Ara","Arabica",OrderData[[#This Row],[Coffee Type]]="Lib","Librica",OrderData[[#This Row],[Coffee Type]]="Exc","Excelsior")</f>
        <v>Arabica</v>
      </c>
    </row>
    <row r="108" spans="1:17" x14ac:dyDescent="0.3">
      <c r="A108" s="2" t="s">
        <v>256</v>
      </c>
      <c r="B108" s="3">
        <v>43956</v>
      </c>
      <c r="C108" s="2" t="s">
        <v>257</v>
      </c>
      <c r="D108" t="s">
        <v>258</v>
      </c>
      <c r="E108" s="2">
        <v>2</v>
      </c>
      <c r="F108" s="2" t="str">
        <f>VLOOKUP(OrderData[[#This Row],[Customer ID]],customers!$A$1:$I$1001,2,FALSE)</f>
        <v>Lind Conyers</v>
      </c>
      <c r="G108" s="2" t="str">
        <f>LEFT(OrderData[[#This Row],[Name]], SEARCH(" ", OrderData[[#This Row],[Name]]) - 1)</f>
        <v>Lind</v>
      </c>
      <c r="H108" s="2" t="str">
        <f>RIGHT(OrderData[[#This Row],[Name]], LEN(OrderData[[#This Row],[Name]]) - SEARCH(" ", OrderData[[#This Row],[Name]]))</f>
        <v>Conyers</v>
      </c>
      <c r="I108" s="2" t="str">
        <f>VLOOKUP(OrderData[[#This Row],[Customer ID]],customers!$A$1:$I$1001,6,FALSE)</f>
        <v>El Paso</v>
      </c>
      <c r="J108" s="2" t="str">
        <f>VLOOKUP(OrderData[[#This Row],[Customer ID]],customers!$A$1:$I$1001,7,FALSE)</f>
        <v>United States</v>
      </c>
      <c r="K108" t="str">
        <f>VLOOKUP(OrderData[[#This Row],[Customer ID]],customers!$A$1:$I$1001,9,FALSE)</f>
        <v>No</v>
      </c>
      <c r="L108" t="str">
        <f>INDEX(Table3[Coffee Type],MATCH(OrderData[[#This Row],[Product ID]],Table3[Product ID],0))</f>
        <v>Exc</v>
      </c>
      <c r="M108" t="str">
        <f>VLOOKUP(OrderData[[#This Row],[Product ID]],products!$A$1:$G$49,3,FALSE)</f>
        <v>D</v>
      </c>
      <c r="N108">
        <f>VLOOKUP(OrderData[[#This Row],[Product ID]],products!$A$1:$G$49,5,FALSE)</f>
        <v>12.15</v>
      </c>
      <c r="O108" s="4">
        <f>OrderData[[#This Row],[Unit Price]]*OrderData[[#This Row],[Quantity]]</f>
        <v>24.3</v>
      </c>
      <c r="P108" t="str" cm="1">
        <f t="array" ref="P108">_xlfn.IFS(OrderData[[#This Row],[Roast Type]]="M","Medium",OrderData[[#This Row],[Roast Type]]="L","Light",OrderData[[#This Row],[Roast Type]]="D","Dark")</f>
        <v>Dark</v>
      </c>
      <c r="Q108" t="str" cm="1">
        <f t="array" ref="Q108">_xlfn.IFS(OrderData[[#This Row],[Coffee Type]]="Rob","Robusta",OrderData[[#This Row],[Coffee Type]]="Ara","Arabica",OrderData[[#This Row],[Coffee Type]]="Lib","Librica",OrderData[[#This Row],[Coffee Type]]="Exc","Excelsior")</f>
        <v>Excelsior</v>
      </c>
    </row>
    <row r="109" spans="1:17" x14ac:dyDescent="0.3">
      <c r="A109" s="2" t="s">
        <v>259</v>
      </c>
      <c r="B109" s="3">
        <v>43569</v>
      </c>
      <c r="C109" s="2" t="s">
        <v>260</v>
      </c>
      <c r="D109" t="s">
        <v>35</v>
      </c>
      <c r="E109" s="2">
        <v>3</v>
      </c>
      <c r="F109" s="2" t="str">
        <f>VLOOKUP(OrderData[[#This Row],[Customer ID]],customers!$A$1:$I$1001,2,FALSE)</f>
        <v>Pen Wye</v>
      </c>
      <c r="G109" s="2" t="str">
        <f>LEFT(OrderData[[#This Row],[Name]], SEARCH(" ", OrderData[[#This Row],[Name]]) - 1)</f>
        <v>Pen</v>
      </c>
      <c r="H109" s="2" t="str">
        <f>RIGHT(OrderData[[#This Row],[Name]], LEN(OrderData[[#This Row],[Name]]) - SEARCH(" ", OrderData[[#This Row],[Name]]))</f>
        <v>Wye</v>
      </c>
      <c r="I109" s="2" t="str">
        <f>VLOOKUP(OrderData[[#This Row],[Customer ID]],customers!$A$1:$I$1001,6,FALSE)</f>
        <v>Colorado Springs</v>
      </c>
      <c r="J109" s="2" t="str">
        <f>VLOOKUP(OrderData[[#This Row],[Customer ID]],customers!$A$1:$I$1001,7,FALSE)</f>
        <v>United States</v>
      </c>
      <c r="K109" t="str">
        <f>VLOOKUP(OrderData[[#This Row],[Customer ID]],customers!$A$1:$I$1001,9,FALSE)</f>
        <v>Yes</v>
      </c>
      <c r="L109" t="str">
        <f>INDEX(Table3[Coffee Type],MATCH(OrderData[[#This Row],[Product ID]],Table3[Product ID],0))</f>
        <v>Rob</v>
      </c>
      <c r="M109" t="str">
        <f>VLOOKUP(OrderData[[#This Row],[Product ID]],products!$A$1:$G$49,3,FALSE)</f>
        <v>M</v>
      </c>
      <c r="N109">
        <f>VLOOKUP(OrderData[[#This Row],[Product ID]],products!$A$1:$G$49,5,FALSE)</f>
        <v>5.97</v>
      </c>
      <c r="O109" s="4">
        <f>OrderData[[#This Row],[Unit Price]]*OrderData[[#This Row],[Quantity]]</f>
        <v>17.91</v>
      </c>
      <c r="P109" t="str" cm="1">
        <f t="array" ref="P109">_xlfn.IFS(OrderData[[#This Row],[Roast Type]]="M","Medium",OrderData[[#This Row],[Roast Type]]="L","Light",OrderData[[#This Row],[Roast Type]]="D","Dark")</f>
        <v>Medium</v>
      </c>
      <c r="Q109" t="str" cm="1">
        <f t="array" ref="Q109">_xlfn.IFS(OrderData[[#This Row],[Coffee Type]]="Rob","Robusta",OrderData[[#This Row],[Coffee Type]]="Ara","Arabica",OrderData[[#This Row],[Coffee Type]]="Lib","Librica",OrderData[[#This Row],[Coffee Type]]="Exc","Excelsior")</f>
        <v>Robusta</v>
      </c>
    </row>
    <row r="110" spans="1:17" x14ac:dyDescent="0.3">
      <c r="A110" s="2" t="s">
        <v>261</v>
      </c>
      <c r="B110" s="3">
        <v>44041</v>
      </c>
      <c r="C110" s="2" t="s">
        <v>262</v>
      </c>
      <c r="D110" t="s">
        <v>80</v>
      </c>
      <c r="E110" s="2">
        <v>4</v>
      </c>
      <c r="F110" s="2" t="str">
        <f>VLOOKUP(OrderData[[#This Row],[Customer ID]],customers!$A$1:$I$1001,2,FALSE)</f>
        <v>Isahella Hagland</v>
      </c>
      <c r="G110" s="2" t="str">
        <f>LEFT(OrderData[[#This Row],[Name]], SEARCH(" ", OrderData[[#This Row],[Name]]) - 1)</f>
        <v>Isahella</v>
      </c>
      <c r="H110" s="2" t="str">
        <f>RIGHT(OrderData[[#This Row],[Name]], LEN(OrderData[[#This Row],[Name]]) - SEARCH(" ", OrderData[[#This Row],[Name]]))</f>
        <v>Hagland</v>
      </c>
      <c r="I110" s="2" t="str">
        <f>VLOOKUP(OrderData[[#This Row],[Customer ID]],customers!$A$1:$I$1001,6,FALSE)</f>
        <v>Fort Wayne</v>
      </c>
      <c r="J110" s="2" t="str">
        <f>VLOOKUP(OrderData[[#This Row],[Customer ID]],customers!$A$1:$I$1001,7,FALSE)</f>
        <v>United States</v>
      </c>
      <c r="K110" t="str">
        <f>VLOOKUP(OrderData[[#This Row],[Customer ID]],customers!$A$1:$I$1001,9,FALSE)</f>
        <v>No</v>
      </c>
      <c r="L110" t="str">
        <f>INDEX(Table3[Coffee Type],MATCH(OrderData[[#This Row],[Product ID]],Table3[Product ID],0))</f>
        <v>Ara</v>
      </c>
      <c r="M110" t="str">
        <f>VLOOKUP(OrderData[[#This Row],[Product ID]],products!$A$1:$G$49,3,FALSE)</f>
        <v>M</v>
      </c>
      <c r="N110">
        <f>VLOOKUP(OrderData[[#This Row],[Product ID]],products!$A$1:$G$49,5,FALSE)</f>
        <v>6.75</v>
      </c>
      <c r="O110" s="4">
        <f>OrderData[[#This Row],[Unit Price]]*OrderData[[#This Row],[Quantity]]</f>
        <v>27</v>
      </c>
      <c r="P110" t="str" cm="1">
        <f t="array" ref="P110">_xlfn.IFS(OrderData[[#This Row],[Roast Type]]="M","Medium",OrderData[[#This Row],[Roast Type]]="L","Light",OrderData[[#This Row],[Roast Type]]="D","Dark")</f>
        <v>Medium</v>
      </c>
      <c r="Q110" t="str" cm="1">
        <f t="array" ref="Q110">_xlfn.IFS(OrderData[[#This Row],[Coffee Type]]="Rob","Robusta",OrderData[[#This Row],[Coffee Type]]="Ara","Arabica",OrderData[[#This Row],[Coffee Type]]="Lib","Librica",OrderData[[#This Row],[Coffee Type]]="Exc","Excelsior")</f>
        <v>Arabica</v>
      </c>
    </row>
    <row r="111" spans="1:17" x14ac:dyDescent="0.3">
      <c r="A111" s="2" t="s">
        <v>263</v>
      </c>
      <c r="B111" s="3">
        <v>43811</v>
      </c>
      <c r="C111" s="2" t="s">
        <v>264</v>
      </c>
      <c r="D111" t="s">
        <v>136</v>
      </c>
      <c r="E111" s="2">
        <v>1</v>
      </c>
      <c r="F111" s="2" t="str">
        <f>VLOOKUP(OrderData[[#This Row],[Customer ID]],customers!$A$1:$I$1001,2,FALSE)</f>
        <v>Terry Sheryn</v>
      </c>
      <c r="G111" s="2" t="str">
        <f>LEFT(OrderData[[#This Row],[Name]], SEARCH(" ", OrderData[[#This Row],[Name]]) - 1)</f>
        <v>Terry</v>
      </c>
      <c r="H111" s="2" t="str">
        <f>RIGHT(OrderData[[#This Row],[Name]], LEN(OrderData[[#This Row],[Name]]) - SEARCH(" ", OrderData[[#This Row],[Name]]))</f>
        <v>Sheryn</v>
      </c>
      <c r="I111" s="2" t="str">
        <f>VLOOKUP(OrderData[[#This Row],[Customer ID]],customers!$A$1:$I$1001,6,FALSE)</f>
        <v>Port Washington</v>
      </c>
      <c r="J111" s="2" t="str">
        <f>VLOOKUP(OrderData[[#This Row],[Customer ID]],customers!$A$1:$I$1001,7,FALSE)</f>
        <v>United States</v>
      </c>
      <c r="K111" t="str">
        <f>VLOOKUP(OrderData[[#This Row],[Customer ID]],customers!$A$1:$I$1001,9,FALSE)</f>
        <v>Yes</v>
      </c>
      <c r="L111" t="str">
        <f>INDEX(Table3[Coffee Type],MATCH(OrderData[[#This Row],[Product ID]],Table3[Product ID],0))</f>
        <v>Lib</v>
      </c>
      <c r="M111" t="str">
        <f>VLOOKUP(OrderData[[#This Row],[Product ID]],products!$A$1:$G$49,3,FALSE)</f>
        <v>D</v>
      </c>
      <c r="N111">
        <f>VLOOKUP(OrderData[[#This Row],[Product ID]],products!$A$1:$G$49,5,FALSE)</f>
        <v>7.77</v>
      </c>
      <c r="O111" s="4">
        <f>OrderData[[#This Row],[Unit Price]]*OrderData[[#This Row],[Quantity]]</f>
        <v>7.77</v>
      </c>
      <c r="P111" t="str" cm="1">
        <f t="array" ref="P111">_xlfn.IFS(OrderData[[#This Row],[Roast Type]]="M","Medium",OrderData[[#This Row],[Roast Type]]="L","Light",OrderData[[#This Row],[Roast Type]]="D","Dark")</f>
        <v>Dark</v>
      </c>
      <c r="Q111" t="str" cm="1">
        <f t="array" ref="Q111">_xlfn.IFS(OrderData[[#This Row],[Coffee Type]]="Rob","Robusta",OrderData[[#This Row],[Coffee Type]]="Ara","Arabica",OrderData[[#This Row],[Coffee Type]]="Lib","Librica",OrderData[[#This Row],[Coffee Type]]="Exc","Excelsior")</f>
        <v>Librica</v>
      </c>
    </row>
    <row r="112" spans="1:17" x14ac:dyDescent="0.3">
      <c r="A112" s="2" t="s">
        <v>265</v>
      </c>
      <c r="B112" s="3">
        <v>44727</v>
      </c>
      <c r="C112" s="2" t="s">
        <v>266</v>
      </c>
      <c r="D112" t="s">
        <v>267</v>
      </c>
      <c r="E112" s="2">
        <v>3</v>
      </c>
      <c r="F112" s="2" t="str">
        <f>VLOOKUP(OrderData[[#This Row],[Customer ID]],customers!$A$1:$I$1001,2,FALSE)</f>
        <v>Marie-jeanne Redgrave</v>
      </c>
      <c r="G112" s="2" t="str">
        <f>LEFT(OrderData[[#This Row],[Name]], SEARCH(" ", OrderData[[#This Row],[Name]]) - 1)</f>
        <v>Marie-jeanne</v>
      </c>
      <c r="H112" s="2" t="str">
        <f>RIGHT(OrderData[[#This Row],[Name]], LEN(OrderData[[#This Row],[Name]]) - SEARCH(" ", OrderData[[#This Row],[Name]]))</f>
        <v>Redgrave</v>
      </c>
      <c r="I112" s="2" t="str">
        <f>VLOOKUP(OrderData[[#This Row],[Customer ID]],customers!$A$1:$I$1001,6,FALSE)</f>
        <v>Springfield</v>
      </c>
      <c r="J112" s="2" t="str">
        <f>VLOOKUP(OrderData[[#This Row],[Customer ID]],customers!$A$1:$I$1001,7,FALSE)</f>
        <v>United States</v>
      </c>
      <c r="K112" t="str">
        <f>VLOOKUP(OrderData[[#This Row],[Customer ID]],customers!$A$1:$I$1001,9,FALSE)</f>
        <v>Yes</v>
      </c>
      <c r="L112" t="str">
        <f>INDEX(Table3[Coffee Type],MATCH(OrderData[[#This Row],[Product ID]],Table3[Product ID],0))</f>
        <v>Exc</v>
      </c>
      <c r="M112" t="str">
        <f>VLOOKUP(OrderData[[#This Row],[Product ID]],products!$A$1:$G$49,3,FALSE)</f>
        <v>L</v>
      </c>
      <c r="N112">
        <f>VLOOKUP(OrderData[[#This Row],[Product ID]],products!$A$1:$G$49,5,FALSE)</f>
        <v>4.4550000000000001</v>
      </c>
      <c r="O112" s="4">
        <f>OrderData[[#This Row],[Unit Price]]*OrderData[[#This Row],[Quantity]]</f>
        <v>13.365</v>
      </c>
      <c r="P112" t="str" cm="1">
        <f t="array" ref="P112">_xlfn.IFS(OrderData[[#This Row],[Roast Type]]="M","Medium",OrderData[[#This Row],[Roast Type]]="L","Light",OrderData[[#This Row],[Roast Type]]="D","Dark")</f>
        <v>Light</v>
      </c>
      <c r="Q112" t="str" cm="1">
        <f t="array" ref="Q112">_xlfn.IFS(OrderData[[#This Row],[Coffee Type]]="Rob","Robusta",OrderData[[#This Row],[Coffee Type]]="Ara","Arabica",OrderData[[#This Row],[Coffee Type]]="Lib","Librica",OrderData[[#This Row],[Coffee Type]]="Exc","Excelsior")</f>
        <v>Excelsior</v>
      </c>
    </row>
    <row r="113" spans="1:17" x14ac:dyDescent="0.3">
      <c r="A113" s="2" t="s">
        <v>268</v>
      </c>
      <c r="B113" s="3">
        <v>43642</v>
      </c>
      <c r="C113" s="2" t="s">
        <v>269</v>
      </c>
      <c r="D113" t="s">
        <v>159</v>
      </c>
      <c r="E113" s="2">
        <v>5</v>
      </c>
      <c r="F113" s="2" t="str">
        <f>VLOOKUP(OrderData[[#This Row],[Customer ID]],customers!$A$1:$I$1001,2,FALSE)</f>
        <v>Betty Fominov</v>
      </c>
      <c r="G113" s="2" t="str">
        <f>LEFT(OrderData[[#This Row],[Name]], SEARCH(" ", OrderData[[#This Row],[Name]]) - 1)</f>
        <v>Betty</v>
      </c>
      <c r="H113" s="2" t="str">
        <f>RIGHT(OrderData[[#This Row],[Name]], LEN(OrderData[[#This Row],[Name]]) - SEARCH(" ", OrderData[[#This Row],[Name]]))</f>
        <v>Fominov</v>
      </c>
      <c r="I113" s="2" t="str">
        <f>VLOOKUP(OrderData[[#This Row],[Customer ID]],customers!$A$1:$I$1001,6,FALSE)</f>
        <v>Pensacola</v>
      </c>
      <c r="J113" s="2" t="str">
        <f>VLOOKUP(OrderData[[#This Row],[Customer ID]],customers!$A$1:$I$1001,7,FALSE)</f>
        <v>United States</v>
      </c>
      <c r="K113" t="str">
        <f>VLOOKUP(OrderData[[#This Row],[Customer ID]],customers!$A$1:$I$1001,9,FALSE)</f>
        <v>No</v>
      </c>
      <c r="L113" t="str">
        <f>INDEX(Table3[Coffee Type],MATCH(OrderData[[#This Row],[Product ID]],Table3[Product ID],0))</f>
        <v>Rob</v>
      </c>
      <c r="M113" t="str">
        <f>VLOOKUP(OrderData[[#This Row],[Product ID]],products!$A$1:$G$49,3,FALSE)</f>
        <v>D</v>
      </c>
      <c r="N113">
        <f>VLOOKUP(OrderData[[#This Row],[Product ID]],products!$A$1:$G$49,5,FALSE)</f>
        <v>5.3699999999999992</v>
      </c>
      <c r="O113" s="4">
        <f>OrderData[[#This Row],[Unit Price]]*OrderData[[#This Row],[Quantity]]</f>
        <v>26.849999999999994</v>
      </c>
      <c r="P113" t="str" cm="1">
        <f t="array" ref="P113">_xlfn.IFS(OrderData[[#This Row],[Roast Type]]="M","Medium",OrderData[[#This Row],[Roast Type]]="L","Light",OrderData[[#This Row],[Roast Type]]="D","Dark")</f>
        <v>Dark</v>
      </c>
      <c r="Q113" t="str" cm="1">
        <f t="array" ref="Q113">_xlfn.IFS(OrderData[[#This Row],[Coffee Type]]="Rob","Robusta",OrderData[[#This Row],[Coffee Type]]="Ara","Arabica",OrderData[[#This Row],[Coffee Type]]="Lib","Librica",OrderData[[#This Row],[Coffee Type]]="Exc","Excelsior")</f>
        <v>Robusta</v>
      </c>
    </row>
    <row r="114" spans="1:17" x14ac:dyDescent="0.3">
      <c r="A114" s="2" t="s">
        <v>270</v>
      </c>
      <c r="B114" s="3">
        <v>44481</v>
      </c>
      <c r="C114" s="2" t="s">
        <v>271</v>
      </c>
      <c r="D114" t="s">
        <v>74</v>
      </c>
      <c r="E114" s="2">
        <v>1</v>
      </c>
      <c r="F114" s="2" t="str">
        <f>VLOOKUP(OrderData[[#This Row],[Customer ID]],customers!$A$1:$I$1001,2,FALSE)</f>
        <v>Shawnee Critchlow</v>
      </c>
      <c r="G114" s="2" t="str">
        <f>LEFT(OrderData[[#This Row],[Name]], SEARCH(" ", OrderData[[#This Row],[Name]]) - 1)</f>
        <v>Shawnee</v>
      </c>
      <c r="H114" s="2" t="str">
        <f>RIGHT(OrderData[[#This Row],[Name]], LEN(OrderData[[#This Row],[Name]]) - SEARCH(" ", OrderData[[#This Row],[Name]]))</f>
        <v>Critchlow</v>
      </c>
      <c r="I114" s="2" t="str">
        <f>VLOOKUP(OrderData[[#This Row],[Customer ID]],customers!$A$1:$I$1001,6,FALSE)</f>
        <v>Richmond</v>
      </c>
      <c r="J114" s="2" t="str">
        <f>VLOOKUP(OrderData[[#This Row],[Customer ID]],customers!$A$1:$I$1001,7,FALSE)</f>
        <v>United States</v>
      </c>
      <c r="K114" t="str">
        <f>VLOOKUP(OrderData[[#This Row],[Customer ID]],customers!$A$1:$I$1001,9,FALSE)</f>
        <v>No</v>
      </c>
      <c r="L114" t="str">
        <f>INDEX(Table3[Coffee Type],MATCH(OrderData[[#This Row],[Product ID]],Table3[Product ID],0))</f>
        <v>Ara</v>
      </c>
      <c r="M114" t="str">
        <f>VLOOKUP(OrderData[[#This Row],[Product ID]],products!$A$1:$G$49,3,FALSE)</f>
        <v>M</v>
      </c>
      <c r="N114">
        <f>VLOOKUP(OrderData[[#This Row],[Product ID]],products!$A$1:$G$49,5,FALSE)</f>
        <v>11.25</v>
      </c>
      <c r="O114" s="4">
        <f>OrderData[[#This Row],[Unit Price]]*OrderData[[#This Row],[Quantity]]</f>
        <v>11.25</v>
      </c>
      <c r="P114" t="str" cm="1">
        <f t="array" ref="P114">_xlfn.IFS(OrderData[[#This Row],[Roast Type]]="M","Medium",OrderData[[#This Row],[Roast Type]]="L","Light",OrderData[[#This Row],[Roast Type]]="D","Dark")</f>
        <v>Medium</v>
      </c>
      <c r="Q114" t="str" cm="1">
        <f t="array" ref="Q114">_xlfn.IFS(OrderData[[#This Row],[Coffee Type]]="Rob","Robusta",OrderData[[#This Row],[Coffee Type]]="Ara","Arabica",OrderData[[#This Row],[Coffee Type]]="Lib","Librica",OrderData[[#This Row],[Coffee Type]]="Exc","Excelsior")</f>
        <v>Arabica</v>
      </c>
    </row>
    <row r="115" spans="1:17" x14ac:dyDescent="0.3">
      <c r="A115" s="2" t="s">
        <v>272</v>
      </c>
      <c r="B115" s="3">
        <v>43556</v>
      </c>
      <c r="C115" s="2" t="s">
        <v>273</v>
      </c>
      <c r="D115" t="s">
        <v>109</v>
      </c>
      <c r="E115" s="2">
        <v>1</v>
      </c>
      <c r="F115" s="2" t="str">
        <f>VLOOKUP(OrderData[[#This Row],[Customer ID]],customers!$A$1:$I$1001,2,FALSE)</f>
        <v>Merrel Steptow</v>
      </c>
      <c r="G115" s="2" t="str">
        <f>LEFT(OrderData[[#This Row],[Name]], SEARCH(" ", OrderData[[#This Row],[Name]]) - 1)</f>
        <v>Merrel</v>
      </c>
      <c r="H115" s="2" t="str">
        <f>RIGHT(OrderData[[#This Row],[Name]], LEN(OrderData[[#This Row],[Name]]) - SEARCH(" ", OrderData[[#This Row],[Name]]))</f>
        <v>Steptow</v>
      </c>
      <c r="I115" s="2" t="str">
        <f>VLOOKUP(OrderData[[#This Row],[Customer ID]],customers!$A$1:$I$1001,6,FALSE)</f>
        <v>Cherryville</v>
      </c>
      <c r="J115" s="2" t="str">
        <f>VLOOKUP(OrderData[[#This Row],[Customer ID]],customers!$A$1:$I$1001,7,FALSE)</f>
        <v>Ireland</v>
      </c>
      <c r="K115" t="str">
        <f>VLOOKUP(OrderData[[#This Row],[Customer ID]],customers!$A$1:$I$1001,9,FALSE)</f>
        <v>No</v>
      </c>
      <c r="L115" t="str">
        <f>INDEX(Table3[Coffee Type],MATCH(OrderData[[#This Row],[Product ID]],Table3[Product ID],0))</f>
        <v>Lib</v>
      </c>
      <c r="M115" t="str">
        <f>VLOOKUP(OrderData[[#This Row],[Product ID]],products!$A$1:$G$49,3,FALSE)</f>
        <v>M</v>
      </c>
      <c r="N115">
        <f>VLOOKUP(OrderData[[#This Row],[Product ID]],products!$A$1:$G$49,5,FALSE)</f>
        <v>14.55</v>
      </c>
      <c r="O115" s="4">
        <f>OrderData[[#This Row],[Unit Price]]*OrderData[[#This Row],[Quantity]]</f>
        <v>14.55</v>
      </c>
      <c r="P115" t="str" cm="1">
        <f t="array" ref="P115">_xlfn.IFS(OrderData[[#This Row],[Roast Type]]="M","Medium",OrderData[[#This Row],[Roast Type]]="L","Light",OrderData[[#This Row],[Roast Type]]="D","Dark")</f>
        <v>Medium</v>
      </c>
      <c r="Q115" t="str" cm="1">
        <f t="array" ref="Q115">_xlfn.IFS(OrderData[[#This Row],[Coffee Type]]="Rob","Robusta",OrderData[[#This Row],[Coffee Type]]="Ara","Arabica",OrderData[[#This Row],[Coffee Type]]="Lib","Librica",OrderData[[#This Row],[Coffee Type]]="Exc","Excelsior")</f>
        <v>Librica</v>
      </c>
    </row>
    <row r="116" spans="1:17" x14ac:dyDescent="0.3">
      <c r="A116" s="2" t="s">
        <v>274</v>
      </c>
      <c r="B116" s="3">
        <v>44265</v>
      </c>
      <c r="C116" s="2" t="s">
        <v>275</v>
      </c>
      <c r="D116" t="s">
        <v>195</v>
      </c>
      <c r="E116" s="2">
        <v>4</v>
      </c>
      <c r="F116" s="2" t="str">
        <f>VLOOKUP(OrderData[[#This Row],[Customer ID]],customers!$A$1:$I$1001,2,FALSE)</f>
        <v>Carmina Hubbuck</v>
      </c>
      <c r="G116" s="2" t="str">
        <f>LEFT(OrderData[[#This Row],[Name]], SEARCH(" ", OrderData[[#This Row],[Name]]) - 1)</f>
        <v>Carmina</v>
      </c>
      <c r="H116" s="2" t="str">
        <f>RIGHT(OrderData[[#This Row],[Name]], LEN(OrderData[[#This Row],[Name]]) - SEARCH(" ", OrderData[[#This Row],[Name]]))</f>
        <v>Hubbuck</v>
      </c>
      <c r="I116" s="2" t="str">
        <f>VLOOKUP(OrderData[[#This Row],[Customer ID]],customers!$A$1:$I$1001,6,FALSE)</f>
        <v>Huntington</v>
      </c>
      <c r="J116" s="2" t="str">
        <f>VLOOKUP(OrderData[[#This Row],[Customer ID]],customers!$A$1:$I$1001,7,FALSE)</f>
        <v>United States</v>
      </c>
      <c r="K116" t="str">
        <f>VLOOKUP(OrderData[[#This Row],[Customer ID]],customers!$A$1:$I$1001,9,FALSE)</f>
        <v>No</v>
      </c>
      <c r="L116" t="str">
        <f>INDEX(Table3[Coffee Type],MATCH(OrderData[[#This Row],[Product ID]],Table3[Product ID],0))</f>
        <v>Rob</v>
      </c>
      <c r="M116" t="str">
        <f>VLOOKUP(OrderData[[#This Row],[Product ID]],products!$A$1:$G$49,3,FALSE)</f>
        <v>L</v>
      </c>
      <c r="N116">
        <f>VLOOKUP(OrderData[[#This Row],[Product ID]],products!$A$1:$G$49,5,FALSE)</f>
        <v>3.5849999999999995</v>
      </c>
      <c r="O116" s="4">
        <f>OrderData[[#This Row],[Unit Price]]*OrderData[[#This Row],[Quantity]]</f>
        <v>14.339999999999998</v>
      </c>
      <c r="P116" t="str" cm="1">
        <f t="array" ref="P116">_xlfn.IFS(OrderData[[#This Row],[Roast Type]]="M","Medium",OrderData[[#This Row],[Roast Type]]="L","Light",OrderData[[#This Row],[Roast Type]]="D","Dark")</f>
        <v>Light</v>
      </c>
      <c r="Q116" t="str" cm="1">
        <f t="array" ref="Q116">_xlfn.IFS(OrderData[[#This Row],[Coffee Type]]="Rob","Robusta",OrderData[[#This Row],[Coffee Type]]="Ara","Arabica",OrderData[[#This Row],[Coffee Type]]="Lib","Librica",OrderData[[#This Row],[Coffee Type]]="Exc","Excelsior")</f>
        <v>Robusta</v>
      </c>
    </row>
    <row r="117" spans="1:17" x14ac:dyDescent="0.3">
      <c r="A117" s="2" t="s">
        <v>276</v>
      </c>
      <c r="B117" s="3">
        <v>43693</v>
      </c>
      <c r="C117" s="2" t="s">
        <v>277</v>
      </c>
      <c r="D117" t="s">
        <v>145</v>
      </c>
      <c r="E117" s="2">
        <v>1</v>
      </c>
      <c r="F117" s="2" t="str">
        <f>VLOOKUP(OrderData[[#This Row],[Customer ID]],customers!$A$1:$I$1001,2,FALSE)</f>
        <v>Ingeberg Mulliner</v>
      </c>
      <c r="G117" s="2" t="str">
        <f>LEFT(OrderData[[#This Row],[Name]], SEARCH(" ", OrderData[[#This Row],[Name]]) - 1)</f>
        <v>Ingeberg</v>
      </c>
      <c r="H117" s="2" t="str">
        <f>RIGHT(OrderData[[#This Row],[Name]], LEN(OrderData[[#This Row],[Name]]) - SEARCH(" ", OrderData[[#This Row],[Name]]))</f>
        <v>Mulliner</v>
      </c>
      <c r="I117" s="2" t="str">
        <f>VLOOKUP(OrderData[[#This Row],[Customer ID]],customers!$A$1:$I$1001,6,FALSE)</f>
        <v>Birmingham</v>
      </c>
      <c r="J117" s="2" t="str">
        <f>VLOOKUP(OrderData[[#This Row],[Customer ID]],customers!$A$1:$I$1001,7,FALSE)</f>
        <v>United Kingdom</v>
      </c>
      <c r="K117" t="str">
        <f>VLOOKUP(OrderData[[#This Row],[Customer ID]],customers!$A$1:$I$1001,9,FALSE)</f>
        <v>No</v>
      </c>
      <c r="L117" t="str">
        <f>INDEX(Table3[Coffee Type],MATCH(OrderData[[#This Row],[Product ID]],Table3[Product ID],0))</f>
        <v>Lib</v>
      </c>
      <c r="M117" t="str">
        <f>VLOOKUP(OrderData[[#This Row],[Product ID]],products!$A$1:$G$49,3,FALSE)</f>
        <v>L</v>
      </c>
      <c r="N117">
        <f>VLOOKUP(OrderData[[#This Row],[Product ID]],products!$A$1:$G$49,5,FALSE)</f>
        <v>15.85</v>
      </c>
      <c r="O117" s="4">
        <f>OrderData[[#This Row],[Unit Price]]*OrderData[[#This Row],[Quantity]]</f>
        <v>15.85</v>
      </c>
      <c r="P117" t="str" cm="1">
        <f t="array" ref="P117">_xlfn.IFS(OrderData[[#This Row],[Roast Type]]="M","Medium",OrderData[[#This Row],[Roast Type]]="L","Light",OrderData[[#This Row],[Roast Type]]="D","Dark")</f>
        <v>Light</v>
      </c>
      <c r="Q117" t="str" cm="1">
        <f t="array" ref="Q117">_xlfn.IFS(OrderData[[#This Row],[Coffee Type]]="Rob","Robusta",OrderData[[#This Row],[Coffee Type]]="Ara","Arabica",OrderData[[#This Row],[Coffee Type]]="Lib","Librica",OrderData[[#This Row],[Coffee Type]]="Exc","Excelsior")</f>
        <v>Librica</v>
      </c>
    </row>
    <row r="118" spans="1:17" x14ac:dyDescent="0.3">
      <c r="A118" s="2" t="s">
        <v>278</v>
      </c>
      <c r="B118" s="3">
        <v>44054</v>
      </c>
      <c r="C118" s="2" t="s">
        <v>279</v>
      </c>
      <c r="D118" t="s">
        <v>32</v>
      </c>
      <c r="E118" s="2">
        <v>4</v>
      </c>
      <c r="F118" s="2" t="str">
        <f>VLOOKUP(OrderData[[#This Row],[Customer ID]],customers!$A$1:$I$1001,2,FALSE)</f>
        <v>Geneva Standley</v>
      </c>
      <c r="G118" s="2" t="str">
        <f>LEFT(OrderData[[#This Row],[Name]], SEARCH(" ", OrderData[[#This Row],[Name]]) - 1)</f>
        <v>Geneva</v>
      </c>
      <c r="H118" s="2" t="str">
        <f>RIGHT(OrderData[[#This Row],[Name]], LEN(OrderData[[#This Row],[Name]]) - SEARCH(" ", OrderData[[#This Row],[Name]]))</f>
        <v>Standley</v>
      </c>
      <c r="I118" s="2" t="str">
        <f>VLOOKUP(OrderData[[#This Row],[Customer ID]],customers!$A$1:$I$1001,6,FALSE)</f>
        <v>Killorglin</v>
      </c>
      <c r="J118" s="2" t="str">
        <f>VLOOKUP(OrderData[[#This Row],[Customer ID]],customers!$A$1:$I$1001,7,FALSE)</f>
        <v>Ireland</v>
      </c>
      <c r="K118" t="str">
        <f>VLOOKUP(OrderData[[#This Row],[Customer ID]],customers!$A$1:$I$1001,9,FALSE)</f>
        <v>Yes</v>
      </c>
      <c r="L118" t="str">
        <f>INDEX(Table3[Coffee Type],MATCH(OrderData[[#This Row],[Product ID]],Table3[Product ID],0))</f>
        <v>Lib</v>
      </c>
      <c r="M118" t="str">
        <f>VLOOKUP(OrderData[[#This Row],[Product ID]],products!$A$1:$G$49,3,FALSE)</f>
        <v>L</v>
      </c>
      <c r="N118">
        <f>VLOOKUP(OrderData[[#This Row],[Product ID]],products!$A$1:$G$49,5,FALSE)</f>
        <v>4.7549999999999999</v>
      </c>
      <c r="O118" s="4">
        <f>OrderData[[#This Row],[Unit Price]]*OrderData[[#This Row],[Quantity]]</f>
        <v>19.02</v>
      </c>
      <c r="P118" t="str" cm="1">
        <f t="array" ref="P118">_xlfn.IFS(OrderData[[#This Row],[Roast Type]]="M","Medium",OrderData[[#This Row],[Roast Type]]="L","Light",OrderData[[#This Row],[Roast Type]]="D","Dark")</f>
        <v>Light</v>
      </c>
      <c r="Q118" t="str" cm="1">
        <f t="array" ref="Q118">_xlfn.IFS(OrderData[[#This Row],[Coffee Type]]="Rob","Robusta",OrderData[[#This Row],[Coffee Type]]="Ara","Arabica",OrderData[[#This Row],[Coffee Type]]="Lib","Librica",OrderData[[#This Row],[Coffee Type]]="Exc","Excelsior")</f>
        <v>Librica</v>
      </c>
    </row>
    <row r="119" spans="1:17" x14ac:dyDescent="0.3">
      <c r="A119" s="2" t="s">
        <v>280</v>
      </c>
      <c r="B119" s="3">
        <v>44656</v>
      </c>
      <c r="C119" s="2" t="s">
        <v>281</v>
      </c>
      <c r="D119" t="s">
        <v>96</v>
      </c>
      <c r="E119" s="2">
        <v>4</v>
      </c>
      <c r="F119" s="2" t="str">
        <f>VLOOKUP(OrderData[[#This Row],[Customer ID]],customers!$A$1:$I$1001,2,FALSE)</f>
        <v>Brook Drage</v>
      </c>
      <c r="G119" s="2" t="str">
        <f>LEFT(OrderData[[#This Row],[Name]], SEARCH(" ", OrderData[[#This Row],[Name]]) - 1)</f>
        <v>Brook</v>
      </c>
      <c r="H119" s="2" t="str">
        <f>RIGHT(OrderData[[#This Row],[Name]], LEN(OrderData[[#This Row],[Name]]) - SEARCH(" ", OrderData[[#This Row],[Name]]))</f>
        <v>Drage</v>
      </c>
      <c r="I119" s="2" t="str">
        <f>VLOOKUP(OrderData[[#This Row],[Customer ID]],customers!$A$1:$I$1001,6,FALSE)</f>
        <v>Dayton</v>
      </c>
      <c r="J119" s="2" t="str">
        <f>VLOOKUP(OrderData[[#This Row],[Customer ID]],customers!$A$1:$I$1001,7,FALSE)</f>
        <v>United States</v>
      </c>
      <c r="K119" t="str">
        <f>VLOOKUP(OrderData[[#This Row],[Customer ID]],customers!$A$1:$I$1001,9,FALSE)</f>
        <v>No</v>
      </c>
      <c r="L119" t="str">
        <f>INDEX(Table3[Coffee Type],MATCH(OrderData[[#This Row],[Product ID]],Table3[Product ID],0))</f>
        <v>Lib</v>
      </c>
      <c r="M119" t="str">
        <f>VLOOKUP(OrderData[[#This Row],[Product ID]],products!$A$1:$G$49,3,FALSE)</f>
        <v>L</v>
      </c>
      <c r="N119">
        <f>VLOOKUP(OrderData[[#This Row],[Product ID]],products!$A$1:$G$49,5,FALSE)</f>
        <v>9.51</v>
      </c>
      <c r="O119" s="4">
        <f>OrderData[[#This Row],[Unit Price]]*OrderData[[#This Row],[Quantity]]</f>
        <v>38.04</v>
      </c>
      <c r="P119" t="str" cm="1">
        <f t="array" ref="P119">_xlfn.IFS(OrderData[[#This Row],[Roast Type]]="M","Medium",OrderData[[#This Row],[Roast Type]]="L","Light",OrderData[[#This Row],[Roast Type]]="D","Dark")</f>
        <v>Light</v>
      </c>
      <c r="Q119" t="str" cm="1">
        <f t="array" ref="Q119">_xlfn.IFS(OrderData[[#This Row],[Coffee Type]]="Rob","Robusta",OrderData[[#This Row],[Coffee Type]]="Ara","Arabica",OrderData[[#This Row],[Coffee Type]]="Lib","Librica",OrderData[[#This Row],[Coffee Type]]="Exc","Excelsior")</f>
        <v>Librica</v>
      </c>
    </row>
    <row r="120" spans="1:17" x14ac:dyDescent="0.3">
      <c r="A120" s="2" t="s">
        <v>282</v>
      </c>
      <c r="B120" s="3">
        <v>43760</v>
      </c>
      <c r="C120" s="2" t="s">
        <v>283</v>
      </c>
      <c r="D120" t="s">
        <v>29</v>
      </c>
      <c r="E120" s="2">
        <v>3</v>
      </c>
      <c r="F120" s="2" t="str">
        <f>VLOOKUP(OrderData[[#This Row],[Customer ID]],customers!$A$1:$I$1001,2,FALSE)</f>
        <v>Muffin Yallop</v>
      </c>
      <c r="G120" s="2" t="str">
        <f>LEFT(OrderData[[#This Row],[Name]], SEARCH(" ", OrderData[[#This Row],[Name]]) - 1)</f>
        <v>Muffin</v>
      </c>
      <c r="H120" s="2" t="str">
        <f>RIGHT(OrderData[[#This Row],[Name]], LEN(OrderData[[#This Row],[Name]]) - SEARCH(" ", OrderData[[#This Row],[Name]]))</f>
        <v>Yallop</v>
      </c>
      <c r="I120" s="2" t="str">
        <f>VLOOKUP(OrderData[[#This Row],[Customer ID]],customers!$A$1:$I$1001,6,FALSE)</f>
        <v>Anchorage</v>
      </c>
      <c r="J120" s="2" t="str">
        <f>VLOOKUP(OrderData[[#This Row],[Customer ID]],customers!$A$1:$I$1001,7,FALSE)</f>
        <v>United States</v>
      </c>
      <c r="K120" t="str">
        <f>VLOOKUP(OrderData[[#This Row],[Customer ID]],customers!$A$1:$I$1001,9,FALSE)</f>
        <v>Yes</v>
      </c>
      <c r="L120" t="str">
        <f>INDEX(Table3[Coffee Type],MATCH(OrderData[[#This Row],[Product ID]],Table3[Product ID],0))</f>
        <v>Exc</v>
      </c>
      <c r="M120" t="str">
        <f>VLOOKUP(OrderData[[#This Row],[Product ID]],products!$A$1:$G$49,3,FALSE)</f>
        <v>D</v>
      </c>
      <c r="N120">
        <f>VLOOKUP(OrderData[[#This Row],[Product ID]],products!$A$1:$G$49,5,FALSE)</f>
        <v>7.29</v>
      </c>
      <c r="O120" s="4">
        <f>OrderData[[#This Row],[Unit Price]]*OrderData[[#This Row],[Quantity]]</f>
        <v>21.87</v>
      </c>
      <c r="P120" t="str" cm="1">
        <f t="array" ref="P120">_xlfn.IFS(OrderData[[#This Row],[Roast Type]]="M","Medium",OrderData[[#This Row],[Roast Type]]="L","Light",OrderData[[#This Row],[Roast Type]]="D","Dark")</f>
        <v>Dark</v>
      </c>
      <c r="Q120" t="str" cm="1">
        <f t="array" ref="Q120">_xlfn.IFS(OrderData[[#This Row],[Coffee Type]]="Rob","Robusta",OrderData[[#This Row],[Coffee Type]]="Ara","Arabica",OrderData[[#This Row],[Coffee Type]]="Lib","Librica",OrderData[[#This Row],[Coffee Type]]="Exc","Excelsior")</f>
        <v>Excelsior</v>
      </c>
    </row>
    <row r="121" spans="1:17" x14ac:dyDescent="0.3">
      <c r="A121" s="2" t="s">
        <v>284</v>
      </c>
      <c r="B121" s="3">
        <v>44471</v>
      </c>
      <c r="C121" s="2" t="s">
        <v>285</v>
      </c>
      <c r="D121" t="s">
        <v>77</v>
      </c>
      <c r="E121" s="2">
        <v>1</v>
      </c>
      <c r="F121" s="2" t="str">
        <f>VLOOKUP(OrderData[[#This Row],[Customer ID]],customers!$A$1:$I$1001,2,FALSE)</f>
        <v>Cordi Switsur</v>
      </c>
      <c r="G121" s="2" t="str">
        <f>LEFT(OrderData[[#This Row],[Name]], SEARCH(" ", OrderData[[#This Row],[Name]]) - 1)</f>
        <v>Cordi</v>
      </c>
      <c r="H121" s="2" t="str">
        <f>RIGHT(OrderData[[#This Row],[Name]], LEN(OrderData[[#This Row],[Name]]) - SEARCH(" ", OrderData[[#This Row],[Name]]))</f>
        <v>Switsur</v>
      </c>
      <c r="I121" s="2" t="str">
        <f>VLOOKUP(OrderData[[#This Row],[Customer ID]],customers!$A$1:$I$1001,6,FALSE)</f>
        <v>Nashville</v>
      </c>
      <c r="J121" s="2" t="str">
        <f>VLOOKUP(OrderData[[#This Row],[Customer ID]],customers!$A$1:$I$1001,7,FALSE)</f>
        <v>United States</v>
      </c>
      <c r="K121" t="str">
        <f>VLOOKUP(OrderData[[#This Row],[Customer ID]],customers!$A$1:$I$1001,9,FALSE)</f>
        <v>No</v>
      </c>
      <c r="L121" t="str">
        <f>INDEX(Table3[Coffee Type],MATCH(OrderData[[#This Row],[Product ID]],Table3[Product ID],0))</f>
        <v>Exc</v>
      </c>
      <c r="M121" t="str">
        <f>VLOOKUP(OrderData[[#This Row],[Product ID]],products!$A$1:$G$49,3,FALSE)</f>
        <v>M</v>
      </c>
      <c r="N121">
        <f>VLOOKUP(OrderData[[#This Row],[Product ID]],products!$A$1:$G$49,5,FALSE)</f>
        <v>4.125</v>
      </c>
      <c r="O121" s="4">
        <f>OrderData[[#This Row],[Unit Price]]*OrderData[[#This Row],[Quantity]]</f>
        <v>4.125</v>
      </c>
      <c r="P121" t="str" cm="1">
        <f t="array" ref="P121">_xlfn.IFS(OrderData[[#This Row],[Roast Type]]="M","Medium",OrderData[[#This Row],[Roast Type]]="L","Light",OrderData[[#This Row],[Roast Type]]="D","Dark")</f>
        <v>Medium</v>
      </c>
      <c r="Q121" t="str" cm="1">
        <f t="array" ref="Q121">_xlfn.IFS(OrderData[[#This Row],[Coffee Type]]="Rob","Robusta",OrderData[[#This Row],[Coffee Type]]="Ara","Arabica",OrderData[[#This Row],[Coffee Type]]="Lib","Librica",OrderData[[#This Row],[Coffee Type]]="Exc","Excelsior")</f>
        <v>Excelsior</v>
      </c>
    </row>
    <row r="122" spans="1:17" x14ac:dyDescent="0.3">
      <c r="A122" s="2" t="s">
        <v>284</v>
      </c>
      <c r="B122" s="3">
        <v>44471</v>
      </c>
      <c r="C122" s="2" t="s">
        <v>285</v>
      </c>
      <c r="D122" t="s">
        <v>128</v>
      </c>
      <c r="E122" s="2">
        <v>1</v>
      </c>
      <c r="F122" s="2" t="str">
        <f>VLOOKUP(OrderData[[#This Row],[Customer ID]],customers!$A$1:$I$1001,2,FALSE)</f>
        <v>Cordi Switsur</v>
      </c>
      <c r="G122" s="2" t="str">
        <f>LEFT(OrderData[[#This Row],[Name]], SEARCH(" ", OrderData[[#This Row],[Name]]) - 1)</f>
        <v>Cordi</v>
      </c>
      <c r="H122" s="2" t="str">
        <f>RIGHT(OrderData[[#This Row],[Name]], LEN(OrderData[[#This Row],[Name]]) - SEARCH(" ", OrderData[[#This Row],[Name]]))</f>
        <v>Switsur</v>
      </c>
      <c r="I122" s="2" t="str">
        <f>VLOOKUP(OrderData[[#This Row],[Customer ID]],customers!$A$1:$I$1001,6,FALSE)</f>
        <v>Nashville</v>
      </c>
      <c r="J122" s="2" t="str">
        <f>VLOOKUP(OrderData[[#This Row],[Customer ID]],customers!$A$1:$I$1001,7,FALSE)</f>
        <v>United States</v>
      </c>
      <c r="K122" t="str">
        <f>VLOOKUP(OrderData[[#This Row],[Customer ID]],customers!$A$1:$I$1001,9,FALSE)</f>
        <v>No</v>
      </c>
      <c r="L122" t="str">
        <f>INDEX(Table3[Coffee Type],MATCH(OrderData[[#This Row],[Product ID]],Table3[Product ID],0))</f>
        <v>Ara</v>
      </c>
      <c r="M122" t="str">
        <f>VLOOKUP(OrderData[[#This Row],[Product ID]],products!$A$1:$G$49,3,FALSE)</f>
        <v>L</v>
      </c>
      <c r="N122">
        <f>VLOOKUP(OrderData[[#This Row],[Product ID]],products!$A$1:$G$49,5,FALSE)</f>
        <v>3.8849999999999998</v>
      </c>
      <c r="O122" s="4">
        <f>OrderData[[#This Row],[Unit Price]]*OrderData[[#This Row],[Quantity]]</f>
        <v>3.8849999999999998</v>
      </c>
      <c r="P122" t="str" cm="1">
        <f t="array" ref="P122">_xlfn.IFS(OrderData[[#This Row],[Roast Type]]="M","Medium",OrderData[[#This Row],[Roast Type]]="L","Light",OrderData[[#This Row],[Roast Type]]="D","Dark")</f>
        <v>Light</v>
      </c>
      <c r="Q122" t="str" cm="1">
        <f t="array" ref="Q122">_xlfn.IFS(OrderData[[#This Row],[Coffee Type]]="Rob","Robusta",OrderData[[#This Row],[Coffee Type]]="Ara","Arabica",OrderData[[#This Row],[Coffee Type]]="Lib","Librica",OrderData[[#This Row],[Coffee Type]]="Exc","Excelsior")</f>
        <v>Arabica</v>
      </c>
    </row>
    <row r="123" spans="1:17" x14ac:dyDescent="0.3">
      <c r="A123" s="2" t="s">
        <v>284</v>
      </c>
      <c r="B123" s="3">
        <v>44471</v>
      </c>
      <c r="C123" s="2" t="s">
        <v>285</v>
      </c>
      <c r="D123" t="s">
        <v>22</v>
      </c>
      <c r="E123" s="2">
        <v>5</v>
      </c>
      <c r="F123" s="2" t="str">
        <f>VLOOKUP(OrderData[[#This Row],[Customer ID]],customers!$A$1:$I$1001,2,FALSE)</f>
        <v>Cordi Switsur</v>
      </c>
      <c r="G123" s="2" t="str">
        <f>LEFT(OrderData[[#This Row],[Name]], SEARCH(" ", OrderData[[#This Row],[Name]]) - 1)</f>
        <v>Cordi</v>
      </c>
      <c r="H123" s="2" t="str">
        <f>RIGHT(OrderData[[#This Row],[Name]], LEN(OrderData[[#This Row],[Name]]) - SEARCH(" ", OrderData[[#This Row],[Name]]))</f>
        <v>Switsur</v>
      </c>
      <c r="I123" s="2" t="str">
        <f>VLOOKUP(OrderData[[#This Row],[Customer ID]],customers!$A$1:$I$1001,6,FALSE)</f>
        <v>Nashville</v>
      </c>
      <c r="J123" s="2" t="str">
        <f>VLOOKUP(OrderData[[#This Row],[Customer ID]],customers!$A$1:$I$1001,7,FALSE)</f>
        <v>United States</v>
      </c>
      <c r="K123" t="str">
        <f>VLOOKUP(OrderData[[#This Row],[Customer ID]],customers!$A$1:$I$1001,9,FALSE)</f>
        <v>No</v>
      </c>
      <c r="L123" t="str">
        <f>INDEX(Table3[Coffee Type],MATCH(OrderData[[#This Row],[Product ID]],Table3[Product ID],0))</f>
        <v>Exc</v>
      </c>
      <c r="M123" t="str">
        <f>VLOOKUP(OrderData[[#This Row],[Product ID]],products!$A$1:$G$49,3,FALSE)</f>
        <v>M</v>
      </c>
      <c r="N123">
        <f>VLOOKUP(OrderData[[#This Row],[Product ID]],products!$A$1:$G$49,5,FALSE)</f>
        <v>13.75</v>
      </c>
      <c r="O123" s="4">
        <f>OrderData[[#This Row],[Unit Price]]*OrderData[[#This Row],[Quantity]]</f>
        <v>68.75</v>
      </c>
      <c r="P123" t="str" cm="1">
        <f t="array" ref="P123">_xlfn.IFS(OrderData[[#This Row],[Roast Type]]="M","Medium",OrderData[[#This Row],[Roast Type]]="L","Light",OrderData[[#This Row],[Roast Type]]="D","Dark")</f>
        <v>Medium</v>
      </c>
      <c r="Q123" t="str" cm="1">
        <f t="array" ref="Q123">_xlfn.IFS(OrderData[[#This Row],[Coffee Type]]="Rob","Robusta",OrderData[[#This Row],[Coffee Type]]="Ara","Arabica",OrderData[[#This Row],[Coffee Type]]="Lib","Librica",OrderData[[#This Row],[Coffee Type]]="Exc","Excelsior")</f>
        <v>Excelsior</v>
      </c>
    </row>
    <row r="124" spans="1:17" x14ac:dyDescent="0.3">
      <c r="A124" s="2" t="s">
        <v>286</v>
      </c>
      <c r="B124" s="3">
        <v>44268</v>
      </c>
      <c r="C124" s="2" t="s">
        <v>287</v>
      </c>
      <c r="D124" t="s">
        <v>85</v>
      </c>
      <c r="E124" s="2">
        <v>4</v>
      </c>
      <c r="F124" s="2" t="str">
        <f>VLOOKUP(OrderData[[#This Row],[Customer ID]],customers!$A$1:$I$1001,2,FALSE)</f>
        <v>Mahala Ludwell</v>
      </c>
      <c r="G124" s="2" t="str">
        <f>LEFT(OrderData[[#This Row],[Name]], SEARCH(" ", OrderData[[#This Row],[Name]]) - 1)</f>
        <v>Mahala</v>
      </c>
      <c r="H124" s="2" t="str">
        <f>RIGHT(OrderData[[#This Row],[Name]], LEN(OrderData[[#This Row],[Name]]) - SEARCH(" ", OrderData[[#This Row],[Name]]))</f>
        <v>Ludwell</v>
      </c>
      <c r="I124" s="2" t="str">
        <f>VLOOKUP(OrderData[[#This Row],[Customer ID]],customers!$A$1:$I$1001,6,FALSE)</f>
        <v>Denver</v>
      </c>
      <c r="J124" s="2" t="str">
        <f>VLOOKUP(OrderData[[#This Row],[Customer ID]],customers!$A$1:$I$1001,7,FALSE)</f>
        <v>United States</v>
      </c>
      <c r="K124" t="str">
        <f>VLOOKUP(OrderData[[#This Row],[Customer ID]],customers!$A$1:$I$1001,9,FALSE)</f>
        <v>Yes</v>
      </c>
      <c r="L124" t="str">
        <f>INDEX(Table3[Coffee Type],MATCH(OrderData[[#This Row],[Product ID]],Table3[Product ID],0))</f>
        <v>Ara</v>
      </c>
      <c r="M124" t="str">
        <f>VLOOKUP(OrderData[[#This Row],[Product ID]],products!$A$1:$G$49,3,FALSE)</f>
        <v>D</v>
      </c>
      <c r="N124">
        <f>VLOOKUP(OrderData[[#This Row],[Product ID]],products!$A$1:$G$49,5,FALSE)</f>
        <v>5.97</v>
      </c>
      <c r="O124" s="4">
        <f>OrderData[[#This Row],[Unit Price]]*OrderData[[#This Row],[Quantity]]</f>
        <v>23.88</v>
      </c>
      <c r="P124" t="str" cm="1">
        <f t="array" ref="P124">_xlfn.IFS(OrderData[[#This Row],[Roast Type]]="M","Medium",OrderData[[#This Row],[Roast Type]]="L","Light",OrderData[[#This Row],[Roast Type]]="D","Dark")</f>
        <v>Dark</v>
      </c>
      <c r="Q124" t="str" cm="1">
        <f t="array" ref="Q124">_xlfn.IFS(OrderData[[#This Row],[Coffee Type]]="Rob","Robusta",OrderData[[#This Row],[Coffee Type]]="Ara","Arabica",OrderData[[#This Row],[Coffee Type]]="Lib","Librica",OrderData[[#This Row],[Coffee Type]]="Exc","Excelsior")</f>
        <v>Arabica</v>
      </c>
    </row>
    <row r="125" spans="1:17" x14ac:dyDescent="0.3">
      <c r="A125" s="2" t="s">
        <v>288</v>
      </c>
      <c r="B125" s="3">
        <v>44724</v>
      </c>
      <c r="C125" s="2" t="s">
        <v>289</v>
      </c>
      <c r="D125" t="s">
        <v>117</v>
      </c>
      <c r="E125" s="2">
        <v>4</v>
      </c>
      <c r="F125" s="2" t="str">
        <f>VLOOKUP(OrderData[[#This Row],[Customer ID]],customers!$A$1:$I$1001,2,FALSE)</f>
        <v>Doll Beauchamp</v>
      </c>
      <c r="G125" s="2" t="str">
        <f>LEFT(OrderData[[#This Row],[Name]], SEARCH(" ", OrderData[[#This Row],[Name]]) - 1)</f>
        <v>Doll</v>
      </c>
      <c r="H125" s="2" t="str">
        <f>RIGHT(OrderData[[#This Row],[Name]], LEN(OrderData[[#This Row],[Name]]) - SEARCH(" ", OrderData[[#This Row],[Name]]))</f>
        <v>Beauchamp</v>
      </c>
      <c r="I125" s="2" t="str">
        <f>VLOOKUP(OrderData[[#This Row],[Customer ID]],customers!$A$1:$I$1001,6,FALSE)</f>
        <v>Stamford</v>
      </c>
      <c r="J125" s="2" t="str">
        <f>VLOOKUP(OrderData[[#This Row],[Customer ID]],customers!$A$1:$I$1001,7,FALSE)</f>
        <v>United States</v>
      </c>
      <c r="K125" t="str">
        <f>VLOOKUP(OrderData[[#This Row],[Customer ID]],customers!$A$1:$I$1001,9,FALSE)</f>
        <v>No</v>
      </c>
      <c r="L125" t="str">
        <f>INDEX(Table3[Coffee Type],MATCH(OrderData[[#This Row],[Product ID]],Table3[Product ID],0))</f>
        <v>Lib</v>
      </c>
      <c r="M125" t="str">
        <f>VLOOKUP(OrderData[[#This Row],[Product ID]],products!$A$1:$G$49,3,FALSE)</f>
        <v>L</v>
      </c>
      <c r="N125">
        <f>VLOOKUP(OrderData[[#This Row],[Product ID]],products!$A$1:$G$49,5,FALSE)</f>
        <v>36.454999999999998</v>
      </c>
      <c r="O125" s="4">
        <f>OrderData[[#This Row],[Unit Price]]*OrderData[[#This Row],[Quantity]]</f>
        <v>145.82</v>
      </c>
      <c r="P125" t="str" cm="1">
        <f t="array" ref="P125">_xlfn.IFS(OrderData[[#This Row],[Roast Type]]="M","Medium",OrderData[[#This Row],[Roast Type]]="L","Light",OrderData[[#This Row],[Roast Type]]="D","Dark")</f>
        <v>Light</v>
      </c>
      <c r="Q125" t="str" cm="1">
        <f t="array" ref="Q125">_xlfn.IFS(OrderData[[#This Row],[Coffee Type]]="Rob","Robusta",OrderData[[#This Row],[Coffee Type]]="Ara","Arabica",OrderData[[#This Row],[Coffee Type]]="Lib","Librica",OrderData[[#This Row],[Coffee Type]]="Exc","Excelsior")</f>
        <v>Librica</v>
      </c>
    </row>
    <row r="126" spans="1:17" x14ac:dyDescent="0.3">
      <c r="A126" s="2" t="s">
        <v>290</v>
      </c>
      <c r="B126" s="3">
        <v>43582</v>
      </c>
      <c r="C126" s="2" t="s">
        <v>291</v>
      </c>
      <c r="D126" t="s">
        <v>90</v>
      </c>
      <c r="E126" s="2">
        <v>5</v>
      </c>
      <c r="F126" s="2" t="str">
        <f>VLOOKUP(OrderData[[#This Row],[Customer ID]],customers!$A$1:$I$1001,2,FALSE)</f>
        <v>Stanford Rodliff</v>
      </c>
      <c r="G126" s="2" t="str">
        <f>LEFT(OrderData[[#This Row],[Name]], SEARCH(" ", OrderData[[#This Row],[Name]]) - 1)</f>
        <v>Stanford</v>
      </c>
      <c r="H126" s="2" t="str">
        <f>RIGHT(OrderData[[#This Row],[Name]], LEN(OrderData[[#This Row],[Name]]) - SEARCH(" ", OrderData[[#This Row],[Name]]))</f>
        <v>Rodliff</v>
      </c>
      <c r="I126" s="2" t="str">
        <f>VLOOKUP(OrderData[[#This Row],[Customer ID]],customers!$A$1:$I$1001,6,FALSE)</f>
        <v>Newport News</v>
      </c>
      <c r="J126" s="2" t="str">
        <f>VLOOKUP(OrderData[[#This Row],[Customer ID]],customers!$A$1:$I$1001,7,FALSE)</f>
        <v>United States</v>
      </c>
      <c r="K126" t="str">
        <f>VLOOKUP(OrderData[[#This Row],[Customer ID]],customers!$A$1:$I$1001,9,FALSE)</f>
        <v>Yes</v>
      </c>
      <c r="L126" t="str">
        <f>INDEX(Table3[Coffee Type],MATCH(OrderData[[#This Row],[Product ID]],Table3[Product ID],0))</f>
        <v>Lib</v>
      </c>
      <c r="M126" t="str">
        <f>VLOOKUP(OrderData[[#This Row],[Product ID]],products!$A$1:$G$49,3,FALSE)</f>
        <v>M</v>
      </c>
      <c r="N126">
        <f>VLOOKUP(OrderData[[#This Row],[Product ID]],products!$A$1:$G$49,5,FALSE)</f>
        <v>4.3650000000000002</v>
      </c>
      <c r="O126" s="4">
        <f>OrderData[[#This Row],[Unit Price]]*OrderData[[#This Row],[Quantity]]</f>
        <v>21.825000000000003</v>
      </c>
      <c r="P126" t="str" cm="1">
        <f t="array" ref="P126">_xlfn.IFS(OrderData[[#This Row],[Roast Type]]="M","Medium",OrderData[[#This Row],[Roast Type]]="L","Light",OrderData[[#This Row],[Roast Type]]="D","Dark")</f>
        <v>Medium</v>
      </c>
      <c r="Q126" t="str" cm="1">
        <f t="array" ref="Q126">_xlfn.IFS(OrderData[[#This Row],[Coffee Type]]="Rob","Robusta",OrderData[[#This Row],[Coffee Type]]="Ara","Arabica",OrderData[[#This Row],[Coffee Type]]="Lib","Librica",OrderData[[#This Row],[Coffee Type]]="Exc","Excelsior")</f>
        <v>Librica</v>
      </c>
    </row>
    <row r="127" spans="1:17" x14ac:dyDescent="0.3">
      <c r="A127" s="2" t="s">
        <v>292</v>
      </c>
      <c r="B127" s="3">
        <v>43608</v>
      </c>
      <c r="C127" s="2" t="s">
        <v>293</v>
      </c>
      <c r="D127" t="s">
        <v>91</v>
      </c>
      <c r="E127" s="2">
        <v>3</v>
      </c>
      <c r="F127" s="2" t="str">
        <f>VLOOKUP(OrderData[[#This Row],[Customer ID]],customers!$A$1:$I$1001,2,FALSE)</f>
        <v>Stevana Woodham</v>
      </c>
      <c r="G127" s="2" t="str">
        <f>LEFT(OrderData[[#This Row],[Name]], SEARCH(" ", OrderData[[#This Row],[Name]]) - 1)</f>
        <v>Stevana</v>
      </c>
      <c r="H127" s="2" t="str">
        <f>RIGHT(OrderData[[#This Row],[Name]], LEN(OrderData[[#This Row],[Name]]) - SEARCH(" ", OrderData[[#This Row],[Name]]))</f>
        <v>Woodham</v>
      </c>
      <c r="I127" s="2" t="str">
        <f>VLOOKUP(OrderData[[#This Row],[Customer ID]],customers!$A$1:$I$1001,6,FALSE)</f>
        <v>Drumcondra</v>
      </c>
      <c r="J127" s="2" t="str">
        <f>VLOOKUP(OrderData[[#This Row],[Customer ID]],customers!$A$1:$I$1001,7,FALSE)</f>
        <v>Ireland</v>
      </c>
      <c r="K127" t="str">
        <f>VLOOKUP(OrderData[[#This Row],[Customer ID]],customers!$A$1:$I$1001,9,FALSE)</f>
        <v>Yes</v>
      </c>
      <c r="L127" t="str">
        <f>INDEX(Table3[Coffee Type],MATCH(OrderData[[#This Row],[Product ID]],Table3[Product ID],0))</f>
        <v>Lib</v>
      </c>
      <c r="M127" t="str">
        <f>VLOOKUP(OrderData[[#This Row],[Product ID]],products!$A$1:$G$49,3,FALSE)</f>
        <v>M</v>
      </c>
      <c r="N127">
        <f>VLOOKUP(OrderData[[#This Row],[Product ID]],products!$A$1:$G$49,5,FALSE)</f>
        <v>8.73</v>
      </c>
      <c r="O127" s="4">
        <f>OrderData[[#This Row],[Unit Price]]*OrderData[[#This Row],[Quantity]]</f>
        <v>26.19</v>
      </c>
      <c r="P127" t="str" cm="1">
        <f t="array" ref="P127">_xlfn.IFS(OrderData[[#This Row],[Roast Type]]="M","Medium",OrderData[[#This Row],[Roast Type]]="L","Light",OrderData[[#This Row],[Roast Type]]="D","Dark")</f>
        <v>Medium</v>
      </c>
      <c r="Q127" t="str" cm="1">
        <f t="array" ref="Q127">_xlfn.IFS(OrderData[[#This Row],[Coffee Type]]="Rob","Robusta",OrderData[[#This Row],[Coffee Type]]="Ara","Arabica",OrderData[[#This Row],[Coffee Type]]="Lib","Librica",OrderData[[#This Row],[Coffee Type]]="Exc","Excelsior")</f>
        <v>Librica</v>
      </c>
    </row>
    <row r="128" spans="1:17" x14ac:dyDescent="0.3">
      <c r="A128" s="2" t="s">
        <v>294</v>
      </c>
      <c r="B128" s="3">
        <v>44026</v>
      </c>
      <c r="C128" s="2" t="s">
        <v>295</v>
      </c>
      <c r="D128" t="s">
        <v>74</v>
      </c>
      <c r="E128" s="2">
        <v>1</v>
      </c>
      <c r="F128" s="2" t="str">
        <f>VLOOKUP(OrderData[[#This Row],[Customer ID]],customers!$A$1:$I$1001,2,FALSE)</f>
        <v>Hewet Synnot</v>
      </c>
      <c r="G128" s="2" t="str">
        <f>LEFT(OrderData[[#This Row],[Name]], SEARCH(" ", OrderData[[#This Row],[Name]]) - 1)</f>
        <v>Hewet</v>
      </c>
      <c r="H128" s="2" t="str">
        <f>RIGHT(OrderData[[#This Row],[Name]], LEN(OrderData[[#This Row],[Name]]) - SEARCH(" ", OrderData[[#This Row],[Name]]))</f>
        <v>Synnot</v>
      </c>
      <c r="I128" s="2" t="str">
        <f>VLOOKUP(OrderData[[#This Row],[Customer ID]],customers!$A$1:$I$1001,6,FALSE)</f>
        <v>Anchorage</v>
      </c>
      <c r="J128" s="2" t="str">
        <f>VLOOKUP(OrderData[[#This Row],[Customer ID]],customers!$A$1:$I$1001,7,FALSE)</f>
        <v>United States</v>
      </c>
      <c r="K128" t="str">
        <f>VLOOKUP(OrderData[[#This Row],[Customer ID]],customers!$A$1:$I$1001,9,FALSE)</f>
        <v>No</v>
      </c>
      <c r="L128" t="str">
        <f>INDEX(Table3[Coffee Type],MATCH(OrderData[[#This Row],[Product ID]],Table3[Product ID],0))</f>
        <v>Ara</v>
      </c>
      <c r="M128" t="str">
        <f>VLOOKUP(OrderData[[#This Row],[Product ID]],products!$A$1:$G$49,3,FALSE)</f>
        <v>M</v>
      </c>
      <c r="N128">
        <f>VLOOKUP(OrderData[[#This Row],[Product ID]],products!$A$1:$G$49,5,FALSE)</f>
        <v>11.25</v>
      </c>
      <c r="O128" s="4">
        <f>OrderData[[#This Row],[Unit Price]]*OrderData[[#This Row],[Quantity]]</f>
        <v>11.25</v>
      </c>
      <c r="P128" t="str" cm="1">
        <f t="array" ref="P128">_xlfn.IFS(OrderData[[#This Row],[Roast Type]]="M","Medium",OrderData[[#This Row],[Roast Type]]="L","Light",OrderData[[#This Row],[Roast Type]]="D","Dark")</f>
        <v>Medium</v>
      </c>
      <c r="Q128" t="str" cm="1">
        <f t="array" ref="Q128">_xlfn.IFS(OrderData[[#This Row],[Coffee Type]]="Rob","Robusta",OrderData[[#This Row],[Coffee Type]]="Ara","Arabica",OrderData[[#This Row],[Coffee Type]]="Lib","Librica",OrderData[[#This Row],[Coffee Type]]="Exc","Excelsior")</f>
        <v>Arabica</v>
      </c>
    </row>
    <row r="129" spans="1:17" x14ac:dyDescent="0.3">
      <c r="A129" s="2" t="s">
        <v>296</v>
      </c>
      <c r="B129" s="3">
        <v>44510</v>
      </c>
      <c r="C129" s="2" t="s">
        <v>297</v>
      </c>
      <c r="D129" t="s">
        <v>26</v>
      </c>
      <c r="E129" s="2">
        <v>6</v>
      </c>
      <c r="F129" s="2" t="str">
        <f>VLOOKUP(OrderData[[#This Row],[Customer ID]],customers!$A$1:$I$1001,2,FALSE)</f>
        <v>Raleigh Lepere</v>
      </c>
      <c r="G129" s="2" t="str">
        <f>LEFT(OrderData[[#This Row],[Name]], SEARCH(" ", OrderData[[#This Row],[Name]]) - 1)</f>
        <v>Raleigh</v>
      </c>
      <c r="H129" s="2" t="str">
        <f>RIGHT(OrderData[[#This Row],[Name]], LEN(OrderData[[#This Row],[Name]]) - SEARCH(" ", OrderData[[#This Row],[Name]]))</f>
        <v>Lepere</v>
      </c>
      <c r="I129" s="2" t="str">
        <f>VLOOKUP(OrderData[[#This Row],[Customer ID]],customers!$A$1:$I$1001,6,FALSE)</f>
        <v>Beaumont</v>
      </c>
      <c r="J129" s="2" t="str">
        <f>VLOOKUP(OrderData[[#This Row],[Customer ID]],customers!$A$1:$I$1001,7,FALSE)</f>
        <v>Ireland</v>
      </c>
      <c r="K129" t="str">
        <f>VLOOKUP(OrderData[[#This Row],[Customer ID]],customers!$A$1:$I$1001,9,FALSE)</f>
        <v>No</v>
      </c>
      <c r="L129" t="str">
        <f>INDEX(Table3[Coffee Type],MATCH(OrderData[[#This Row],[Product ID]],Table3[Product ID],0))</f>
        <v>Lib</v>
      </c>
      <c r="M129" t="str">
        <f>VLOOKUP(OrderData[[#This Row],[Product ID]],products!$A$1:$G$49,3,FALSE)</f>
        <v>D</v>
      </c>
      <c r="N129">
        <f>VLOOKUP(OrderData[[#This Row],[Product ID]],products!$A$1:$G$49,5,FALSE)</f>
        <v>12.95</v>
      </c>
      <c r="O129" s="4">
        <f>OrderData[[#This Row],[Unit Price]]*OrderData[[#This Row],[Quantity]]</f>
        <v>77.699999999999989</v>
      </c>
      <c r="P129" t="str" cm="1">
        <f t="array" ref="P129">_xlfn.IFS(OrderData[[#This Row],[Roast Type]]="M","Medium",OrderData[[#This Row],[Roast Type]]="L","Light",OrderData[[#This Row],[Roast Type]]="D","Dark")</f>
        <v>Dark</v>
      </c>
      <c r="Q129" t="str" cm="1">
        <f t="array" ref="Q129">_xlfn.IFS(OrderData[[#This Row],[Coffee Type]]="Rob","Robusta",OrderData[[#This Row],[Coffee Type]]="Ara","Arabica",OrderData[[#This Row],[Coffee Type]]="Lib","Librica",OrderData[[#This Row],[Coffee Type]]="Exc","Excelsior")</f>
        <v>Librica</v>
      </c>
    </row>
    <row r="130" spans="1:17" x14ac:dyDescent="0.3">
      <c r="A130" s="2" t="s">
        <v>298</v>
      </c>
      <c r="B130" s="3">
        <v>44439</v>
      </c>
      <c r="C130" s="2" t="s">
        <v>299</v>
      </c>
      <c r="D130" t="s">
        <v>80</v>
      </c>
      <c r="E130" s="2">
        <v>1</v>
      </c>
      <c r="F130" s="2" t="str">
        <f>VLOOKUP(OrderData[[#This Row],[Customer ID]],customers!$A$1:$I$1001,2,FALSE)</f>
        <v>Timofei Woofinden</v>
      </c>
      <c r="G130" s="2" t="str">
        <f>LEFT(OrderData[[#This Row],[Name]], SEARCH(" ", OrderData[[#This Row],[Name]]) - 1)</f>
        <v>Timofei</v>
      </c>
      <c r="H130" s="2" t="str">
        <f>RIGHT(OrderData[[#This Row],[Name]], LEN(OrderData[[#This Row],[Name]]) - SEARCH(" ", OrderData[[#This Row],[Name]]))</f>
        <v>Woofinden</v>
      </c>
      <c r="I130" s="2" t="str">
        <f>VLOOKUP(OrderData[[#This Row],[Customer ID]],customers!$A$1:$I$1001,6,FALSE)</f>
        <v>Fargo</v>
      </c>
      <c r="J130" s="2" t="str">
        <f>VLOOKUP(OrderData[[#This Row],[Customer ID]],customers!$A$1:$I$1001,7,FALSE)</f>
        <v>United States</v>
      </c>
      <c r="K130" t="str">
        <f>VLOOKUP(OrderData[[#This Row],[Customer ID]],customers!$A$1:$I$1001,9,FALSE)</f>
        <v>No</v>
      </c>
      <c r="L130" t="str">
        <f>INDEX(Table3[Coffee Type],MATCH(OrderData[[#This Row],[Product ID]],Table3[Product ID],0))</f>
        <v>Ara</v>
      </c>
      <c r="M130" t="str">
        <f>VLOOKUP(OrderData[[#This Row],[Product ID]],products!$A$1:$G$49,3,FALSE)</f>
        <v>M</v>
      </c>
      <c r="N130">
        <f>VLOOKUP(OrderData[[#This Row],[Product ID]],products!$A$1:$G$49,5,FALSE)</f>
        <v>6.75</v>
      </c>
      <c r="O130" s="4">
        <f>OrderData[[#This Row],[Unit Price]]*OrderData[[#This Row],[Quantity]]</f>
        <v>6.75</v>
      </c>
      <c r="P130" t="str" cm="1">
        <f t="array" ref="P130">_xlfn.IFS(OrderData[[#This Row],[Roast Type]]="M","Medium",OrderData[[#This Row],[Roast Type]]="L","Light",OrderData[[#This Row],[Roast Type]]="D","Dark")</f>
        <v>Medium</v>
      </c>
      <c r="Q130" t="str" cm="1">
        <f t="array" ref="Q130">_xlfn.IFS(OrderData[[#This Row],[Coffee Type]]="Rob","Robusta",OrderData[[#This Row],[Coffee Type]]="Ara","Arabica",OrderData[[#This Row],[Coffee Type]]="Lib","Librica",OrderData[[#This Row],[Coffee Type]]="Exc","Excelsior")</f>
        <v>Arabica</v>
      </c>
    </row>
    <row r="131" spans="1:17" x14ac:dyDescent="0.3">
      <c r="A131" s="2" t="s">
        <v>300</v>
      </c>
      <c r="B131" s="3">
        <v>43652</v>
      </c>
      <c r="C131" s="2" t="s">
        <v>301</v>
      </c>
      <c r="D131" t="s">
        <v>258</v>
      </c>
      <c r="E131" s="2">
        <v>1</v>
      </c>
      <c r="F131" s="2" t="str">
        <f>VLOOKUP(OrderData[[#This Row],[Customer ID]],customers!$A$1:$I$1001,2,FALSE)</f>
        <v>Evelina Dacca</v>
      </c>
      <c r="G131" s="2" t="str">
        <f>LEFT(OrderData[[#This Row],[Name]], SEARCH(" ", OrderData[[#This Row],[Name]]) - 1)</f>
        <v>Evelina</v>
      </c>
      <c r="H131" s="2" t="str">
        <f>RIGHT(OrderData[[#This Row],[Name]], LEN(OrderData[[#This Row],[Name]]) - SEARCH(" ", OrderData[[#This Row],[Name]]))</f>
        <v>Dacca</v>
      </c>
      <c r="I131" s="2" t="str">
        <f>VLOOKUP(OrderData[[#This Row],[Customer ID]],customers!$A$1:$I$1001,6,FALSE)</f>
        <v>Evansville</v>
      </c>
      <c r="J131" s="2" t="str">
        <f>VLOOKUP(OrderData[[#This Row],[Customer ID]],customers!$A$1:$I$1001,7,FALSE)</f>
        <v>United States</v>
      </c>
      <c r="K131" t="str">
        <f>VLOOKUP(OrderData[[#This Row],[Customer ID]],customers!$A$1:$I$1001,9,FALSE)</f>
        <v>Yes</v>
      </c>
      <c r="L131" t="str">
        <f>INDEX(Table3[Coffee Type],MATCH(OrderData[[#This Row],[Product ID]],Table3[Product ID],0))</f>
        <v>Exc</v>
      </c>
      <c r="M131" t="str">
        <f>VLOOKUP(OrderData[[#This Row],[Product ID]],products!$A$1:$G$49,3,FALSE)</f>
        <v>D</v>
      </c>
      <c r="N131">
        <f>VLOOKUP(OrderData[[#This Row],[Product ID]],products!$A$1:$G$49,5,FALSE)</f>
        <v>12.15</v>
      </c>
      <c r="O131" s="4">
        <f>OrderData[[#This Row],[Unit Price]]*OrderData[[#This Row],[Quantity]]</f>
        <v>12.15</v>
      </c>
      <c r="P131" t="str" cm="1">
        <f t="array" ref="P131">_xlfn.IFS(OrderData[[#This Row],[Roast Type]]="M","Medium",OrderData[[#This Row],[Roast Type]]="L","Light",OrderData[[#This Row],[Roast Type]]="D","Dark")</f>
        <v>Dark</v>
      </c>
      <c r="Q131" t="str" cm="1">
        <f t="array" ref="Q131">_xlfn.IFS(OrderData[[#This Row],[Coffee Type]]="Rob","Robusta",OrderData[[#This Row],[Coffee Type]]="Ara","Arabica",OrderData[[#This Row],[Coffee Type]]="Lib","Librica",OrderData[[#This Row],[Coffee Type]]="Exc","Excelsior")</f>
        <v>Excelsior</v>
      </c>
    </row>
    <row r="132" spans="1:17" x14ac:dyDescent="0.3">
      <c r="A132" s="2" t="s">
        <v>302</v>
      </c>
      <c r="B132" s="3">
        <v>44624</v>
      </c>
      <c r="C132" s="2" t="s">
        <v>303</v>
      </c>
      <c r="D132" t="s">
        <v>217</v>
      </c>
      <c r="E132" s="2">
        <v>5</v>
      </c>
      <c r="F132" s="2" t="str">
        <f>VLOOKUP(OrderData[[#This Row],[Customer ID]],customers!$A$1:$I$1001,2,FALSE)</f>
        <v>Bidget Tremellier</v>
      </c>
      <c r="G132" s="2" t="str">
        <f>LEFT(OrderData[[#This Row],[Name]], SEARCH(" ", OrderData[[#This Row],[Name]]) - 1)</f>
        <v>Bidget</v>
      </c>
      <c r="H132" s="2" t="str">
        <f>RIGHT(OrderData[[#This Row],[Name]], LEN(OrderData[[#This Row],[Name]]) - SEARCH(" ", OrderData[[#This Row],[Name]]))</f>
        <v>Tremellier</v>
      </c>
      <c r="I132" s="2" t="str">
        <f>VLOOKUP(OrderData[[#This Row],[Customer ID]],customers!$A$1:$I$1001,6,FALSE)</f>
        <v>Cherryville</v>
      </c>
      <c r="J132" s="2" t="str">
        <f>VLOOKUP(OrderData[[#This Row],[Customer ID]],customers!$A$1:$I$1001,7,FALSE)</f>
        <v>Ireland</v>
      </c>
      <c r="K132" t="str">
        <f>VLOOKUP(OrderData[[#This Row],[Customer ID]],customers!$A$1:$I$1001,9,FALSE)</f>
        <v>Yes</v>
      </c>
      <c r="L132" t="str">
        <f>INDEX(Table3[Coffee Type],MATCH(OrderData[[#This Row],[Product ID]],Table3[Product ID],0))</f>
        <v>Ara</v>
      </c>
      <c r="M132" t="str">
        <f>VLOOKUP(OrderData[[#This Row],[Product ID]],products!$A$1:$G$49,3,FALSE)</f>
        <v>L</v>
      </c>
      <c r="N132">
        <f>VLOOKUP(OrderData[[#This Row],[Product ID]],products!$A$1:$G$49,5,FALSE)</f>
        <v>29.784999999999997</v>
      </c>
      <c r="O132" s="4">
        <f>OrderData[[#This Row],[Unit Price]]*OrderData[[#This Row],[Quantity]]</f>
        <v>148.92499999999998</v>
      </c>
      <c r="P132" t="str" cm="1">
        <f t="array" ref="P132">_xlfn.IFS(OrderData[[#This Row],[Roast Type]]="M","Medium",OrderData[[#This Row],[Roast Type]]="L","Light",OrderData[[#This Row],[Roast Type]]="D","Dark")</f>
        <v>Light</v>
      </c>
      <c r="Q132" t="str" cm="1">
        <f t="array" ref="Q132">_xlfn.IFS(OrderData[[#This Row],[Coffee Type]]="Rob","Robusta",OrderData[[#This Row],[Coffee Type]]="Ara","Arabica",OrderData[[#This Row],[Coffee Type]]="Lib","Librica",OrderData[[#This Row],[Coffee Type]]="Exc","Excelsior")</f>
        <v>Arabica</v>
      </c>
    </row>
    <row r="133" spans="1:17" x14ac:dyDescent="0.3">
      <c r="A133" s="2" t="s">
        <v>304</v>
      </c>
      <c r="B133" s="3">
        <v>44196</v>
      </c>
      <c r="C133" s="2" t="s">
        <v>305</v>
      </c>
      <c r="D133" t="s">
        <v>29</v>
      </c>
      <c r="E133" s="2">
        <v>2</v>
      </c>
      <c r="F133" s="2" t="str">
        <f>VLOOKUP(OrderData[[#This Row],[Customer ID]],customers!$A$1:$I$1001,2,FALSE)</f>
        <v>Bobinette Hindsberg</v>
      </c>
      <c r="G133" s="2" t="str">
        <f>LEFT(OrderData[[#This Row],[Name]], SEARCH(" ", OrderData[[#This Row],[Name]]) - 1)</f>
        <v>Bobinette</v>
      </c>
      <c r="H133" s="2" t="str">
        <f>RIGHT(OrderData[[#This Row],[Name]], LEN(OrderData[[#This Row],[Name]]) - SEARCH(" ", OrderData[[#This Row],[Name]]))</f>
        <v>Hindsberg</v>
      </c>
      <c r="I133" s="2" t="str">
        <f>VLOOKUP(OrderData[[#This Row],[Customer ID]],customers!$A$1:$I$1001,6,FALSE)</f>
        <v>Charlotte</v>
      </c>
      <c r="J133" s="2" t="str">
        <f>VLOOKUP(OrderData[[#This Row],[Customer ID]],customers!$A$1:$I$1001,7,FALSE)</f>
        <v>United States</v>
      </c>
      <c r="K133" t="str">
        <f>VLOOKUP(OrderData[[#This Row],[Customer ID]],customers!$A$1:$I$1001,9,FALSE)</f>
        <v>Yes</v>
      </c>
      <c r="L133" t="str">
        <f>INDEX(Table3[Coffee Type],MATCH(OrderData[[#This Row],[Product ID]],Table3[Product ID],0))</f>
        <v>Exc</v>
      </c>
      <c r="M133" t="str">
        <f>VLOOKUP(OrderData[[#This Row],[Product ID]],products!$A$1:$G$49,3,FALSE)</f>
        <v>D</v>
      </c>
      <c r="N133">
        <f>VLOOKUP(OrderData[[#This Row],[Product ID]],products!$A$1:$G$49,5,FALSE)</f>
        <v>7.29</v>
      </c>
      <c r="O133" s="4">
        <f>OrderData[[#This Row],[Unit Price]]*OrderData[[#This Row],[Quantity]]</f>
        <v>14.58</v>
      </c>
      <c r="P133" t="str" cm="1">
        <f t="array" ref="P133">_xlfn.IFS(OrderData[[#This Row],[Roast Type]]="M","Medium",OrderData[[#This Row],[Roast Type]]="L","Light",OrderData[[#This Row],[Roast Type]]="D","Dark")</f>
        <v>Dark</v>
      </c>
      <c r="Q133" t="str" cm="1">
        <f t="array" ref="Q133">_xlfn.IFS(OrderData[[#This Row],[Coffee Type]]="Rob","Robusta",OrderData[[#This Row],[Coffee Type]]="Ara","Arabica",OrderData[[#This Row],[Coffee Type]]="Lib","Librica",OrderData[[#This Row],[Coffee Type]]="Exc","Excelsior")</f>
        <v>Excelsior</v>
      </c>
    </row>
    <row r="134" spans="1:17" x14ac:dyDescent="0.3">
      <c r="A134" s="2" t="s">
        <v>306</v>
      </c>
      <c r="B134" s="3">
        <v>44043</v>
      </c>
      <c r="C134" s="2" t="s">
        <v>307</v>
      </c>
      <c r="D134" t="s">
        <v>217</v>
      </c>
      <c r="E134" s="2">
        <v>5</v>
      </c>
      <c r="F134" s="2" t="str">
        <f>VLOOKUP(OrderData[[#This Row],[Customer ID]],customers!$A$1:$I$1001,2,FALSE)</f>
        <v>Osbert Robins</v>
      </c>
      <c r="G134" s="2" t="str">
        <f>LEFT(OrderData[[#This Row],[Name]], SEARCH(" ", OrderData[[#This Row],[Name]]) - 1)</f>
        <v>Osbert</v>
      </c>
      <c r="H134" s="2" t="str">
        <f>RIGHT(OrderData[[#This Row],[Name]], LEN(OrderData[[#This Row],[Name]]) - SEARCH(" ", OrderData[[#This Row],[Name]]))</f>
        <v>Robins</v>
      </c>
      <c r="I134" s="2" t="str">
        <f>VLOOKUP(OrderData[[#This Row],[Customer ID]],customers!$A$1:$I$1001,6,FALSE)</f>
        <v>Huntsville</v>
      </c>
      <c r="J134" s="2" t="str">
        <f>VLOOKUP(OrderData[[#This Row],[Customer ID]],customers!$A$1:$I$1001,7,FALSE)</f>
        <v>United States</v>
      </c>
      <c r="K134" t="str">
        <f>VLOOKUP(OrderData[[#This Row],[Customer ID]],customers!$A$1:$I$1001,9,FALSE)</f>
        <v>Yes</v>
      </c>
      <c r="L134" t="str">
        <f>INDEX(Table3[Coffee Type],MATCH(OrderData[[#This Row],[Product ID]],Table3[Product ID],0))</f>
        <v>Ara</v>
      </c>
      <c r="M134" t="str">
        <f>VLOOKUP(OrderData[[#This Row],[Product ID]],products!$A$1:$G$49,3,FALSE)</f>
        <v>L</v>
      </c>
      <c r="N134">
        <f>VLOOKUP(OrderData[[#This Row],[Product ID]],products!$A$1:$G$49,5,FALSE)</f>
        <v>29.784999999999997</v>
      </c>
      <c r="O134" s="4">
        <f>OrderData[[#This Row],[Unit Price]]*OrderData[[#This Row],[Quantity]]</f>
        <v>148.92499999999998</v>
      </c>
      <c r="P134" t="str" cm="1">
        <f t="array" ref="P134">_xlfn.IFS(OrderData[[#This Row],[Roast Type]]="M","Medium",OrderData[[#This Row],[Roast Type]]="L","Light",OrderData[[#This Row],[Roast Type]]="D","Dark")</f>
        <v>Light</v>
      </c>
      <c r="Q134" t="str" cm="1">
        <f t="array" ref="Q134">_xlfn.IFS(OrderData[[#This Row],[Coffee Type]]="Rob","Robusta",OrderData[[#This Row],[Coffee Type]]="Ara","Arabica",OrderData[[#This Row],[Coffee Type]]="Lib","Librica",OrderData[[#This Row],[Coffee Type]]="Exc","Excelsior")</f>
        <v>Arabica</v>
      </c>
    </row>
    <row r="135" spans="1:17" x14ac:dyDescent="0.3">
      <c r="A135" s="2" t="s">
        <v>308</v>
      </c>
      <c r="B135" s="3">
        <v>44340</v>
      </c>
      <c r="C135" s="2" t="s">
        <v>309</v>
      </c>
      <c r="D135" t="s">
        <v>26</v>
      </c>
      <c r="E135" s="2">
        <v>1</v>
      </c>
      <c r="F135" s="2" t="str">
        <f>VLOOKUP(OrderData[[#This Row],[Customer ID]],customers!$A$1:$I$1001,2,FALSE)</f>
        <v>Othello Syseland</v>
      </c>
      <c r="G135" s="2" t="str">
        <f>LEFT(OrderData[[#This Row],[Name]], SEARCH(" ", OrderData[[#This Row],[Name]]) - 1)</f>
        <v>Othello</v>
      </c>
      <c r="H135" s="2" t="str">
        <f>RIGHT(OrderData[[#This Row],[Name]], LEN(OrderData[[#This Row],[Name]]) - SEARCH(" ", OrderData[[#This Row],[Name]]))</f>
        <v>Syseland</v>
      </c>
      <c r="I135" s="2" t="str">
        <f>VLOOKUP(OrderData[[#This Row],[Customer ID]],customers!$A$1:$I$1001,6,FALSE)</f>
        <v>Santa Ana</v>
      </c>
      <c r="J135" s="2" t="str">
        <f>VLOOKUP(OrderData[[#This Row],[Customer ID]],customers!$A$1:$I$1001,7,FALSE)</f>
        <v>United States</v>
      </c>
      <c r="K135" t="str">
        <f>VLOOKUP(OrderData[[#This Row],[Customer ID]],customers!$A$1:$I$1001,9,FALSE)</f>
        <v>No</v>
      </c>
      <c r="L135" t="str">
        <f>INDEX(Table3[Coffee Type],MATCH(OrderData[[#This Row],[Product ID]],Table3[Product ID],0))</f>
        <v>Lib</v>
      </c>
      <c r="M135" t="str">
        <f>VLOOKUP(OrderData[[#This Row],[Product ID]],products!$A$1:$G$49,3,FALSE)</f>
        <v>D</v>
      </c>
      <c r="N135">
        <f>VLOOKUP(OrderData[[#This Row],[Product ID]],products!$A$1:$G$49,5,FALSE)</f>
        <v>12.95</v>
      </c>
      <c r="O135" s="4">
        <f>OrderData[[#This Row],[Unit Price]]*OrderData[[#This Row],[Quantity]]</f>
        <v>12.95</v>
      </c>
      <c r="P135" t="str" cm="1">
        <f t="array" ref="P135">_xlfn.IFS(OrderData[[#This Row],[Roast Type]]="M","Medium",OrderData[[#This Row],[Roast Type]]="L","Light",OrderData[[#This Row],[Roast Type]]="D","Dark")</f>
        <v>Dark</v>
      </c>
      <c r="Q135" t="str" cm="1">
        <f t="array" ref="Q135">_xlfn.IFS(OrderData[[#This Row],[Coffee Type]]="Rob","Robusta",OrderData[[#This Row],[Coffee Type]]="Ara","Arabica",OrderData[[#This Row],[Coffee Type]]="Lib","Librica",OrderData[[#This Row],[Coffee Type]]="Exc","Excelsior")</f>
        <v>Librica</v>
      </c>
    </row>
    <row r="136" spans="1:17" x14ac:dyDescent="0.3">
      <c r="A136" s="2" t="s">
        <v>310</v>
      </c>
      <c r="B136" s="3">
        <v>44758</v>
      </c>
      <c r="C136" s="2" t="s">
        <v>311</v>
      </c>
      <c r="D136" t="s">
        <v>125</v>
      </c>
      <c r="E136" s="2">
        <v>3</v>
      </c>
      <c r="F136" s="2" t="str">
        <f>VLOOKUP(OrderData[[#This Row],[Customer ID]],customers!$A$1:$I$1001,2,FALSE)</f>
        <v>Ewell Hanby</v>
      </c>
      <c r="G136" s="2" t="str">
        <f>LEFT(OrderData[[#This Row],[Name]], SEARCH(" ", OrderData[[#This Row],[Name]]) - 1)</f>
        <v>Ewell</v>
      </c>
      <c r="H136" s="2" t="str">
        <f>RIGHT(OrderData[[#This Row],[Name]], LEN(OrderData[[#This Row],[Name]]) - SEARCH(" ", OrderData[[#This Row],[Name]]))</f>
        <v>Hanby</v>
      </c>
      <c r="I136" s="2" t="str">
        <f>VLOOKUP(OrderData[[#This Row],[Customer ID]],customers!$A$1:$I$1001,6,FALSE)</f>
        <v>Washington</v>
      </c>
      <c r="J136" s="2" t="str">
        <f>VLOOKUP(OrderData[[#This Row],[Customer ID]],customers!$A$1:$I$1001,7,FALSE)</f>
        <v>United States</v>
      </c>
      <c r="K136" t="str">
        <f>VLOOKUP(OrderData[[#This Row],[Customer ID]],customers!$A$1:$I$1001,9,FALSE)</f>
        <v>Yes</v>
      </c>
      <c r="L136" t="str">
        <f>INDEX(Table3[Coffee Type],MATCH(OrderData[[#This Row],[Product ID]],Table3[Product ID],0))</f>
        <v>Exc</v>
      </c>
      <c r="M136" t="str">
        <f>VLOOKUP(OrderData[[#This Row],[Product ID]],products!$A$1:$G$49,3,FALSE)</f>
        <v>M</v>
      </c>
      <c r="N136">
        <f>VLOOKUP(OrderData[[#This Row],[Product ID]],products!$A$1:$G$49,5,FALSE)</f>
        <v>31.624999999999996</v>
      </c>
      <c r="O136" s="4">
        <f>OrderData[[#This Row],[Unit Price]]*OrderData[[#This Row],[Quantity]]</f>
        <v>94.874999999999986</v>
      </c>
      <c r="P136" t="str" cm="1">
        <f t="array" ref="P136">_xlfn.IFS(OrderData[[#This Row],[Roast Type]]="M","Medium",OrderData[[#This Row],[Roast Type]]="L","Light",OrderData[[#This Row],[Roast Type]]="D","Dark")</f>
        <v>Medium</v>
      </c>
      <c r="Q136" t="str" cm="1">
        <f t="array" ref="Q136">_xlfn.IFS(OrderData[[#This Row],[Coffee Type]]="Rob","Robusta",OrderData[[#This Row],[Coffee Type]]="Ara","Arabica",OrderData[[#This Row],[Coffee Type]]="Lib","Librica",OrderData[[#This Row],[Coffee Type]]="Exc","Excelsior")</f>
        <v>Excelsior</v>
      </c>
    </row>
    <row r="137" spans="1:17" x14ac:dyDescent="0.3">
      <c r="A137" s="2" t="s">
        <v>312</v>
      </c>
      <c r="B137" s="3">
        <v>44232</v>
      </c>
      <c r="C137" s="2" t="s">
        <v>313</v>
      </c>
      <c r="D137" t="s">
        <v>205</v>
      </c>
      <c r="E137" s="2">
        <v>5</v>
      </c>
      <c r="F137" s="2" t="str">
        <f>VLOOKUP(OrderData[[#This Row],[Customer ID]],customers!$A$1:$I$1001,2,FALSE)</f>
        <v>Blancha McAmish</v>
      </c>
      <c r="G137" s="2" t="str">
        <f>LEFT(OrderData[[#This Row],[Name]], SEARCH(" ", OrderData[[#This Row],[Name]]) - 1)</f>
        <v>Blancha</v>
      </c>
      <c r="H137" s="2" t="str">
        <f>RIGHT(OrderData[[#This Row],[Name]], LEN(OrderData[[#This Row],[Name]]) - SEARCH(" ", OrderData[[#This Row],[Name]]))</f>
        <v>McAmish</v>
      </c>
      <c r="I137" s="2" t="str">
        <f>VLOOKUP(OrderData[[#This Row],[Customer ID]],customers!$A$1:$I$1001,6,FALSE)</f>
        <v>Oklahoma City</v>
      </c>
      <c r="J137" s="2" t="str">
        <f>VLOOKUP(OrderData[[#This Row],[Customer ID]],customers!$A$1:$I$1001,7,FALSE)</f>
        <v>United States</v>
      </c>
      <c r="K137" t="str">
        <f>VLOOKUP(OrderData[[#This Row],[Customer ID]],customers!$A$1:$I$1001,9,FALSE)</f>
        <v>Yes</v>
      </c>
      <c r="L137" t="str">
        <f>INDEX(Table3[Coffee Type],MATCH(OrderData[[#This Row],[Product ID]],Table3[Product ID],0))</f>
        <v>Ara</v>
      </c>
      <c r="M137" t="str">
        <f>VLOOKUP(OrderData[[#This Row],[Product ID]],products!$A$1:$G$49,3,FALSE)</f>
        <v>L</v>
      </c>
      <c r="N137">
        <f>VLOOKUP(OrderData[[#This Row],[Product ID]],products!$A$1:$G$49,5,FALSE)</f>
        <v>7.77</v>
      </c>
      <c r="O137" s="4">
        <f>OrderData[[#This Row],[Unit Price]]*OrderData[[#This Row],[Quantity]]</f>
        <v>38.849999999999994</v>
      </c>
      <c r="P137" t="str" cm="1">
        <f t="array" ref="P137">_xlfn.IFS(OrderData[[#This Row],[Roast Type]]="M","Medium",OrderData[[#This Row],[Roast Type]]="L","Light",OrderData[[#This Row],[Roast Type]]="D","Dark")</f>
        <v>Light</v>
      </c>
      <c r="Q137" t="str" cm="1">
        <f t="array" ref="Q137">_xlfn.IFS(OrderData[[#This Row],[Coffee Type]]="Rob","Robusta",OrderData[[#This Row],[Coffee Type]]="Ara","Arabica",OrderData[[#This Row],[Coffee Type]]="Lib","Librica",OrderData[[#This Row],[Coffee Type]]="Exc","Excelsior")</f>
        <v>Arabica</v>
      </c>
    </row>
    <row r="138" spans="1:17" x14ac:dyDescent="0.3">
      <c r="A138" s="2" t="s">
        <v>314</v>
      </c>
      <c r="B138" s="3">
        <v>44406</v>
      </c>
      <c r="C138" s="2" t="s">
        <v>315</v>
      </c>
      <c r="D138" t="s">
        <v>67</v>
      </c>
      <c r="E138" s="2">
        <v>4</v>
      </c>
      <c r="F138" s="2" t="str">
        <f>VLOOKUP(OrderData[[#This Row],[Customer ID]],customers!$A$1:$I$1001,2,FALSE)</f>
        <v>Lowell Keenleyside</v>
      </c>
      <c r="G138" s="2" t="str">
        <f>LEFT(OrderData[[#This Row],[Name]], SEARCH(" ", OrderData[[#This Row],[Name]]) - 1)</f>
        <v>Lowell</v>
      </c>
      <c r="H138" s="2" t="str">
        <f>RIGHT(OrderData[[#This Row],[Name]], LEN(OrderData[[#This Row],[Name]]) - SEARCH(" ", OrderData[[#This Row],[Name]]))</f>
        <v>Keenleyside</v>
      </c>
      <c r="I138" s="2" t="str">
        <f>VLOOKUP(OrderData[[#This Row],[Customer ID]],customers!$A$1:$I$1001,6,FALSE)</f>
        <v>Saint Louis</v>
      </c>
      <c r="J138" s="2" t="str">
        <f>VLOOKUP(OrderData[[#This Row],[Customer ID]],customers!$A$1:$I$1001,7,FALSE)</f>
        <v>United States</v>
      </c>
      <c r="K138" t="str">
        <f>VLOOKUP(OrderData[[#This Row],[Customer ID]],customers!$A$1:$I$1001,9,FALSE)</f>
        <v>No</v>
      </c>
      <c r="L138" t="str">
        <f>INDEX(Table3[Coffee Type],MATCH(OrderData[[#This Row],[Product ID]],Table3[Product ID],0))</f>
        <v>Ara</v>
      </c>
      <c r="M138" t="str">
        <f>VLOOKUP(OrderData[[#This Row],[Product ID]],products!$A$1:$G$49,3,FALSE)</f>
        <v>D</v>
      </c>
      <c r="N138">
        <f>VLOOKUP(OrderData[[#This Row],[Product ID]],products!$A$1:$G$49,5,FALSE)</f>
        <v>2.9849999999999999</v>
      </c>
      <c r="O138" s="4">
        <f>OrderData[[#This Row],[Unit Price]]*OrderData[[#This Row],[Quantity]]</f>
        <v>11.94</v>
      </c>
      <c r="P138" t="str" cm="1">
        <f t="array" ref="P138">_xlfn.IFS(OrderData[[#This Row],[Roast Type]]="M","Medium",OrderData[[#This Row],[Roast Type]]="L","Light",OrderData[[#This Row],[Roast Type]]="D","Dark")</f>
        <v>Dark</v>
      </c>
      <c r="Q138" t="str" cm="1">
        <f t="array" ref="Q138">_xlfn.IFS(OrderData[[#This Row],[Coffee Type]]="Rob","Robusta",OrderData[[#This Row],[Coffee Type]]="Ara","Arabica",OrderData[[#This Row],[Coffee Type]]="Lib","Librica",OrderData[[#This Row],[Coffee Type]]="Exc","Excelsior")</f>
        <v>Arabica</v>
      </c>
    </row>
    <row r="139" spans="1:17" x14ac:dyDescent="0.3">
      <c r="A139" s="2" t="s">
        <v>316</v>
      </c>
      <c r="B139" s="3">
        <v>44637</v>
      </c>
      <c r="C139" s="2" t="s">
        <v>317</v>
      </c>
      <c r="D139" t="s">
        <v>43</v>
      </c>
      <c r="E139" s="2">
        <v>3</v>
      </c>
      <c r="F139" s="2" t="str">
        <f>VLOOKUP(OrderData[[#This Row],[Customer ID]],customers!$A$1:$I$1001,2,FALSE)</f>
        <v>Elonore Joliffe</v>
      </c>
      <c r="G139" s="2" t="str">
        <f>LEFT(OrderData[[#This Row],[Name]], SEARCH(" ", OrderData[[#This Row],[Name]]) - 1)</f>
        <v>Elonore</v>
      </c>
      <c r="H139" s="2" t="str">
        <f>RIGHT(OrderData[[#This Row],[Name]], LEN(OrderData[[#This Row],[Name]]) - SEARCH(" ", OrderData[[#This Row],[Name]]))</f>
        <v>Joliffe</v>
      </c>
      <c r="I139" s="2" t="str">
        <f>VLOOKUP(OrderData[[#This Row],[Customer ID]],customers!$A$1:$I$1001,6,FALSE)</f>
        <v>Bailieborough</v>
      </c>
      <c r="J139" s="2" t="str">
        <f>VLOOKUP(OrderData[[#This Row],[Customer ID]],customers!$A$1:$I$1001,7,FALSE)</f>
        <v>Ireland</v>
      </c>
      <c r="K139" t="str">
        <f>VLOOKUP(OrderData[[#This Row],[Customer ID]],customers!$A$1:$I$1001,9,FALSE)</f>
        <v>No</v>
      </c>
      <c r="L139" t="str">
        <f>INDEX(Table3[Coffee Type],MATCH(OrderData[[#This Row],[Product ID]],Table3[Product ID],0))</f>
        <v>Exc</v>
      </c>
      <c r="M139" t="str">
        <f>VLOOKUP(OrderData[[#This Row],[Product ID]],products!$A$1:$G$49,3,FALSE)</f>
        <v>L</v>
      </c>
      <c r="N139">
        <f>VLOOKUP(OrderData[[#This Row],[Product ID]],products!$A$1:$G$49,5,FALSE)</f>
        <v>34.154999999999994</v>
      </c>
      <c r="O139" s="4">
        <f>OrderData[[#This Row],[Unit Price]]*OrderData[[#This Row],[Quantity]]</f>
        <v>102.46499999999997</v>
      </c>
      <c r="P139" t="str" cm="1">
        <f t="array" ref="P139">_xlfn.IFS(OrderData[[#This Row],[Roast Type]]="M","Medium",OrderData[[#This Row],[Roast Type]]="L","Light",OrderData[[#This Row],[Roast Type]]="D","Dark")</f>
        <v>Light</v>
      </c>
      <c r="Q139" t="str" cm="1">
        <f t="array" ref="Q139">_xlfn.IFS(OrderData[[#This Row],[Coffee Type]]="Rob","Robusta",OrderData[[#This Row],[Coffee Type]]="Ara","Arabica",OrderData[[#This Row],[Coffee Type]]="Lib","Librica",OrderData[[#This Row],[Coffee Type]]="Exc","Excelsior")</f>
        <v>Excelsior</v>
      </c>
    </row>
    <row r="140" spans="1:17" x14ac:dyDescent="0.3">
      <c r="A140" s="2" t="s">
        <v>318</v>
      </c>
      <c r="B140" s="3">
        <v>44238</v>
      </c>
      <c r="C140" s="2" t="s">
        <v>319</v>
      </c>
      <c r="D140" t="s">
        <v>258</v>
      </c>
      <c r="E140" s="2">
        <v>4</v>
      </c>
      <c r="F140" s="2" t="str">
        <f>VLOOKUP(OrderData[[#This Row],[Customer ID]],customers!$A$1:$I$1001,2,FALSE)</f>
        <v>Abraham Coleman</v>
      </c>
      <c r="G140" s="2" t="str">
        <f>LEFT(OrderData[[#This Row],[Name]], SEARCH(" ", OrderData[[#This Row],[Name]]) - 1)</f>
        <v>Abraham</v>
      </c>
      <c r="H140" s="2" t="str">
        <f>RIGHT(OrderData[[#This Row],[Name]], LEN(OrderData[[#This Row],[Name]]) - SEARCH(" ", OrderData[[#This Row],[Name]]))</f>
        <v>Coleman</v>
      </c>
      <c r="I140" s="2" t="str">
        <f>VLOOKUP(OrderData[[#This Row],[Customer ID]],customers!$A$1:$I$1001,6,FALSE)</f>
        <v>Honolulu</v>
      </c>
      <c r="J140" s="2" t="str">
        <f>VLOOKUP(OrderData[[#This Row],[Customer ID]],customers!$A$1:$I$1001,7,FALSE)</f>
        <v>United States</v>
      </c>
      <c r="K140" t="str">
        <f>VLOOKUP(OrderData[[#This Row],[Customer ID]],customers!$A$1:$I$1001,9,FALSE)</f>
        <v>No</v>
      </c>
      <c r="L140" t="str">
        <f>INDEX(Table3[Coffee Type],MATCH(OrderData[[#This Row],[Product ID]],Table3[Product ID],0))</f>
        <v>Exc</v>
      </c>
      <c r="M140" t="str">
        <f>VLOOKUP(OrderData[[#This Row],[Product ID]],products!$A$1:$G$49,3,FALSE)</f>
        <v>D</v>
      </c>
      <c r="N140">
        <f>VLOOKUP(OrderData[[#This Row],[Product ID]],products!$A$1:$G$49,5,FALSE)</f>
        <v>12.15</v>
      </c>
      <c r="O140" s="4">
        <f>OrderData[[#This Row],[Unit Price]]*OrderData[[#This Row],[Quantity]]</f>
        <v>48.6</v>
      </c>
      <c r="P140" t="str" cm="1">
        <f t="array" ref="P140">_xlfn.IFS(OrderData[[#This Row],[Roast Type]]="M","Medium",OrderData[[#This Row],[Roast Type]]="L","Light",OrderData[[#This Row],[Roast Type]]="D","Dark")</f>
        <v>Dark</v>
      </c>
      <c r="Q140" t="str" cm="1">
        <f t="array" ref="Q140">_xlfn.IFS(OrderData[[#This Row],[Coffee Type]]="Rob","Robusta",OrderData[[#This Row],[Coffee Type]]="Ara","Arabica",OrderData[[#This Row],[Coffee Type]]="Lib","Librica",OrderData[[#This Row],[Coffee Type]]="Exc","Excelsior")</f>
        <v>Excelsior</v>
      </c>
    </row>
    <row r="141" spans="1:17" x14ac:dyDescent="0.3">
      <c r="A141" s="2" t="s">
        <v>320</v>
      </c>
      <c r="B141" s="3">
        <v>43509</v>
      </c>
      <c r="C141" s="2" t="s">
        <v>321</v>
      </c>
      <c r="D141" t="s">
        <v>26</v>
      </c>
      <c r="E141" s="2">
        <v>6</v>
      </c>
      <c r="F141" s="2" t="str">
        <f>VLOOKUP(OrderData[[#This Row],[Customer ID]],customers!$A$1:$I$1001,2,FALSE)</f>
        <v>Rivy Farington</v>
      </c>
      <c r="G141" s="2" t="str">
        <f>LEFT(OrderData[[#This Row],[Name]], SEARCH(" ", OrderData[[#This Row],[Name]]) - 1)</f>
        <v>Rivy</v>
      </c>
      <c r="H141" s="2" t="str">
        <f>RIGHT(OrderData[[#This Row],[Name]], LEN(OrderData[[#This Row],[Name]]) - SEARCH(" ", OrderData[[#This Row],[Name]]))</f>
        <v>Farington</v>
      </c>
      <c r="I141" s="2" t="str">
        <f>VLOOKUP(OrderData[[#This Row],[Customer ID]],customers!$A$1:$I$1001,6,FALSE)</f>
        <v>Corona</v>
      </c>
      <c r="J141" s="2" t="str">
        <f>VLOOKUP(OrderData[[#This Row],[Customer ID]],customers!$A$1:$I$1001,7,FALSE)</f>
        <v>United States</v>
      </c>
      <c r="K141" t="str">
        <f>VLOOKUP(OrderData[[#This Row],[Customer ID]],customers!$A$1:$I$1001,9,FALSE)</f>
        <v>Yes</v>
      </c>
      <c r="L141" t="str">
        <f>INDEX(Table3[Coffee Type],MATCH(OrderData[[#This Row],[Product ID]],Table3[Product ID],0))</f>
        <v>Lib</v>
      </c>
      <c r="M141" t="str">
        <f>VLOOKUP(OrderData[[#This Row],[Product ID]],products!$A$1:$G$49,3,FALSE)</f>
        <v>D</v>
      </c>
      <c r="N141">
        <f>VLOOKUP(OrderData[[#This Row],[Product ID]],products!$A$1:$G$49,5,FALSE)</f>
        <v>12.95</v>
      </c>
      <c r="O141" s="4">
        <f>OrderData[[#This Row],[Unit Price]]*OrderData[[#This Row],[Quantity]]</f>
        <v>77.699999999999989</v>
      </c>
      <c r="P141" t="str" cm="1">
        <f t="array" ref="P141">_xlfn.IFS(OrderData[[#This Row],[Roast Type]]="M","Medium",OrderData[[#This Row],[Roast Type]]="L","Light",OrderData[[#This Row],[Roast Type]]="D","Dark")</f>
        <v>Dark</v>
      </c>
      <c r="Q141" t="str" cm="1">
        <f t="array" ref="Q141">_xlfn.IFS(OrderData[[#This Row],[Coffee Type]]="Rob","Robusta",OrderData[[#This Row],[Coffee Type]]="Ara","Arabica",OrderData[[#This Row],[Coffee Type]]="Lib","Librica",OrderData[[#This Row],[Coffee Type]]="Exc","Excelsior")</f>
        <v>Librica</v>
      </c>
    </row>
    <row r="142" spans="1:17" x14ac:dyDescent="0.3">
      <c r="A142" s="2" t="s">
        <v>322</v>
      </c>
      <c r="B142" s="3">
        <v>44694</v>
      </c>
      <c r="C142" s="2" t="s">
        <v>323</v>
      </c>
      <c r="D142" t="s">
        <v>122</v>
      </c>
      <c r="E142" s="2">
        <v>1</v>
      </c>
      <c r="F142" s="2" t="str">
        <f>VLOOKUP(OrderData[[#This Row],[Customer ID]],customers!$A$1:$I$1001,2,FALSE)</f>
        <v>Vallie Kundt</v>
      </c>
      <c r="G142" s="2" t="str">
        <f>LEFT(OrderData[[#This Row],[Name]], SEARCH(" ", OrderData[[#This Row],[Name]]) - 1)</f>
        <v>Vallie</v>
      </c>
      <c r="H142" s="2" t="str">
        <f>RIGHT(OrderData[[#This Row],[Name]], LEN(OrderData[[#This Row],[Name]]) - SEARCH(" ", OrderData[[#This Row],[Name]]))</f>
        <v>Kundt</v>
      </c>
      <c r="I142" s="2" t="str">
        <f>VLOOKUP(OrderData[[#This Row],[Customer ID]],customers!$A$1:$I$1001,6,FALSE)</f>
        <v>Ballivor</v>
      </c>
      <c r="J142" s="2" t="str">
        <f>VLOOKUP(OrderData[[#This Row],[Customer ID]],customers!$A$1:$I$1001,7,FALSE)</f>
        <v>Ireland</v>
      </c>
      <c r="K142" t="str">
        <f>VLOOKUP(OrderData[[#This Row],[Customer ID]],customers!$A$1:$I$1001,9,FALSE)</f>
        <v>Yes</v>
      </c>
      <c r="L142" t="str">
        <f>INDEX(Table3[Coffee Type],MATCH(OrderData[[#This Row],[Product ID]],Table3[Product ID],0))</f>
        <v>Lib</v>
      </c>
      <c r="M142" t="str">
        <f>VLOOKUP(OrderData[[#This Row],[Product ID]],products!$A$1:$G$49,3,FALSE)</f>
        <v>D</v>
      </c>
      <c r="N142">
        <f>VLOOKUP(OrderData[[#This Row],[Product ID]],products!$A$1:$G$49,5,FALSE)</f>
        <v>29.784999999999997</v>
      </c>
      <c r="O142" s="4">
        <f>OrderData[[#This Row],[Unit Price]]*OrderData[[#This Row],[Quantity]]</f>
        <v>29.784999999999997</v>
      </c>
      <c r="P142" t="str" cm="1">
        <f t="array" ref="P142">_xlfn.IFS(OrderData[[#This Row],[Roast Type]]="M","Medium",OrderData[[#This Row],[Roast Type]]="L","Light",OrderData[[#This Row],[Roast Type]]="D","Dark")</f>
        <v>Dark</v>
      </c>
      <c r="Q142" t="str" cm="1">
        <f t="array" ref="Q142">_xlfn.IFS(OrderData[[#This Row],[Coffee Type]]="Rob","Robusta",OrderData[[#This Row],[Coffee Type]]="Ara","Arabica",OrderData[[#This Row],[Coffee Type]]="Lib","Librica",OrderData[[#This Row],[Coffee Type]]="Exc","Excelsior")</f>
        <v>Librica</v>
      </c>
    </row>
    <row r="143" spans="1:17" x14ac:dyDescent="0.3">
      <c r="A143" s="2" t="s">
        <v>324</v>
      </c>
      <c r="B143" s="3">
        <v>43970</v>
      </c>
      <c r="C143" s="2" t="s">
        <v>325</v>
      </c>
      <c r="D143" t="s">
        <v>128</v>
      </c>
      <c r="E143" s="2">
        <v>4</v>
      </c>
      <c r="F143" s="2" t="str">
        <f>VLOOKUP(OrderData[[#This Row],[Customer ID]],customers!$A$1:$I$1001,2,FALSE)</f>
        <v>Boyd Bett</v>
      </c>
      <c r="G143" s="2" t="str">
        <f>LEFT(OrderData[[#This Row],[Name]], SEARCH(" ", OrderData[[#This Row],[Name]]) - 1)</f>
        <v>Boyd</v>
      </c>
      <c r="H143" s="2" t="str">
        <f>RIGHT(OrderData[[#This Row],[Name]], LEN(OrderData[[#This Row],[Name]]) - SEARCH(" ", OrderData[[#This Row],[Name]]))</f>
        <v>Bett</v>
      </c>
      <c r="I143" s="2" t="str">
        <f>VLOOKUP(OrderData[[#This Row],[Customer ID]],customers!$A$1:$I$1001,6,FALSE)</f>
        <v>Washington</v>
      </c>
      <c r="J143" s="2" t="str">
        <f>VLOOKUP(OrderData[[#This Row],[Customer ID]],customers!$A$1:$I$1001,7,FALSE)</f>
        <v>United States</v>
      </c>
      <c r="K143" t="str">
        <f>VLOOKUP(OrderData[[#This Row],[Customer ID]],customers!$A$1:$I$1001,9,FALSE)</f>
        <v>Yes</v>
      </c>
      <c r="L143" t="str">
        <f>INDEX(Table3[Coffee Type],MATCH(OrderData[[#This Row],[Product ID]],Table3[Product ID],0))</f>
        <v>Ara</v>
      </c>
      <c r="M143" t="str">
        <f>VLOOKUP(OrderData[[#This Row],[Product ID]],products!$A$1:$G$49,3,FALSE)</f>
        <v>L</v>
      </c>
      <c r="N143">
        <f>VLOOKUP(OrderData[[#This Row],[Product ID]],products!$A$1:$G$49,5,FALSE)</f>
        <v>3.8849999999999998</v>
      </c>
      <c r="O143" s="4">
        <f>OrderData[[#This Row],[Unit Price]]*OrderData[[#This Row],[Quantity]]</f>
        <v>15.54</v>
      </c>
      <c r="P143" t="str" cm="1">
        <f t="array" ref="P143">_xlfn.IFS(OrderData[[#This Row],[Roast Type]]="M","Medium",OrderData[[#This Row],[Roast Type]]="L","Light",OrderData[[#This Row],[Roast Type]]="D","Dark")</f>
        <v>Light</v>
      </c>
      <c r="Q143" t="str" cm="1">
        <f t="array" ref="Q143">_xlfn.IFS(OrderData[[#This Row],[Coffee Type]]="Rob","Robusta",OrderData[[#This Row],[Coffee Type]]="Ara","Arabica",OrderData[[#This Row],[Coffee Type]]="Lib","Librica",OrderData[[#This Row],[Coffee Type]]="Exc","Excelsior")</f>
        <v>Arabica</v>
      </c>
    </row>
    <row r="144" spans="1:17" x14ac:dyDescent="0.3">
      <c r="A144" s="2" t="s">
        <v>326</v>
      </c>
      <c r="B144" s="3">
        <v>44678</v>
      </c>
      <c r="C144" s="2" t="s">
        <v>327</v>
      </c>
      <c r="D144" t="s">
        <v>43</v>
      </c>
      <c r="E144" s="2">
        <v>4</v>
      </c>
      <c r="F144" s="2" t="str">
        <f>VLOOKUP(OrderData[[#This Row],[Customer ID]],customers!$A$1:$I$1001,2,FALSE)</f>
        <v>Julio Armytage</v>
      </c>
      <c r="G144" s="2" t="str">
        <f>LEFT(OrderData[[#This Row],[Name]], SEARCH(" ", OrderData[[#This Row],[Name]]) - 1)</f>
        <v>Julio</v>
      </c>
      <c r="H144" s="2" t="str">
        <f>RIGHT(OrderData[[#This Row],[Name]], LEN(OrderData[[#This Row],[Name]]) - SEARCH(" ", OrderData[[#This Row],[Name]]))</f>
        <v>Armytage</v>
      </c>
      <c r="I144" s="2" t="str">
        <f>VLOOKUP(OrderData[[#This Row],[Customer ID]],customers!$A$1:$I$1001,6,FALSE)</f>
        <v>Portumna</v>
      </c>
      <c r="J144" s="2" t="str">
        <f>VLOOKUP(OrderData[[#This Row],[Customer ID]],customers!$A$1:$I$1001,7,FALSE)</f>
        <v>Ireland</v>
      </c>
      <c r="K144" t="str">
        <f>VLOOKUP(OrderData[[#This Row],[Customer ID]],customers!$A$1:$I$1001,9,FALSE)</f>
        <v>Yes</v>
      </c>
      <c r="L144" t="str">
        <f>INDEX(Table3[Coffee Type],MATCH(OrderData[[#This Row],[Product ID]],Table3[Product ID],0))</f>
        <v>Exc</v>
      </c>
      <c r="M144" t="str">
        <f>VLOOKUP(OrderData[[#This Row],[Product ID]],products!$A$1:$G$49,3,FALSE)</f>
        <v>L</v>
      </c>
      <c r="N144">
        <f>VLOOKUP(OrderData[[#This Row],[Product ID]],products!$A$1:$G$49,5,FALSE)</f>
        <v>34.154999999999994</v>
      </c>
      <c r="O144" s="4">
        <f>OrderData[[#This Row],[Unit Price]]*OrderData[[#This Row],[Quantity]]</f>
        <v>136.61999999999998</v>
      </c>
      <c r="P144" t="str" cm="1">
        <f t="array" ref="P144">_xlfn.IFS(OrderData[[#This Row],[Roast Type]]="M","Medium",OrderData[[#This Row],[Roast Type]]="L","Light",OrderData[[#This Row],[Roast Type]]="D","Dark")</f>
        <v>Light</v>
      </c>
      <c r="Q144" t="str" cm="1">
        <f t="array" ref="Q144">_xlfn.IFS(OrderData[[#This Row],[Coffee Type]]="Rob","Robusta",OrderData[[#This Row],[Coffee Type]]="Ara","Arabica",OrderData[[#This Row],[Coffee Type]]="Lib","Librica",OrderData[[#This Row],[Coffee Type]]="Exc","Excelsior")</f>
        <v>Excelsior</v>
      </c>
    </row>
    <row r="145" spans="1:17" x14ac:dyDescent="0.3">
      <c r="A145" s="2" t="s">
        <v>328</v>
      </c>
      <c r="B145" s="3">
        <v>44083</v>
      </c>
      <c r="C145" s="2" t="s">
        <v>329</v>
      </c>
      <c r="D145" t="s">
        <v>91</v>
      </c>
      <c r="E145" s="2">
        <v>2</v>
      </c>
      <c r="F145" s="2" t="str">
        <f>VLOOKUP(OrderData[[#This Row],[Customer ID]],customers!$A$1:$I$1001,2,FALSE)</f>
        <v>Deana Staite</v>
      </c>
      <c r="G145" s="2" t="str">
        <f>LEFT(OrderData[[#This Row],[Name]], SEARCH(" ", OrderData[[#This Row],[Name]]) - 1)</f>
        <v>Deana</v>
      </c>
      <c r="H145" s="2" t="str">
        <f>RIGHT(OrderData[[#This Row],[Name]], LEN(OrderData[[#This Row],[Name]]) - SEARCH(" ", OrderData[[#This Row],[Name]]))</f>
        <v>Staite</v>
      </c>
      <c r="I145" s="2" t="str">
        <f>VLOOKUP(OrderData[[#This Row],[Customer ID]],customers!$A$1:$I$1001,6,FALSE)</f>
        <v>Houston</v>
      </c>
      <c r="J145" s="2" t="str">
        <f>VLOOKUP(OrderData[[#This Row],[Customer ID]],customers!$A$1:$I$1001,7,FALSE)</f>
        <v>United States</v>
      </c>
      <c r="K145" t="str">
        <f>VLOOKUP(OrderData[[#This Row],[Customer ID]],customers!$A$1:$I$1001,9,FALSE)</f>
        <v>No</v>
      </c>
      <c r="L145" t="str">
        <f>INDEX(Table3[Coffee Type],MATCH(OrderData[[#This Row],[Product ID]],Table3[Product ID],0))</f>
        <v>Lib</v>
      </c>
      <c r="M145" t="str">
        <f>VLOOKUP(OrderData[[#This Row],[Product ID]],products!$A$1:$G$49,3,FALSE)</f>
        <v>M</v>
      </c>
      <c r="N145">
        <f>VLOOKUP(OrderData[[#This Row],[Product ID]],products!$A$1:$G$49,5,FALSE)</f>
        <v>8.73</v>
      </c>
      <c r="O145" s="4">
        <f>OrderData[[#This Row],[Unit Price]]*OrderData[[#This Row],[Quantity]]</f>
        <v>17.46</v>
      </c>
      <c r="P145" t="str" cm="1">
        <f t="array" ref="P145">_xlfn.IFS(OrderData[[#This Row],[Roast Type]]="M","Medium",OrderData[[#This Row],[Roast Type]]="L","Light",OrderData[[#This Row],[Roast Type]]="D","Dark")</f>
        <v>Medium</v>
      </c>
      <c r="Q145" t="str" cm="1">
        <f t="array" ref="Q145">_xlfn.IFS(OrderData[[#This Row],[Coffee Type]]="Rob","Robusta",OrderData[[#This Row],[Coffee Type]]="Ara","Arabica",OrderData[[#This Row],[Coffee Type]]="Lib","Librica",OrderData[[#This Row],[Coffee Type]]="Exc","Excelsior")</f>
        <v>Librica</v>
      </c>
    </row>
    <row r="146" spans="1:17" x14ac:dyDescent="0.3">
      <c r="A146" s="2" t="s">
        <v>330</v>
      </c>
      <c r="B146" s="3">
        <v>44265</v>
      </c>
      <c r="C146" s="2" t="s">
        <v>331</v>
      </c>
      <c r="D146" t="s">
        <v>43</v>
      </c>
      <c r="E146" s="2">
        <v>2</v>
      </c>
      <c r="F146" s="2" t="str">
        <f>VLOOKUP(OrderData[[#This Row],[Customer ID]],customers!$A$1:$I$1001,2,FALSE)</f>
        <v>Winn Keyse</v>
      </c>
      <c r="G146" s="2" t="str">
        <f>LEFT(OrderData[[#This Row],[Name]], SEARCH(" ", OrderData[[#This Row],[Name]]) - 1)</f>
        <v>Winn</v>
      </c>
      <c r="H146" s="2" t="str">
        <f>RIGHT(OrderData[[#This Row],[Name]], LEN(OrderData[[#This Row],[Name]]) - SEARCH(" ", OrderData[[#This Row],[Name]]))</f>
        <v>Keyse</v>
      </c>
      <c r="I146" s="2" t="str">
        <f>VLOOKUP(OrderData[[#This Row],[Customer ID]],customers!$A$1:$I$1001,6,FALSE)</f>
        <v>Orange</v>
      </c>
      <c r="J146" s="2" t="str">
        <f>VLOOKUP(OrderData[[#This Row],[Customer ID]],customers!$A$1:$I$1001,7,FALSE)</f>
        <v>United States</v>
      </c>
      <c r="K146" t="str">
        <f>VLOOKUP(OrderData[[#This Row],[Customer ID]],customers!$A$1:$I$1001,9,FALSE)</f>
        <v>Yes</v>
      </c>
      <c r="L146" t="str">
        <f>INDEX(Table3[Coffee Type],MATCH(OrderData[[#This Row],[Product ID]],Table3[Product ID],0))</f>
        <v>Exc</v>
      </c>
      <c r="M146" t="str">
        <f>VLOOKUP(OrderData[[#This Row],[Product ID]],products!$A$1:$G$49,3,FALSE)</f>
        <v>L</v>
      </c>
      <c r="N146">
        <f>VLOOKUP(OrderData[[#This Row],[Product ID]],products!$A$1:$G$49,5,FALSE)</f>
        <v>34.154999999999994</v>
      </c>
      <c r="O146" s="4">
        <f>OrderData[[#This Row],[Unit Price]]*OrderData[[#This Row],[Quantity]]</f>
        <v>68.309999999999988</v>
      </c>
      <c r="P146" t="str" cm="1">
        <f t="array" ref="P146">_xlfn.IFS(OrderData[[#This Row],[Roast Type]]="M","Medium",OrderData[[#This Row],[Roast Type]]="L","Light",OrderData[[#This Row],[Roast Type]]="D","Dark")</f>
        <v>Light</v>
      </c>
      <c r="Q146" t="str" cm="1">
        <f t="array" ref="Q146">_xlfn.IFS(OrderData[[#This Row],[Coffee Type]]="Rob","Robusta",OrderData[[#This Row],[Coffee Type]]="Ara","Arabica",OrderData[[#This Row],[Coffee Type]]="Lib","Librica",OrderData[[#This Row],[Coffee Type]]="Exc","Excelsior")</f>
        <v>Excelsior</v>
      </c>
    </row>
    <row r="147" spans="1:17" x14ac:dyDescent="0.3">
      <c r="A147" s="2" t="s">
        <v>332</v>
      </c>
      <c r="B147" s="3">
        <v>43562</v>
      </c>
      <c r="C147" s="2" t="s">
        <v>333</v>
      </c>
      <c r="D147" t="s">
        <v>90</v>
      </c>
      <c r="E147" s="2">
        <v>4</v>
      </c>
      <c r="F147" s="2" t="str">
        <f>VLOOKUP(OrderData[[#This Row],[Customer ID]],customers!$A$1:$I$1001,2,FALSE)</f>
        <v>Osmund Clausen-Thue</v>
      </c>
      <c r="G147" s="2" t="str">
        <f>LEFT(OrderData[[#This Row],[Name]], SEARCH(" ", OrderData[[#This Row],[Name]]) - 1)</f>
        <v>Osmund</v>
      </c>
      <c r="H147" s="2" t="str">
        <f>RIGHT(OrderData[[#This Row],[Name]], LEN(OrderData[[#This Row],[Name]]) - SEARCH(" ", OrderData[[#This Row],[Name]]))</f>
        <v>Clausen-Thue</v>
      </c>
      <c r="I147" s="2" t="str">
        <f>VLOOKUP(OrderData[[#This Row],[Customer ID]],customers!$A$1:$I$1001,6,FALSE)</f>
        <v>El Paso</v>
      </c>
      <c r="J147" s="2" t="str">
        <f>VLOOKUP(OrderData[[#This Row],[Customer ID]],customers!$A$1:$I$1001,7,FALSE)</f>
        <v>United States</v>
      </c>
      <c r="K147" t="str">
        <f>VLOOKUP(OrderData[[#This Row],[Customer ID]],customers!$A$1:$I$1001,9,FALSE)</f>
        <v>No</v>
      </c>
      <c r="L147" t="str">
        <f>INDEX(Table3[Coffee Type],MATCH(OrderData[[#This Row],[Product ID]],Table3[Product ID],0))</f>
        <v>Lib</v>
      </c>
      <c r="M147" t="str">
        <f>VLOOKUP(OrderData[[#This Row],[Product ID]],products!$A$1:$G$49,3,FALSE)</f>
        <v>M</v>
      </c>
      <c r="N147">
        <f>VLOOKUP(OrderData[[#This Row],[Product ID]],products!$A$1:$G$49,5,FALSE)</f>
        <v>4.3650000000000002</v>
      </c>
      <c r="O147" s="4">
        <f>OrderData[[#This Row],[Unit Price]]*OrderData[[#This Row],[Quantity]]</f>
        <v>17.46</v>
      </c>
      <c r="P147" t="str" cm="1">
        <f t="array" ref="P147">_xlfn.IFS(OrderData[[#This Row],[Roast Type]]="M","Medium",OrderData[[#This Row],[Roast Type]]="L","Light",OrderData[[#This Row],[Roast Type]]="D","Dark")</f>
        <v>Medium</v>
      </c>
      <c r="Q147" t="str" cm="1">
        <f t="array" ref="Q147">_xlfn.IFS(OrderData[[#This Row],[Coffee Type]]="Rob","Robusta",OrderData[[#This Row],[Coffee Type]]="Ara","Arabica",OrderData[[#This Row],[Coffee Type]]="Lib","Librica",OrderData[[#This Row],[Coffee Type]]="Exc","Excelsior")</f>
        <v>Librica</v>
      </c>
    </row>
    <row r="148" spans="1:17" x14ac:dyDescent="0.3">
      <c r="A148" s="2" t="s">
        <v>334</v>
      </c>
      <c r="B148" s="3">
        <v>44024</v>
      </c>
      <c r="C148" s="2" t="s">
        <v>335</v>
      </c>
      <c r="D148" t="s">
        <v>109</v>
      </c>
      <c r="E148" s="2">
        <v>3</v>
      </c>
      <c r="F148" s="2" t="str">
        <f>VLOOKUP(OrderData[[#This Row],[Customer ID]],customers!$A$1:$I$1001,2,FALSE)</f>
        <v>Leonore Francisco</v>
      </c>
      <c r="G148" s="2" t="str">
        <f>LEFT(OrderData[[#This Row],[Name]], SEARCH(" ", OrderData[[#This Row],[Name]]) - 1)</f>
        <v>Leonore</v>
      </c>
      <c r="H148" s="2" t="str">
        <f>RIGHT(OrderData[[#This Row],[Name]], LEN(OrderData[[#This Row],[Name]]) - SEARCH(" ", OrderData[[#This Row],[Name]]))</f>
        <v>Francisco</v>
      </c>
      <c r="I148" s="2" t="str">
        <f>VLOOKUP(OrderData[[#This Row],[Customer ID]],customers!$A$1:$I$1001,6,FALSE)</f>
        <v>Carson City</v>
      </c>
      <c r="J148" s="2" t="str">
        <f>VLOOKUP(OrderData[[#This Row],[Customer ID]],customers!$A$1:$I$1001,7,FALSE)</f>
        <v>United States</v>
      </c>
      <c r="K148" t="str">
        <f>VLOOKUP(OrderData[[#This Row],[Customer ID]],customers!$A$1:$I$1001,9,FALSE)</f>
        <v>No</v>
      </c>
      <c r="L148" t="str">
        <f>INDEX(Table3[Coffee Type],MATCH(OrderData[[#This Row],[Product ID]],Table3[Product ID],0))</f>
        <v>Lib</v>
      </c>
      <c r="M148" t="str">
        <f>VLOOKUP(OrderData[[#This Row],[Product ID]],products!$A$1:$G$49,3,FALSE)</f>
        <v>M</v>
      </c>
      <c r="N148">
        <f>VLOOKUP(OrderData[[#This Row],[Product ID]],products!$A$1:$G$49,5,FALSE)</f>
        <v>14.55</v>
      </c>
      <c r="O148" s="4">
        <f>OrderData[[#This Row],[Unit Price]]*OrderData[[#This Row],[Quantity]]</f>
        <v>43.650000000000006</v>
      </c>
      <c r="P148" t="str" cm="1">
        <f t="array" ref="P148">_xlfn.IFS(OrderData[[#This Row],[Roast Type]]="M","Medium",OrderData[[#This Row],[Roast Type]]="L","Light",OrderData[[#This Row],[Roast Type]]="D","Dark")</f>
        <v>Medium</v>
      </c>
      <c r="Q148" t="str" cm="1">
        <f t="array" ref="Q148">_xlfn.IFS(OrderData[[#This Row],[Coffee Type]]="Rob","Robusta",OrderData[[#This Row],[Coffee Type]]="Ara","Arabica",OrderData[[#This Row],[Coffee Type]]="Lib","Librica",OrderData[[#This Row],[Coffee Type]]="Exc","Excelsior")</f>
        <v>Librica</v>
      </c>
    </row>
    <row r="149" spans="1:17" x14ac:dyDescent="0.3">
      <c r="A149" s="2" t="s">
        <v>334</v>
      </c>
      <c r="B149" s="3">
        <v>44024</v>
      </c>
      <c r="C149" s="2" t="s">
        <v>335</v>
      </c>
      <c r="D149" t="s">
        <v>22</v>
      </c>
      <c r="E149" s="2">
        <v>2</v>
      </c>
      <c r="F149" s="2" t="str">
        <f>VLOOKUP(OrderData[[#This Row],[Customer ID]],customers!$A$1:$I$1001,2,FALSE)</f>
        <v>Leonore Francisco</v>
      </c>
      <c r="G149" s="2" t="str">
        <f>LEFT(OrderData[[#This Row],[Name]], SEARCH(" ", OrderData[[#This Row],[Name]]) - 1)</f>
        <v>Leonore</v>
      </c>
      <c r="H149" s="2" t="str">
        <f>RIGHT(OrderData[[#This Row],[Name]], LEN(OrderData[[#This Row],[Name]]) - SEARCH(" ", OrderData[[#This Row],[Name]]))</f>
        <v>Francisco</v>
      </c>
      <c r="I149" s="2" t="str">
        <f>VLOOKUP(OrderData[[#This Row],[Customer ID]],customers!$A$1:$I$1001,6,FALSE)</f>
        <v>Carson City</v>
      </c>
      <c r="J149" s="2" t="str">
        <f>VLOOKUP(OrderData[[#This Row],[Customer ID]],customers!$A$1:$I$1001,7,FALSE)</f>
        <v>United States</v>
      </c>
      <c r="K149" t="str">
        <f>VLOOKUP(OrderData[[#This Row],[Customer ID]],customers!$A$1:$I$1001,9,FALSE)</f>
        <v>No</v>
      </c>
      <c r="L149" t="str">
        <f>INDEX(Table3[Coffee Type],MATCH(OrderData[[#This Row],[Product ID]],Table3[Product ID],0))</f>
        <v>Exc</v>
      </c>
      <c r="M149" t="str">
        <f>VLOOKUP(OrderData[[#This Row],[Product ID]],products!$A$1:$G$49,3,FALSE)</f>
        <v>M</v>
      </c>
      <c r="N149">
        <f>VLOOKUP(OrderData[[#This Row],[Product ID]],products!$A$1:$G$49,5,FALSE)</f>
        <v>13.75</v>
      </c>
      <c r="O149" s="4">
        <f>OrderData[[#This Row],[Unit Price]]*OrderData[[#This Row],[Quantity]]</f>
        <v>27.5</v>
      </c>
      <c r="P149" t="str" cm="1">
        <f t="array" ref="P149">_xlfn.IFS(OrderData[[#This Row],[Roast Type]]="M","Medium",OrderData[[#This Row],[Roast Type]]="L","Light",OrderData[[#This Row],[Roast Type]]="D","Dark")</f>
        <v>Medium</v>
      </c>
      <c r="Q149" t="str" cm="1">
        <f t="array" ref="Q149">_xlfn.IFS(OrderData[[#This Row],[Coffee Type]]="Rob","Robusta",OrderData[[#This Row],[Coffee Type]]="Ara","Arabica",OrderData[[#This Row],[Coffee Type]]="Lib","Librica",OrderData[[#This Row],[Coffee Type]]="Exc","Excelsior")</f>
        <v>Excelsior</v>
      </c>
    </row>
    <row r="150" spans="1:17" x14ac:dyDescent="0.3">
      <c r="A150" s="2" t="s">
        <v>336</v>
      </c>
      <c r="B150" s="3">
        <v>44551</v>
      </c>
      <c r="C150" s="2" t="s">
        <v>337</v>
      </c>
      <c r="D150" t="s">
        <v>64</v>
      </c>
      <c r="E150" s="2">
        <v>5</v>
      </c>
      <c r="F150" s="2" t="str">
        <f>VLOOKUP(OrderData[[#This Row],[Customer ID]],customers!$A$1:$I$1001,2,FALSE)</f>
        <v>Giacobo Skingle</v>
      </c>
      <c r="G150" s="2" t="str">
        <f>LEFT(OrderData[[#This Row],[Name]], SEARCH(" ", OrderData[[#This Row],[Name]]) - 1)</f>
        <v>Giacobo</v>
      </c>
      <c r="H150" s="2" t="str">
        <f>RIGHT(OrderData[[#This Row],[Name]], LEN(OrderData[[#This Row],[Name]]) - SEARCH(" ", OrderData[[#This Row],[Name]]))</f>
        <v>Skingle</v>
      </c>
      <c r="I150" s="2" t="str">
        <f>VLOOKUP(OrderData[[#This Row],[Customer ID]],customers!$A$1:$I$1001,6,FALSE)</f>
        <v>Provo</v>
      </c>
      <c r="J150" s="2" t="str">
        <f>VLOOKUP(OrderData[[#This Row],[Customer ID]],customers!$A$1:$I$1001,7,FALSE)</f>
        <v>United States</v>
      </c>
      <c r="K150" t="str">
        <f>VLOOKUP(OrderData[[#This Row],[Customer ID]],customers!$A$1:$I$1001,9,FALSE)</f>
        <v>Yes</v>
      </c>
      <c r="L150" t="str">
        <f>INDEX(Table3[Coffee Type],MATCH(OrderData[[#This Row],[Product ID]],Table3[Product ID],0))</f>
        <v>Exc</v>
      </c>
      <c r="M150" t="str">
        <f>VLOOKUP(OrderData[[#This Row],[Product ID]],products!$A$1:$G$49,3,FALSE)</f>
        <v>D</v>
      </c>
      <c r="N150">
        <f>VLOOKUP(OrderData[[#This Row],[Product ID]],products!$A$1:$G$49,5,FALSE)</f>
        <v>3.645</v>
      </c>
      <c r="O150" s="4">
        <f>OrderData[[#This Row],[Unit Price]]*OrderData[[#This Row],[Quantity]]</f>
        <v>18.225000000000001</v>
      </c>
      <c r="P150" t="str" cm="1">
        <f t="array" ref="P150">_xlfn.IFS(OrderData[[#This Row],[Roast Type]]="M","Medium",OrderData[[#This Row],[Roast Type]]="L","Light",OrderData[[#This Row],[Roast Type]]="D","Dark")</f>
        <v>Dark</v>
      </c>
      <c r="Q150" t="str" cm="1">
        <f t="array" ref="Q150">_xlfn.IFS(OrderData[[#This Row],[Coffee Type]]="Rob","Robusta",OrderData[[#This Row],[Coffee Type]]="Ara","Arabica",OrderData[[#This Row],[Coffee Type]]="Lib","Librica",OrderData[[#This Row],[Coffee Type]]="Exc","Excelsior")</f>
        <v>Excelsior</v>
      </c>
    </row>
    <row r="151" spans="1:17" x14ac:dyDescent="0.3">
      <c r="A151" s="2" t="s">
        <v>338</v>
      </c>
      <c r="B151" s="3">
        <v>44108</v>
      </c>
      <c r="C151" s="2" t="s">
        <v>339</v>
      </c>
      <c r="D151" t="s">
        <v>184</v>
      </c>
      <c r="E151" s="2">
        <v>2</v>
      </c>
      <c r="F151" s="2" t="str">
        <f>VLOOKUP(OrderData[[#This Row],[Customer ID]],customers!$A$1:$I$1001,2,FALSE)</f>
        <v>Gerard Pirdy</v>
      </c>
      <c r="G151" s="2" t="str">
        <f>LEFT(OrderData[[#This Row],[Name]], SEARCH(" ", OrderData[[#This Row],[Name]]) - 1)</f>
        <v>Gerard</v>
      </c>
      <c r="H151" s="2" t="str">
        <f>RIGHT(OrderData[[#This Row],[Name]], LEN(OrderData[[#This Row],[Name]]) - SEARCH(" ", OrderData[[#This Row],[Name]]))</f>
        <v>Pirdy</v>
      </c>
      <c r="I151" s="2" t="str">
        <f>VLOOKUP(OrderData[[#This Row],[Customer ID]],customers!$A$1:$I$1001,6,FALSE)</f>
        <v>Boca Raton</v>
      </c>
      <c r="J151" s="2" t="str">
        <f>VLOOKUP(OrderData[[#This Row],[Customer ID]],customers!$A$1:$I$1001,7,FALSE)</f>
        <v>United States</v>
      </c>
      <c r="K151" t="str">
        <f>VLOOKUP(OrderData[[#This Row],[Customer ID]],customers!$A$1:$I$1001,9,FALSE)</f>
        <v>Yes</v>
      </c>
      <c r="L151" t="str">
        <f>INDEX(Table3[Coffee Type],MATCH(OrderData[[#This Row],[Product ID]],Table3[Product ID],0))</f>
        <v>Ara</v>
      </c>
      <c r="M151" t="str">
        <f>VLOOKUP(OrderData[[#This Row],[Product ID]],products!$A$1:$G$49,3,FALSE)</f>
        <v>M</v>
      </c>
      <c r="N151">
        <f>VLOOKUP(OrderData[[#This Row],[Product ID]],products!$A$1:$G$49,5,FALSE)</f>
        <v>25.874999999999996</v>
      </c>
      <c r="O151" s="4">
        <f>OrderData[[#This Row],[Unit Price]]*OrderData[[#This Row],[Quantity]]</f>
        <v>51.749999999999993</v>
      </c>
      <c r="P151" t="str" cm="1">
        <f t="array" ref="P151">_xlfn.IFS(OrderData[[#This Row],[Roast Type]]="M","Medium",OrderData[[#This Row],[Roast Type]]="L","Light",OrderData[[#This Row],[Roast Type]]="D","Dark")</f>
        <v>Medium</v>
      </c>
      <c r="Q151" t="str" cm="1">
        <f t="array" ref="Q151">_xlfn.IFS(OrderData[[#This Row],[Coffee Type]]="Rob","Robusta",OrderData[[#This Row],[Coffee Type]]="Ara","Arabica",OrderData[[#This Row],[Coffee Type]]="Lib","Librica",OrderData[[#This Row],[Coffee Type]]="Exc","Excelsior")</f>
        <v>Arabica</v>
      </c>
    </row>
    <row r="152" spans="1:17" x14ac:dyDescent="0.3">
      <c r="A152" s="2" t="s">
        <v>340</v>
      </c>
      <c r="B152" s="3">
        <v>44051</v>
      </c>
      <c r="C152" s="2" t="s">
        <v>341</v>
      </c>
      <c r="D152" t="s">
        <v>26</v>
      </c>
      <c r="E152" s="2">
        <v>1</v>
      </c>
      <c r="F152" s="2" t="str">
        <f>VLOOKUP(OrderData[[#This Row],[Customer ID]],customers!$A$1:$I$1001,2,FALSE)</f>
        <v>Jacinthe Balsillie</v>
      </c>
      <c r="G152" s="2" t="str">
        <f>LEFT(OrderData[[#This Row],[Name]], SEARCH(" ", OrderData[[#This Row],[Name]]) - 1)</f>
        <v>Jacinthe</v>
      </c>
      <c r="H152" s="2" t="str">
        <f>RIGHT(OrderData[[#This Row],[Name]], LEN(OrderData[[#This Row],[Name]]) - SEARCH(" ", OrderData[[#This Row],[Name]]))</f>
        <v>Balsillie</v>
      </c>
      <c r="I152" s="2" t="str">
        <f>VLOOKUP(OrderData[[#This Row],[Customer ID]],customers!$A$1:$I$1001,6,FALSE)</f>
        <v>Roanoke</v>
      </c>
      <c r="J152" s="2" t="str">
        <f>VLOOKUP(OrderData[[#This Row],[Customer ID]],customers!$A$1:$I$1001,7,FALSE)</f>
        <v>United States</v>
      </c>
      <c r="K152" t="str">
        <f>VLOOKUP(OrderData[[#This Row],[Customer ID]],customers!$A$1:$I$1001,9,FALSE)</f>
        <v>Yes</v>
      </c>
      <c r="L152" t="str">
        <f>INDEX(Table3[Coffee Type],MATCH(OrderData[[#This Row],[Product ID]],Table3[Product ID],0))</f>
        <v>Lib</v>
      </c>
      <c r="M152" t="str">
        <f>VLOOKUP(OrderData[[#This Row],[Product ID]],products!$A$1:$G$49,3,FALSE)</f>
        <v>D</v>
      </c>
      <c r="N152">
        <f>VLOOKUP(OrderData[[#This Row],[Product ID]],products!$A$1:$G$49,5,FALSE)</f>
        <v>12.95</v>
      </c>
      <c r="O152" s="4">
        <f>OrderData[[#This Row],[Unit Price]]*OrderData[[#This Row],[Quantity]]</f>
        <v>12.95</v>
      </c>
      <c r="P152" t="str" cm="1">
        <f t="array" ref="P152">_xlfn.IFS(OrderData[[#This Row],[Roast Type]]="M","Medium",OrderData[[#This Row],[Roast Type]]="L","Light",OrderData[[#This Row],[Roast Type]]="D","Dark")</f>
        <v>Dark</v>
      </c>
      <c r="Q152" t="str" cm="1">
        <f t="array" ref="Q152">_xlfn.IFS(OrderData[[#This Row],[Coffee Type]]="Rob","Robusta",OrderData[[#This Row],[Coffee Type]]="Ara","Arabica",OrderData[[#This Row],[Coffee Type]]="Lib","Librica",OrderData[[#This Row],[Coffee Type]]="Exc","Excelsior")</f>
        <v>Librica</v>
      </c>
    </row>
    <row r="153" spans="1:17" x14ac:dyDescent="0.3">
      <c r="A153" s="2" t="s">
        <v>342</v>
      </c>
      <c r="B153" s="3">
        <v>44115</v>
      </c>
      <c r="C153" s="2" t="s">
        <v>343</v>
      </c>
      <c r="D153" t="s">
        <v>74</v>
      </c>
      <c r="E153" s="2">
        <v>3</v>
      </c>
      <c r="F153" s="2" t="str">
        <f>VLOOKUP(OrderData[[#This Row],[Customer ID]],customers!$A$1:$I$1001,2,FALSE)</f>
        <v>Quinton Fouracres</v>
      </c>
      <c r="G153" s="2" t="str">
        <f>LEFT(OrderData[[#This Row],[Name]], SEARCH(" ", OrderData[[#This Row],[Name]]) - 1)</f>
        <v>Quinton</v>
      </c>
      <c r="H153" s="2" t="str">
        <f>RIGHT(OrderData[[#This Row],[Name]], LEN(OrderData[[#This Row],[Name]]) - SEARCH(" ", OrderData[[#This Row],[Name]]))</f>
        <v>Fouracres</v>
      </c>
      <c r="I153" s="2" t="str">
        <f>VLOOKUP(OrderData[[#This Row],[Customer ID]],customers!$A$1:$I$1001,6,FALSE)</f>
        <v>Des Moines</v>
      </c>
      <c r="J153" s="2" t="str">
        <f>VLOOKUP(OrderData[[#This Row],[Customer ID]],customers!$A$1:$I$1001,7,FALSE)</f>
        <v>United States</v>
      </c>
      <c r="K153" t="str">
        <f>VLOOKUP(OrderData[[#This Row],[Customer ID]],customers!$A$1:$I$1001,9,FALSE)</f>
        <v>Yes</v>
      </c>
      <c r="L153" t="str">
        <f>INDEX(Table3[Coffee Type],MATCH(OrderData[[#This Row],[Product ID]],Table3[Product ID],0))</f>
        <v>Ara</v>
      </c>
      <c r="M153" t="str">
        <f>VLOOKUP(OrderData[[#This Row],[Product ID]],products!$A$1:$G$49,3,FALSE)</f>
        <v>M</v>
      </c>
      <c r="N153">
        <f>VLOOKUP(OrderData[[#This Row],[Product ID]],products!$A$1:$G$49,5,FALSE)</f>
        <v>11.25</v>
      </c>
      <c r="O153" s="4">
        <f>OrderData[[#This Row],[Unit Price]]*OrderData[[#This Row],[Quantity]]</f>
        <v>33.75</v>
      </c>
      <c r="P153" t="str" cm="1">
        <f t="array" ref="P153">_xlfn.IFS(OrderData[[#This Row],[Roast Type]]="M","Medium",OrderData[[#This Row],[Roast Type]]="L","Light",OrderData[[#This Row],[Roast Type]]="D","Dark")</f>
        <v>Medium</v>
      </c>
      <c r="Q153" t="str" cm="1">
        <f t="array" ref="Q153">_xlfn.IFS(OrderData[[#This Row],[Coffee Type]]="Rob","Robusta",OrderData[[#This Row],[Coffee Type]]="Ara","Arabica",OrderData[[#This Row],[Coffee Type]]="Lib","Librica",OrderData[[#This Row],[Coffee Type]]="Exc","Excelsior")</f>
        <v>Arabica</v>
      </c>
    </row>
    <row r="154" spans="1:17" x14ac:dyDescent="0.3">
      <c r="A154" s="2" t="s">
        <v>344</v>
      </c>
      <c r="B154" s="3">
        <v>44510</v>
      </c>
      <c r="C154" s="2" t="s">
        <v>345</v>
      </c>
      <c r="D154" t="s">
        <v>54</v>
      </c>
      <c r="E154" s="2">
        <v>3</v>
      </c>
      <c r="F154" s="2" t="str">
        <f>VLOOKUP(OrderData[[#This Row],[Customer ID]],customers!$A$1:$I$1001,2,FALSE)</f>
        <v>Bettina Leffek</v>
      </c>
      <c r="G154" s="2" t="str">
        <f>LEFT(OrderData[[#This Row],[Name]], SEARCH(" ", OrderData[[#This Row],[Name]]) - 1)</f>
        <v>Bettina</v>
      </c>
      <c r="H154" s="2" t="str">
        <f>RIGHT(OrderData[[#This Row],[Name]], LEN(OrderData[[#This Row],[Name]]) - SEARCH(" ", OrderData[[#This Row],[Name]]))</f>
        <v>Leffek</v>
      </c>
      <c r="I154" s="2" t="str">
        <f>VLOOKUP(OrderData[[#This Row],[Customer ID]],customers!$A$1:$I$1001,6,FALSE)</f>
        <v>Honolulu</v>
      </c>
      <c r="J154" s="2" t="str">
        <f>VLOOKUP(OrderData[[#This Row],[Customer ID]],customers!$A$1:$I$1001,7,FALSE)</f>
        <v>United States</v>
      </c>
      <c r="K154" t="str">
        <f>VLOOKUP(OrderData[[#This Row],[Customer ID]],customers!$A$1:$I$1001,9,FALSE)</f>
        <v>Yes</v>
      </c>
      <c r="L154" t="str">
        <f>INDEX(Table3[Coffee Type],MATCH(OrderData[[#This Row],[Product ID]],Table3[Product ID],0))</f>
        <v>Rob</v>
      </c>
      <c r="M154" t="str">
        <f>VLOOKUP(OrderData[[#This Row],[Product ID]],products!$A$1:$G$49,3,FALSE)</f>
        <v>M</v>
      </c>
      <c r="N154">
        <f>VLOOKUP(OrderData[[#This Row],[Product ID]],products!$A$1:$G$49,5,FALSE)</f>
        <v>22.884999999999998</v>
      </c>
      <c r="O154" s="4">
        <f>OrderData[[#This Row],[Unit Price]]*OrderData[[#This Row],[Quantity]]</f>
        <v>68.655000000000001</v>
      </c>
      <c r="P154" t="str" cm="1">
        <f t="array" ref="P154">_xlfn.IFS(OrderData[[#This Row],[Roast Type]]="M","Medium",OrderData[[#This Row],[Roast Type]]="L","Light",OrderData[[#This Row],[Roast Type]]="D","Dark")</f>
        <v>Medium</v>
      </c>
      <c r="Q154" t="str" cm="1">
        <f t="array" ref="Q154">_xlfn.IFS(OrderData[[#This Row],[Coffee Type]]="Rob","Robusta",OrderData[[#This Row],[Coffee Type]]="Ara","Arabica",OrderData[[#This Row],[Coffee Type]]="Lib","Librica",OrderData[[#This Row],[Coffee Type]]="Exc","Excelsior")</f>
        <v>Robusta</v>
      </c>
    </row>
    <row r="155" spans="1:17" x14ac:dyDescent="0.3">
      <c r="A155" s="2" t="s">
        <v>346</v>
      </c>
      <c r="B155" s="3">
        <v>44367</v>
      </c>
      <c r="C155" s="2" t="s">
        <v>347</v>
      </c>
      <c r="D155" t="s">
        <v>114</v>
      </c>
      <c r="E155" s="2">
        <v>1</v>
      </c>
      <c r="F155" s="2" t="str">
        <f>VLOOKUP(OrderData[[#This Row],[Customer ID]],customers!$A$1:$I$1001,2,FALSE)</f>
        <v>Hetti Penson</v>
      </c>
      <c r="G155" s="2" t="str">
        <f>LEFT(OrderData[[#This Row],[Name]], SEARCH(" ", OrderData[[#This Row],[Name]]) - 1)</f>
        <v>Hetti</v>
      </c>
      <c r="H155" s="2" t="str">
        <f>RIGHT(OrderData[[#This Row],[Name]], LEN(OrderData[[#This Row],[Name]]) - SEARCH(" ", OrderData[[#This Row],[Name]]))</f>
        <v>Penson</v>
      </c>
      <c r="I155" s="2" t="str">
        <f>VLOOKUP(OrderData[[#This Row],[Customer ID]],customers!$A$1:$I$1001,6,FALSE)</f>
        <v>Fort Lauderdale</v>
      </c>
      <c r="J155" s="2" t="str">
        <f>VLOOKUP(OrderData[[#This Row],[Customer ID]],customers!$A$1:$I$1001,7,FALSE)</f>
        <v>United States</v>
      </c>
      <c r="K155" t="str">
        <f>VLOOKUP(OrderData[[#This Row],[Customer ID]],customers!$A$1:$I$1001,9,FALSE)</f>
        <v>No</v>
      </c>
      <c r="L155" t="str">
        <f>INDEX(Table3[Coffee Type],MATCH(OrderData[[#This Row],[Product ID]],Table3[Product ID],0))</f>
        <v>Rob</v>
      </c>
      <c r="M155" t="str">
        <f>VLOOKUP(OrderData[[#This Row],[Product ID]],products!$A$1:$G$49,3,FALSE)</f>
        <v>D</v>
      </c>
      <c r="N155">
        <f>VLOOKUP(OrderData[[#This Row],[Product ID]],products!$A$1:$G$49,5,FALSE)</f>
        <v>2.6849999999999996</v>
      </c>
      <c r="O155" s="4">
        <f>OrderData[[#This Row],[Unit Price]]*OrderData[[#This Row],[Quantity]]</f>
        <v>2.6849999999999996</v>
      </c>
      <c r="P155" t="str" cm="1">
        <f t="array" ref="P155">_xlfn.IFS(OrderData[[#This Row],[Roast Type]]="M","Medium",OrderData[[#This Row],[Roast Type]]="L","Light",OrderData[[#This Row],[Roast Type]]="D","Dark")</f>
        <v>Dark</v>
      </c>
      <c r="Q155" t="str" cm="1">
        <f t="array" ref="Q155">_xlfn.IFS(OrderData[[#This Row],[Coffee Type]]="Rob","Robusta",OrderData[[#This Row],[Coffee Type]]="Ara","Arabica",OrderData[[#This Row],[Coffee Type]]="Lib","Librica",OrderData[[#This Row],[Coffee Type]]="Exc","Excelsior")</f>
        <v>Robusta</v>
      </c>
    </row>
    <row r="156" spans="1:17" x14ac:dyDescent="0.3">
      <c r="A156" s="2" t="s">
        <v>348</v>
      </c>
      <c r="B156" s="3">
        <v>44473</v>
      </c>
      <c r="C156" s="2" t="s">
        <v>349</v>
      </c>
      <c r="D156" t="s">
        <v>131</v>
      </c>
      <c r="E156" s="2">
        <v>5</v>
      </c>
      <c r="F156" s="2" t="str">
        <f>VLOOKUP(OrderData[[#This Row],[Customer ID]],customers!$A$1:$I$1001,2,FALSE)</f>
        <v>Jocko Pray</v>
      </c>
      <c r="G156" s="2" t="str">
        <f>LEFT(OrderData[[#This Row],[Name]], SEARCH(" ", OrderData[[#This Row],[Name]]) - 1)</f>
        <v>Jocko</v>
      </c>
      <c r="H156" s="2" t="str">
        <f>RIGHT(OrderData[[#This Row],[Name]], LEN(OrderData[[#This Row],[Name]]) - SEARCH(" ", OrderData[[#This Row],[Name]]))</f>
        <v>Pray</v>
      </c>
      <c r="I156" s="2" t="str">
        <f>VLOOKUP(OrderData[[#This Row],[Customer ID]],customers!$A$1:$I$1001,6,FALSE)</f>
        <v>Philadelphia</v>
      </c>
      <c r="J156" s="2" t="str">
        <f>VLOOKUP(OrderData[[#This Row],[Customer ID]],customers!$A$1:$I$1001,7,FALSE)</f>
        <v>United States</v>
      </c>
      <c r="K156" t="str">
        <f>VLOOKUP(OrderData[[#This Row],[Customer ID]],customers!$A$1:$I$1001,9,FALSE)</f>
        <v>No</v>
      </c>
      <c r="L156" t="str">
        <f>INDEX(Table3[Coffee Type],MATCH(OrderData[[#This Row],[Product ID]],Table3[Product ID],0))</f>
        <v>Ara</v>
      </c>
      <c r="M156" t="str">
        <f>VLOOKUP(OrderData[[#This Row],[Product ID]],products!$A$1:$G$49,3,FALSE)</f>
        <v>D</v>
      </c>
      <c r="N156">
        <f>VLOOKUP(OrderData[[#This Row],[Product ID]],products!$A$1:$G$49,5,FALSE)</f>
        <v>22.884999999999998</v>
      </c>
      <c r="O156" s="4">
        <f>OrderData[[#This Row],[Unit Price]]*OrderData[[#This Row],[Quantity]]</f>
        <v>114.42499999999998</v>
      </c>
      <c r="P156" t="str" cm="1">
        <f t="array" ref="P156">_xlfn.IFS(OrderData[[#This Row],[Roast Type]]="M","Medium",OrderData[[#This Row],[Roast Type]]="L","Light",OrderData[[#This Row],[Roast Type]]="D","Dark")</f>
        <v>Dark</v>
      </c>
      <c r="Q156" t="str" cm="1">
        <f t="array" ref="Q156">_xlfn.IFS(OrderData[[#This Row],[Coffee Type]]="Rob","Robusta",OrderData[[#This Row],[Coffee Type]]="Ara","Arabica",OrderData[[#This Row],[Coffee Type]]="Lib","Librica",OrderData[[#This Row],[Coffee Type]]="Exc","Excelsior")</f>
        <v>Arabica</v>
      </c>
    </row>
    <row r="157" spans="1:17" x14ac:dyDescent="0.3">
      <c r="A157" s="2" t="s">
        <v>350</v>
      </c>
      <c r="B157" s="3">
        <v>43640</v>
      </c>
      <c r="C157" s="2" t="s">
        <v>351</v>
      </c>
      <c r="D157" t="s">
        <v>184</v>
      </c>
      <c r="E157" s="2">
        <v>6</v>
      </c>
      <c r="F157" s="2" t="str">
        <f>VLOOKUP(OrderData[[#This Row],[Customer ID]],customers!$A$1:$I$1001,2,FALSE)</f>
        <v>Grete Holborn</v>
      </c>
      <c r="G157" s="2" t="str">
        <f>LEFT(OrderData[[#This Row],[Name]], SEARCH(" ", OrderData[[#This Row],[Name]]) - 1)</f>
        <v>Grete</v>
      </c>
      <c r="H157" s="2" t="str">
        <f>RIGHT(OrderData[[#This Row],[Name]], LEN(OrderData[[#This Row],[Name]]) - SEARCH(" ", OrderData[[#This Row],[Name]]))</f>
        <v>Holborn</v>
      </c>
      <c r="I157" s="2" t="str">
        <f>VLOOKUP(OrderData[[#This Row],[Customer ID]],customers!$A$1:$I$1001,6,FALSE)</f>
        <v>Norwalk</v>
      </c>
      <c r="J157" s="2" t="str">
        <f>VLOOKUP(OrderData[[#This Row],[Customer ID]],customers!$A$1:$I$1001,7,FALSE)</f>
        <v>United States</v>
      </c>
      <c r="K157" t="str">
        <f>VLOOKUP(OrderData[[#This Row],[Customer ID]],customers!$A$1:$I$1001,9,FALSE)</f>
        <v>Yes</v>
      </c>
      <c r="L157" t="str">
        <f>INDEX(Table3[Coffee Type],MATCH(OrderData[[#This Row],[Product ID]],Table3[Product ID],0))</f>
        <v>Ara</v>
      </c>
      <c r="M157" t="str">
        <f>VLOOKUP(OrderData[[#This Row],[Product ID]],products!$A$1:$G$49,3,FALSE)</f>
        <v>M</v>
      </c>
      <c r="N157">
        <f>VLOOKUP(OrderData[[#This Row],[Product ID]],products!$A$1:$G$49,5,FALSE)</f>
        <v>25.874999999999996</v>
      </c>
      <c r="O157" s="4">
        <f>OrderData[[#This Row],[Unit Price]]*OrderData[[#This Row],[Quantity]]</f>
        <v>155.24999999999997</v>
      </c>
      <c r="P157" t="str" cm="1">
        <f t="array" ref="P157">_xlfn.IFS(OrderData[[#This Row],[Roast Type]]="M","Medium",OrderData[[#This Row],[Roast Type]]="L","Light",OrderData[[#This Row],[Roast Type]]="D","Dark")</f>
        <v>Medium</v>
      </c>
      <c r="Q157" t="str" cm="1">
        <f t="array" ref="Q157">_xlfn.IFS(OrderData[[#This Row],[Coffee Type]]="Rob","Robusta",OrderData[[#This Row],[Coffee Type]]="Ara","Arabica",OrderData[[#This Row],[Coffee Type]]="Lib","Librica",OrderData[[#This Row],[Coffee Type]]="Exc","Excelsior")</f>
        <v>Arabica</v>
      </c>
    </row>
    <row r="158" spans="1:17" x14ac:dyDescent="0.3">
      <c r="A158" s="2" t="s">
        <v>352</v>
      </c>
      <c r="B158" s="3">
        <v>43764</v>
      </c>
      <c r="C158" s="2" t="s">
        <v>353</v>
      </c>
      <c r="D158" t="s">
        <v>184</v>
      </c>
      <c r="E158" s="2">
        <v>3</v>
      </c>
      <c r="F158" s="2" t="str">
        <f>VLOOKUP(OrderData[[#This Row],[Customer ID]],customers!$A$1:$I$1001,2,FALSE)</f>
        <v>Fielding Keinrat</v>
      </c>
      <c r="G158" s="2" t="str">
        <f>LEFT(OrderData[[#This Row],[Name]], SEARCH(" ", OrderData[[#This Row],[Name]]) - 1)</f>
        <v>Fielding</v>
      </c>
      <c r="H158" s="2" t="str">
        <f>RIGHT(OrderData[[#This Row],[Name]], LEN(OrderData[[#This Row],[Name]]) - SEARCH(" ", OrderData[[#This Row],[Name]]))</f>
        <v>Keinrat</v>
      </c>
      <c r="I158" s="2" t="str">
        <f>VLOOKUP(OrderData[[#This Row],[Customer ID]],customers!$A$1:$I$1001,6,FALSE)</f>
        <v>Arlington</v>
      </c>
      <c r="J158" s="2" t="str">
        <f>VLOOKUP(OrderData[[#This Row],[Customer ID]],customers!$A$1:$I$1001,7,FALSE)</f>
        <v>United States</v>
      </c>
      <c r="K158" t="str">
        <f>VLOOKUP(OrderData[[#This Row],[Customer ID]],customers!$A$1:$I$1001,9,FALSE)</f>
        <v>Yes</v>
      </c>
      <c r="L158" t="str">
        <f>INDEX(Table3[Coffee Type],MATCH(OrderData[[#This Row],[Product ID]],Table3[Product ID],0))</f>
        <v>Ara</v>
      </c>
      <c r="M158" t="str">
        <f>VLOOKUP(OrderData[[#This Row],[Product ID]],products!$A$1:$G$49,3,FALSE)</f>
        <v>M</v>
      </c>
      <c r="N158">
        <f>VLOOKUP(OrderData[[#This Row],[Product ID]],products!$A$1:$G$49,5,FALSE)</f>
        <v>25.874999999999996</v>
      </c>
      <c r="O158" s="4">
        <f>OrderData[[#This Row],[Unit Price]]*OrderData[[#This Row],[Quantity]]</f>
        <v>77.624999999999986</v>
      </c>
      <c r="P158" t="str" cm="1">
        <f t="array" ref="P158">_xlfn.IFS(OrderData[[#This Row],[Roast Type]]="M","Medium",OrderData[[#This Row],[Roast Type]]="L","Light",OrderData[[#This Row],[Roast Type]]="D","Dark")</f>
        <v>Medium</v>
      </c>
      <c r="Q158" t="str" cm="1">
        <f t="array" ref="Q158">_xlfn.IFS(OrderData[[#This Row],[Coffee Type]]="Rob","Robusta",OrderData[[#This Row],[Coffee Type]]="Ara","Arabica",OrderData[[#This Row],[Coffee Type]]="Lib","Librica",OrderData[[#This Row],[Coffee Type]]="Exc","Excelsior")</f>
        <v>Arabica</v>
      </c>
    </row>
    <row r="159" spans="1:17" x14ac:dyDescent="0.3">
      <c r="A159" s="2" t="s">
        <v>354</v>
      </c>
      <c r="B159" s="3">
        <v>44374</v>
      </c>
      <c r="C159" s="2" t="s">
        <v>355</v>
      </c>
      <c r="D159" t="s">
        <v>48</v>
      </c>
      <c r="E159" s="2">
        <v>3</v>
      </c>
      <c r="F159" s="2" t="str">
        <f>VLOOKUP(OrderData[[#This Row],[Customer ID]],customers!$A$1:$I$1001,2,FALSE)</f>
        <v>Paulo Yea</v>
      </c>
      <c r="G159" s="2" t="str">
        <f>LEFT(OrderData[[#This Row],[Name]], SEARCH(" ", OrderData[[#This Row],[Name]]) - 1)</f>
        <v>Paulo</v>
      </c>
      <c r="H159" s="2" t="str">
        <f>RIGHT(OrderData[[#This Row],[Name]], LEN(OrderData[[#This Row],[Name]]) - SEARCH(" ", OrderData[[#This Row],[Name]]))</f>
        <v>Yea</v>
      </c>
      <c r="I159" s="2" t="str">
        <f>VLOOKUP(OrderData[[#This Row],[Customer ID]],customers!$A$1:$I$1001,6,FALSE)</f>
        <v>Ashford</v>
      </c>
      <c r="J159" s="2" t="str">
        <f>VLOOKUP(OrderData[[#This Row],[Customer ID]],customers!$A$1:$I$1001,7,FALSE)</f>
        <v>Ireland</v>
      </c>
      <c r="K159" t="str">
        <f>VLOOKUP(OrderData[[#This Row],[Customer ID]],customers!$A$1:$I$1001,9,FALSE)</f>
        <v>No</v>
      </c>
      <c r="L159" t="str">
        <f>INDEX(Table3[Coffee Type],MATCH(OrderData[[#This Row],[Product ID]],Table3[Product ID],0))</f>
        <v>Rob</v>
      </c>
      <c r="M159" t="str">
        <f>VLOOKUP(OrderData[[#This Row],[Product ID]],products!$A$1:$G$49,3,FALSE)</f>
        <v>D</v>
      </c>
      <c r="N159">
        <f>VLOOKUP(OrderData[[#This Row],[Product ID]],products!$A$1:$G$49,5,FALSE)</f>
        <v>20.584999999999997</v>
      </c>
      <c r="O159" s="4">
        <f>OrderData[[#This Row],[Unit Price]]*OrderData[[#This Row],[Quantity]]</f>
        <v>61.754999999999995</v>
      </c>
      <c r="P159" t="str" cm="1">
        <f t="array" ref="P159">_xlfn.IFS(OrderData[[#This Row],[Roast Type]]="M","Medium",OrderData[[#This Row],[Roast Type]]="L","Light",OrderData[[#This Row],[Roast Type]]="D","Dark")</f>
        <v>Dark</v>
      </c>
      <c r="Q159" t="str" cm="1">
        <f t="array" ref="Q159">_xlfn.IFS(OrderData[[#This Row],[Coffee Type]]="Rob","Robusta",OrderData[[#This Row],[Coffee Type]]="Ara","Arabica",OrderData[[#This Row],[Coffee Type]]="Lib","Librica",OrderData[[#This Row],[Coffee Type]]="Exc","Excelsior")</f>
        <v>Robusta</v>
      </c>
    </row>
    <row r="160" spans="1:17" x14ac:dyDescent="0.3">
      <c r="A160" s="2" t="s">
        <v>356</v>
      </c>
      <c r="B160" s="3">
        <v>43714</v>
      </c>
      <c r="C160" s="2" t="s">
        <v>357</v>
      </c>
      <c r="D160" t="s">
        <v>48</v>
      </c>
      <c r="E160" s="2">
        <v>6</v>
      </c>
      <c r="F160" s="2" t="str">
        <f>VLOOKUP(OrderData[[#This Row],[Customer ID]],customers!$A$1:$I$1001,2,FALSE)</f>
        <v>Say Risborough</v>
      </c>
      <c r="G160" s="2" t="str">
        <f>LEFT(OrderData[[#This Row],[Name]], SEARCH(" ", OrderData[[#This Row],[Name]]) - 1)</f>
        <v>Say</v>
      </c>
      <c r="H160" s="2" t="str">
        <f>RIGHT(OrderData[[#This Row],[Name]], LEN(OrderData[[#This Row],[Name]]) - SEARCH(" ", OrderData[[#This Row],[Name]]))</f>
        <v>Risborough</v>
      </c>
      <c r="I160" s="2" t="str">
        <f>VLOOKUP(OrderData[[#This Row],[Customer ID]],customers!$A$1:$I$1001,6,FALSE)</f>
        <v>Chattanooga</v>
      </c>
      <c r="J160" s="2" t="str">
        <f>VLOOKUP(OrderData[[#This Row],[Customer ID]],customers!$A$1:$I$1001,7,FALSE)</f>
        <v>United States</v>
      </c>
      <c r="K160" t="str">
        <f>VLOOKUP(OrderData[[#This Row],[Customer ID]],customers!$A$1:$I$1001,9,FALSE)</f>
        <v>Yes</v>
      </c>
      <c r="L160" t="str">
        <f>INDEX(Table3[Coffee Type],MATCH(OrderData[[#This Row],[Product ID]],Table3[Product ID],0))</f>
        <v>Rob</v>
      </c>
      <c r="M160" t="str">
        <f>VLOOKUP(OrderData[[#This Row],[Product ID]],products!$A$1:$G$49,3,FALSE)</f>
        <v>D</v>
      </c>
      <c r="N160">
        <f>VLOOKUP(OrderData[[#This Row],[Product ID]],products!$A$1:$G$49,5,FALSE)</f>
        <v>20.584999999999997</v>
      </c>
      <c r="O160" s="4">
        <f>OrderData[[#This Row],[Unit Price]]*OrderData[[#This Row],[Quantity]]</f>
        <v>123.50999999999999</v>
      </c>
      <c r="P160" t="str" cm="1">
        <f t="array" ref="P160">_xlfn.IFS(OrderData[[#This Row],[Roast Type]]="M","Medium",OrderData[[#This Row],[Roast Type]]="L","Light",OrderData[[#This Row],[Roast Type]]="D","Dark")</f>
        <v>Dark</v>
      </c>
      <c r="Q160" t="str" cm="1">
        <f t="array" ref="Q160">_xlfn.IFS(OrderData[[#This Row],[Coffee Type]]="Rob","Robusta",OrderData[[#This Row],[Coffee Type]]="Ara","Arabica",OrderData[[#This Row],[Coffee Type]]="Lib","Librica",OrderData[[#This Row],[Coffee Type]]="Exc","Excelsior")</f>
        <v>Robusta</v>
      </c>
    </row>
    <row r="161" spans="1:17" x14ac:dyDescent="0.3">
      <c r="A161" s="2" t="s">
        <v>358</v>
      </c>
      <c r="B161" s="3">
        <v>44316</v>
      </c>
      <c r="C161" s="2" t="s">
        <v>359</v>
      </c>
      <c r="D161" t="s">
        <v>117</v>
      </c>
      <c r="E161" s="2">
        <v>6</v>
      </c>
      <c r="F161" s="2" t="str">
        <f>VLOOKUP(OrderData[[#This Row],[Customer ID]],customers!$A$1:$I$1001,2,FALSE)</f>
        <v>Alexa Sizey</v>
      </c>
      <c r="G161" s="2" t="str">
        <f>LEFT(OrderData[[#This Row],[Name]], SEARCH(" ", OrderData[[#This Row],[Name]]) - 1)</f>
        <v>Alexa</v>
      </c>
      <c r="H161" s="2" t="str">
        <f>RIGHT(OrderData[[#This Row],[Name]], LEN(OrderData[[#This Row],[Name]]) - SEARCH(" ", OrderData[[#This Row],[Name]]))</f>
        <v>Sizey</v>
      </c>
      <c r="I161" s="2" t="str">
        <f>VLOOKUP(OrderData[[#This Row],[Customer ID]],customers!$A$1:$I$1001,6,FALSE)</f>
        <v>Portland</v>
      </c>
      <c r="J161" s="2" t="str">
        <f>VLOOKUP(OrderData[[#This Row],[Customer ID]],customers!$A$1:$I$1001,7,FALSE)</f>
        <v>United States</v>
      </c>
      <c r="K161" t="str">
        <f>VLOOKUP(OrderData[[#This Row],[Customer ID]],customers!$A$1:$I$1001,9,FALSE)</f>
        <v>No</v>
      </c>
      <c r="L161" t="str">
        <f>INDEX(Table3[Coffee Type],MATCH(OrderData[[#This Row],[Product ID]],Table3[Product ID],0))</f>
        <v>Lib</v>
      </c>
      <c r="M161" t="str">
        <f>VLOOKUP(OrderData[[#This Row],[Product ID]],products!$A$1:$G$49,3,FALSE)</f>
        <v>L</v>
      </c>
      <c r="N161">
        <f>VLOOKUP(OrderData[[#This Row],[Product ID]],products!$A$1:$G$49,5,FALSE)</f>
        <v>36.454999999999998</v>
      </c>
      <c r="O161" s="4">
        <f>OrderData[[#This Row],[Unit Price]]*OrderData[[#This Row],[Quantity]]</f>
        <v>218.73</v>
      </c>
      <c r="P161" t="str" cm="1">
        <f t="array" ref="P161">_xlfn.IFS(OrderData[[#This Row],[Roast Type]]="M","Medium",OrderData[[#This Row],[Roast Type]]="L","Light",OrderData[[#This Row],[Roast Type]]="D","Dark")</f>
        <v>Light</v>
      </c>
      <c r="Q161" t="str" cm="1">
        <f t="array" ref="Q161">_xlfn.IFS(OrderData[[#This Row],[Coffee Type]]="Rob","Robusta",OrderData[[#This Row],[Coffee Type]]="Ara","Arabica",OrderData[[#This Row],[Coffee Type]]="Lib","Librica",OrderData[[#This Row],[Coffee Type]]="Exc","Excelsior")</f>
        <v>Librica</v>
      </c>
    </row>
    <row r="162" spans="1:17" x14ac:dyDescent="0.3">
      <c r="A162" s="2" t="s">
        <v>360</v>
      </c>
      <c r="B162" s="3">
        <v>43837</v>
      </c>
      <c r="C162" s="2" t="s">
        <v>361</v>
      </c>
      <c r="D162" t="s">
        <v>16</v>
      </c>
      <c r="E162" s="2">
        <v>4</v>
      </c>
      <c r="F162" s="2" t="str">
        <f>VLOOKUP(OrderData[[#This Row],[Customer ID]],customers!$A$1:$I$1001,2,FALSE)</f>
        <v>Kari Swede</v>
      </c>
      <c r="G162" s="2" t="str">
        <f>LEFT(OrderData[[#This Row],[Name]], SEARCH(" ", OrderData[[#This Row],[Name]]) - 1)</f>
        <v>Kari</v>
      </c>
      <c r="H162" s="2" t="str">
        <f>RIGHT(OrderData[[#This Row],[Name]], LEN(OrderData[[#This Row],[Name]]) - SEARCH(" ", OrderData[[#This Row],[Name]]))</f>
        <v>Swede</v>
      </c>
      <c r="I162" s="2" t="str">
        <f>VLOOKUP(OrderData[[#This Row],[Customer ID]],customers!$A$1:$I$1001,6,FALSE)</f>
        <v>Oklahoma City</v>
      </c>
      <c r="J162" s="2" t="str">
        <f>VLOOKUP(OrderData[[#This Row],[Customer ID]],customers!$A$1:$I$1001,7,FALSE)</f>
        <v>United States</v>
      </c>
      <c r="K162" t="str">
        <f>VLOOKUP(OrderData[[#This Row],[Customer ID]],customers!$A$1:$I$1001,9,FALSE)</f>
        <v>No</v>
      </c>
      <c r="L162" t="str">
        <f>INDEX(Table3[Coffee Type],MATCH(OrderData[[#This Row],[Product ID]],Table3[Product ID],0))</f>
        <v>Exc</v>
      </c>
      <c r="M162" t="str">
        <f>VLOOKUP(OrderData[[#This Row],[Product ID]],products!$A$1:$G$49,3,FALSE)</f>
        <v>M</v>
      </c>
      <c r="N162">
        <f>VLOOKUP(OrderData[[#This Row],[Product ID]],products!$A$1:$G$49,5,FALSE)</f>
        <v>8.25</v>
      </c>
      <c r="O162" s="4">
        <f>OrderData[[#This Row],[Unit Price]]*OrderData[[#This Row],[Quantity]]</f>
        <v>33</v>
      </c>
      <c r="P162" t="str" cm="1">
        <f t="array" ref="P162">_xlfn.IFS(OrderData[[#This Row],[Roast Type]]="M","Medium",OrderData[[#This Row],[Roast Type]]="L","Light",OrderData[[#This Row],[Roast Type]]="D","Dark")</f>
        <v>Medium</v>
      </c>
      <c r="Q162" t="str" cm="1">
        <f t="array" ref="Q162">_xlfn.IFS(OrderData[[#This Row],[Coffee Type]]="Rob","Robusta",OrderData[[#This Row],[Coffee Type]]="Ara","Arabica",OrderData[[#This Row],[Coffee Type]]="Lib","Librica",OrderData[[#This Row],[Coffee Type]]="Exc","Excelsior")</f>
        <v>Excelsior</v>
      </c>
    </row>
    <row r="163" spans="1:17" x14ac:dyDescent="0.3">
      <c r="A163" s="2" t="s">
        <v>362</v>
      </c>
      <c r="B163" s="3">
        <v>44207</v>
      </c>
      <c r="C163" s="2" t="s">
        <v>363</v>
      </c>
      <c r="D163" t="s">
        <v>205</v>
      </c>
      <c r="E163" s="2">
        <v>3</v>
      </c>
      <c r="F163" s="2" t="str">
        <f>VLOOKUP(OrderData[[#This Row],[Customer ID]],customers!$A$1:$I$1001,2,FALSE)</f>
        <v>Leontine Rubrow</v>
      </c>
      <c r="G163" s="2" t="str">
        <f>LEFT(OrderData[[#This Row],[Name]], SEARCH(" ", OrderData[[#This Row],[Name]]) - 1)</f>
        <v>Leontine</v>
      </c>
      <c r="H163" s="2" t="str">
        <f>RIGHT(OrderData[[#This Row],[Name]], LEN(OrderData[[#This Row],[Name]]) - SEARCH(" ", OrderData[[#This Row],[Name]]))</f>
        <v>Rubrow</v>
      </c>
      <c r="I163" s="2" t="str">
        <f>VLOOKUP(OrderData[[#This Row],[Customer ID]],customers!$A$1:$I$1001,6,FALSE)</f>
        <v>Washington</v>
      </c>
      <c r="J163" s="2" t="str">
        <f>VLOOKUP(OrderData[[#This Row],[Customer ID]],customers!$A$1:$I$1001,7,FALSE)</f>
        <v>United States</v>
      </c>
      <c r="K163" t="str">
        <f>VLOOKUP(OrderData[[#This Row],[Customer ID]],customers!$A$1:$I$1001,9,FALSE)</f>
        <v>No</v>
      </c>
      <c r="L163" t="str">
        <f>INDEX(Table3[Coffee Type],MATCH(OrderData[[#This Row],[Product ID]],Table3[Product ID],0))</f>
        <v>Ara</v>
      </c>
      <c r="M163" t="str">
        <f>VLOOKUP(OrderData[[#This Row],[Product ID]],products!$A$1:$G$49,3,FALSE)</f>
        <v>L</v>
      </c>
      <c r="N163">
        <f>VLOOKUP(OrderData[[#This Row],[Product ID]],products!$A$1:$G$49,5,FALSE)</f>
        <v>7.77</v>
      </c>
      <c r="O163" s="4">
        <f>OrderData[[#This Row],[Unit Price]]*OrderData[[#This Row],[Quantity]]</f>
        <v>23.31</v>
      </c>
      <c r="P163" t="str" cm="1">
        <f t="array" ref="P163">_xlfn.IFS(OrderData[[#This Row],[Roast Type]]="M","Medium",OrderData[[#This Row],[Roast Type]]="L","Light",OrderData[[#This Row],[Roast Type]]="D","Dark")</f>
        <v>Light</v>
      </c>
      <c r="Q163" t="str" cm="1">
        <f t="array" ref="Q163">_xlfn.IFS(OrderData[[#This Row],[Coffee Type]]="Rob","Robusta",OrderData[[#This Row],[Coffee Type]]="Ara","Arabica",OrderData[[#This Row],[Coffee Type]]="Lib","Librica",OrderData[[#This Row],[Coffee Type]]="Exc","Excelsior")</f>
        <v>Arabica</v>
      </c>
    </row>
    <row r="164" spans="1:17" x14ac:dyDescent="0.3">
      <c r="A164" s="2" t="s">
        <v>364</v>
      </c>
      <c r="B164" s="3">
        <v>44515</v>
      </c>
      <c r="C164" s="2" t="s">
        <v>365</v>
      </c>
      <c r="D164" t="s">
        <v>29</v>
      </c>
      <c r="E164" s="2">
        <v>3</v>
      </c>
      <c r="F164" s="2" t="str">
        <f>VLOOKUP(OrderData[[#This Row],[Customer ID]],customers!$A$1:$I$1001,2,FALSE)</f>
        <v>Dottie Tift</v>
      </c>
      <c r="G164" s="2" t="str">
        <f>LEFT(OrderData[[#This Row],[Name]], SEARCH(" ", OrderData[[#This Row],[Name]]) - 1)</f>
        <v>Dottie</v>
      </c>
      <c r="H164" s="2" t="str">
        <f>RIGHT(OrderData[[#This Row],[Name]], LEN(OrderData[[#This Row],[Name]]) - SEARCH(" ", OrderData[[#This Row],[Name]]))</f>
        <v>Tift</v>
      </c>
      <c r="I164" s="2" t="str">
        <f>VLOOKUP(OrderData[[#This Row],[Customer ID]],customers!$A$1:$I$1001,6,FALSE)</f>
        <v>Greensboro</v>
      </c>
      <c r="J164" s="2" t="str">
        <f>VLOOKUP(OrderData[[#This Row],[Customer ID]],customers!$A$1:$I$1001,7,FALSE)</f>
        <v>United States</v>
      </c>
      <c r="K164" t="str">
        <f>VLOOKUP(OrderData[[#This Row],[Customer ID]],customers!$A$1:$I$1001,9,FALSE)</f>
        <v>Yes</v>
      </c>
      <c r="L164" t="str">
        <f>INDEX(Table3[Coffee Type],MATCH(OrderData[[#This Row],[Product ID]],Table3[Product ID],0))</f>
        <v>Exc</v>
      </c>
      <c r="M164" t="str">
        <f>VLOOKUP(OrderData[[#This Row],[Product ID]],products!$A$1:$G$49,3,FALSE)</f>
        <v>D</v>
      </c>
      <c r="N164">
        <f>VLOOKUP(OrderData[[#This Row],[Product ID]],products!$A$1:$G$49,5,FALSE)</f>
        <v>7.29</v>
      </c>
      <c r="O164" s="4">
        <f>OrderData[[#This Row],[Unit Price]]*OrderData[[#This Row],[Quantity]]</f>
        <v>21.87</v>
      </c>
      <c r="P164" t="str" cm="1">
        <f t="array" ref="P164">_xlfn.IFS(OrderData[[#This Row],[Roast Type]]="M","Medium",OrderData[[#This Row],[Roast Type]]="L","Light",OrderData[[#This Row],[Roast Type]]="D","Dark")</f>
        <v>Dark</v>
      </c>
      <c r="Q164" t="str" cm="1">
        <f t="array" ref="Q164">_xlfn.IFS(OrderData[[#This Row],[Coffee Type]]="Rob","Robusta",OrderData[[#This Row],[Coffee Type]]="Ara","Arabica",OrderData[[#This Row],[Coffee Type]]="Lib","Librica",OrderData[[#This Row],[Coffee Type]]="Exc","Excelsior")</f>
        <v>Excelsior</v>
      </c>
    </row>
    <row r="165" spans="1:17" x14ac:dyDescent="0.3">
      <c r="A165" s="2" t="s">
        <v>366</v>
      </c>
      <c r="B165" s="3">
        <v>43619</v>
      </c>
      <c r="C165" s="2" t="s">
        <v>367</v>
      </c>
      <c r="D165" t="s">
        <v>114</v>
      </c>
      <c r="E165" s="2">
        <v>6</v>
      </c>
      <c r="F165" s="2" t="str">
        <f>VLOOKUP(OrderData[[#This Row],[Customer ID]],customers!$A$1:$I$1001,2,FALSE)</f>
        <v>Gerardo Schonfeld</v>
      </c>
      <c r="G165" s="2" t="str">
        <f>LEFT(OrderData[[#This Row],[Name]], SEARCH(" ", OrderData[[#This Row],[Name]]) - 1)</f>
        <v>Gerardo</v>
      </c>
      <c r="H165" s="2" t="str">
        <f>RIGHT(OrderData[[#This Row],[Name]], LEN(OrderData[[#This Row],[Name]]) - SEARCH(" ", OrderData[[#This Row],[Name]]))</f>
        <v>Schonfeld</v>
      </c>
      <c r="I165" s="2" t="str">
        <f>VLOOKUP(OrderData[[#This Row],[Customer ID]],customers!$A$1:$I$1001,6,FALSE)</f>
        <v>Alexandria</v>
      </c>
      <c r="J165" s="2" t="str">
        <f>VLOOKUP(OrderData[[#This Row],[Customer ID]],customers!$A$1:$I$1001,7,FALSE)</f>
        <v>United States</v>
      </c>
      <c r="K165" t="str">
        <f>VLOOKUP(OrderData[[#This Row],[Customer ID]],customers!$A$1:$I$1001,9,FALSE)</f>
        <v>No</v>
      </c>
      <c r="L165" t="str">
        <f>INDEX(Table3[Coffee Type],MATCH(OrderData[[#This Row],[Product ID]],Table3[Product ID],0))</f>
        <v>Rob</v>
      </c>
      <c r="M165" t="str">
        <f>VLOOKUP(OrderData[[#This Row],[Product ID]],products!$A$1:$G$49,3,FALSE)</f>
        <v>D</v>
      </c>
      <c r="N165">
        <f>VLOOKUP(OrderData[[#This Row],[Product ID]],products!$A$1:$G$49,5,FALSE)</f>
        <v>2.6849999999999996</v>
      </c>
      <c r="O165" s="4">
        <f>OrderData[[#This Row],[Unit Price]]*OrderData[[#This Row],[Quantity]]</f>
        <v>16.11</v>
      </c>
      <c r="P165" t="str" cm="1">
        <f t="array" ref="P165">_xlfn.IFS(OrderData[[#This Row],[Roast Type]]="M","Medium",OrderData[[#This Row],[Roast Type]]="L","Light",OrderData[[#This Row],[Roast Type]]="D","Dark")</f>
        <v>Dark</v>
      </c>
      <c r="Q165" t="str" cm="1">
        <f t="array" ref="Q165">_xlfn.IFS(OrderData[[#This Row],[Coffee Type]]="Rob","Robusta",OrderData[[#This Row],[Coffee Type]]="Ara","Arabica",OrderData[[#This Row],[Coffee Type]]="Lib","Librica",OrderData[[#This Row],[Coffee Type]]="Exc","Excelsior")</f>
        <v>Robusta</v>
      </c>
    </row>
    <row r="166" spans="1:17" x14ac:dyDescent="0.3">
      <c r="A166" s="2" t="s">
        <v>368</v>
      </c>
      <c r="B166" s="3">
        <v>44182</v>
      </c>
      <c r="C166" s="2" t="s">
        <v>369</v>
      </c>
      <c r="D166" t="s">
        <v>29</v>
      </c>
      <c r="E166" s="2">
        <v>4</v>
      </c>
      <c r="F166" s="2" t="str">
        <f>VLOOKUP(OrderData[[#This Row],[Customer ID]],customers!$A$1:$I$1001,2,FALSE)</f>
        <v>Claiborne Feye</v>
      </c>
      <c r="G166" s="2" t="str">
        <f>LEFT(OrderData[[#This Row],[Name]], SEARCH(" ", OrderData[[#This Row],[Name]]) - 1)</f>
        <v>Claiborne</v>
      </c>
      <c r="H166" s="2" t="str">
        <f>RIGHT(OrderData[[#This Row],[Name]], LEN(OrderData[[#This Row],[Name]]) - SEARCH(" ", OrderData[[#This Row],[Name]]))</f>
        <v>Feye</v>
      </c>
      <c r="I166" s="2" t="str">
        <f>VLOOKUP(OrderData[[#This Row],[Customer ID]],customers!$A$1:$I$1001,6,FALSE)</f>
        <v>Castlebridge</v>
      </c>
      <c r="J166" s="2" t="str">
        <f>VLOOKUP(OrderData[[#This Row],[Customer ID]],customers!$A$1:$I$1001,7,FALSE)</f>
        <v>Ireland</v>
      </c>
      <c r="K166" t="str">
        <f>VLOOKUP(OrderData[[#This Row],[Customer ID]],customers!$A$1:$I$1001,9,FALSE)</f>
        <v>No</v>
      </c>
      <c r="L166" t="str">
        <f>INDEX(Table3[Coffee Type],MATCH(OrderData[[#This Row],[Product ID]],Table3[Product ID],0))</f>
        <v>Exc</v>
      </c>
      <c r="M166" t="str">
        <f>VLOOKUP(OrderData[[#This Row],[Product ID]],products!$A$1:$G$49,3,FALSE)</f>
        <v>D</v>
      </c>
      <c r="N166">
        <f>VLOOKUP(OrderData[[#This Row],[Product ID]],products!$A$1:$G$49,5,FALSE)</f>
        <v>7.29</v>
      </c>
      <c r="O166" s="4">
        <f>OrderData[[#This Row],[Unit Price]]*OrderData[[#This Row],[Quantity]]</f>
        <v>29.16</v>
      </c>
      <c r="P166" t="str" cm="1">
        <f t="array" ref="P166">_xlfn.IFS(OrderData[[#This Row],[Roast Type]]="M","Medium",OrderData[[#This Row],[Roast Type]]="L","Light",OrderData[[#This Row],[Roast Type]]="D","Dark")</f>
        <v>Dark</v>
      </c>
      <c r="Q166" t="str" cm="1">
        <f t="array" ref="Q166">_xlfn.IFS(OrderData[[#This Row],[Coffee Type]]="Rob","Robusta",OrderData[[#This Row],[Coffee Type]]="Ara","Arabica",OrderData[[#This Row],[Coffee Type]]="Lib","Librica",OrderData[[#This Row],[Coffee Type]]="Exc","Excelsior")</f>
        <v>Excelsior</v>
      </c>
    </row>
    <row r="167" spans="1:17" x14ac:dyDescent="0.3">
      <c r="A167" s="2" t="s">
        <v>370</v>
      </c>
      <c r="B167" s="3">
        <v>44234</v>
      </c>
      <c r="C167" s="2" t="s">
        <v>371</v>
      </c>
      <c r="D167" t="s">
        <v>192</v>
      </c>
      <c r="E167" s="2">
        <v>6</v>
      </c>
      <c r="F167" s="2" t="str">
        <f>VLOOKUP(OrderData[[#This Row],[Customer ID]],customers!$A$1:$I$1001,2,FALSE)</f>
        <v>Mina Elstone</v>
      </c>
      <c r="G167" s="2" t="str">
        <f>LEFT(OrderData[[#This Row],[Name]], SEARCH(" ", OrderData[[#This Row],[Name]]) - 1)</f>
        <v>Mina</v>
      </c>
      <c r="H167" s="2" t="str">
        <f>RIGHT(OrderData[[#This Row],[Name]], LEN(OrderData[[#This Row],[Name]]) - SEARCH(" ", OrderData[[#This Row],[Name]]))</f>
        <v>Elstone</v>
      </c>
      <c r="I167" s="2" t="str">
        <f>VLOOKUP(OrderData[[#This Row],[Customer ID]],customers!$A$1:$I$1001,6,FALSE)</f>
        <v>Racine</v>
      </c>
      <c r="J167" s="2" t="str">
        <f>VLOOKUP(OrderData[[#This Row],[Customer ID]],customers!$A$1:$I$1001,7,FALSE)</f>
        <v>United States</v>
      </c>
      <c r="K167" t="str">
        <f>VLOOKUP(OrderData[[#This Row],[Customer ID]],customers!$A$1:$I$1001,9,FALSE)</f>
        <v>Yes</v>
      </c>
      <c r="L167" t="str">
        <f>INDEX(Table3[Coffee Type],MATCH(OrderData[[#This Row],[Product ID]],Table3[Product ID],0))</f>
        <v>Rob</v>
      </c>
      <c r="M167" t="str">
        <f>VLOOKUP(OrderData[[#This Row],[Product ID]],products!$A$1:$G$49,3,FALSE)</f>
        <v>D</v>
      </c>
      <c r="N167">
        <f>VLOOKUP(OrderData[[#This Row],[Product ID]],products!$A$1:$G$49,5,FALSE)</f>
        <v>8.9499999999999993</v>
      </c>
      <c r="O167" s="4">
        <f>OrderData[[#This Row],[Unit Price]]*OrderData[[#This Row],[Quantity]]</f>
        <v>53.699999999999996</v>
      </c>
      <c r="P167" t="str" cm="1">
        <f t="array" ref="P167">_xlfn.IFS(OrderData[[#This Row],[Roast Type]]="M","Medium",OrderData[[#This Row],[Roast Type]]="L","Light",OrderData[[#This Row],[Roast Type]]="D","Dark")</f>
        <v>Dark</v>
      </c>
      <c r="Q167" t="str" cm="1">
        <f t="array" ref="Q167">_xlfn.IFS(OrderData[[#This Row],[Coffee Type]]="Rob","Robusta",OrderData[[#This Row],[Coffee Type]]="Ara","Arabica",OrderData[[#This Row],[Coffee Type]]="Lib","Librica",OrderData[[#This Row],[Coffee Type]]="Exc","Excelsior")</f>
        <v>Robusta</v>
      </c>
    </row>
    <row r="168" spans="1:17" x14ac:dyDescent="0.3">
      <c r="A168" s="2" t="s">
        <v>372</v>
      </c>
      <c r="B168" s="3">
        <v>44270</v>
      </c>
      <c r="C168" s="2" t="s">
        <v>373</v>
      </c>
      <c r="D168" t="s">
        <v>159</v>
      </c>
      <c r="E168" s="2">
        <v>5</v>
      </c>
      <c r="F168" s="2" t="str">
        <f>VLOOKUP(OrderData[[#This Row],[Customer ID]],customers!$A$1:$I$1001,2,FALSE)</f>
        <v>Sherman Mewrcik</v>
      </c>
      <c r="G168" s="2" t="str">
        <f>LEFT(OrderData[[#This Row],[Name]], SEARCH(" ", OrderData[[#This Row],[Name]]) - 1)</f>
        <v>Sherman</v>
      </c>
      <c r="H168" s="2" t="str">
        <f>RIGHT(OrderData[[#This Row],[Name]], LEN(OrderData[[#This Row],[Name]]) - SEARCH(" ", OrderData[[#This Row],[Name]]))</f>
        <v>Mewrcik</v>
      </c>
      <c r="I168" s="2" t="str">
        <f>VLOOKUP(OrderData[[#This Row],[Customer ID]],customers!$A$1:$I$1001,6,FALSE)</f>
        <v>Clearwater</v>
      </c>
      <c r="J168" s="2" t="str">
        <f>VLOOKUP(OrderData[[#This Row],[Customer ID]],customers!$A$1:$I$1001,7,FALSE)</f>
        <v>United States</v>
      </c>
      <c r="K168" t="str">
        <f>VLOOKUP(OrderData[[#This Row],[Customer ID]],customers!$A$1:$I$1001,9,FALSE)</f>
        <v>Yes</v>
      </c>
      <c r="L168" t="str">
        <f>INDEX(Table3[Coffee Type],MATCH(OrderData[[#This Row],[Product ID]],Table3[Product ID],0))</f>
        <v>Rob</v>
      </c>
      <c r="M168" t="str">
        <f>VLOOKUP(OrderData[[#This Row],[Product ID]],products!$A$1:$G$49,3,FALSE)</f>
        <v>D</v>
      </c>
      <c r="N168">
        <f>VLOOKUP(OrderData[[#This Row],[Product ID]],products!$A$1:$G$49,5,FALSE)</f>
        <v>5.3699999999999992</v>
      </c>
      <c r="O168" s="4">
        <f>OrderData[[#This Row],[Unit Price]]*OrderData[[#This Row],[Quantity]]</f>
        <v>26.849999999999994</v>
      </c>
      <c r="P168" t="str" cm="1">
        <f t="array" ref="P168">_xlfn.IFS(OrderData[[#This Row],[Roast Type]]="M","Medium",OrderData[[#This Row],[Roast Type]]="L","Light",OrderData[[#This Row],[Roast Type]]="D","Dark")</f>
        <v>Dark</v>
      </c>
      <c r="Q168" t="str" cm="1">
        <f t="array" ref="Q168">_xlfn.IFS(OrderData[[#This Row],[Coffee Type]]="Rob","Robusta",OrderData[[#This Row],[Coffee Type]]="Ara","Arabica",OrderData[[#This Row],[Coffee Type]]="Lib","Librica",OrderData[[#This Row],[Coffee Type]]="Exc","Excelsior")</f>
        <v>Robusta</v>
      </c>
    </row>
    <row r="169" spans="1:17" x14ac:dyDescent="0.3">
      <c r="A169" s="2" t="s">
        <v>374</v>
      </c>
      <c r="B169" s="3">
        <v>44777</v>
      </c>
      <c r="C169" s="2" t="s">
        <v>375</v>
      </c>
      <c r="D169" t="s">
        <v>16</v>
      </c>
      <c r="E169" s="2">
        <v>5</v>
      </c>
      <c r="F169" s="2" t="str">
        <f>VLOOKUP(OrderData[[#This Row],[Customer ID]],customers!$A$1:$I$1001,2,FALSE)</f>
        <v>Tamarah Fero</v>
      </c>
      <c r="G169" s="2" t="str">
        <f>LEFT(OrderData[[#This Row],[Name]], SEARCH(" ", OrderData[[#This Row],[Name]]) - 1)</f>
        <v>Tamarah</v>
      </c>
      <c r="H169" s="2" t="str">
        <f>RIGHT(OrderData[[#This Row],[Name]], LEN(OrderData[[#This Row],[Name]]) - SEARCH(" ", OrderData[[#This Row],[Name]]))</f>
        <v>Fero</v>
      </c>
      <c r="I169" s="2" t="str">
        <f>VLOOKUP(OrderData[[#This Row],[Customer ID]],customers!$A$1:$I$1001,6,FALSE)</f>
        <v>Racine</v>
      </c>
      <c r="J169" s="2" t="str">
        <f>VLOOKUP(OrderData[[#This Row],[Customer ID]],customers!$A$1:$I$1001,7,FALSE)</f>
        <v>United States</v>
      </c>
      <c r="K169" t="str">
        <f>VLOOKUP(OrderData[[#This Row],[Customer ID]],customers!$A$1:$I$1001,9,FALSE)</f>
        <v>Yes</v>
      </c>
      <c r="L169" t="str">
        <f>INDEX(Table3[Coffee Type],MATCH(OrderData[[#This Row],[Product ID]],Table3[Product ID],0))</f>
        <v>Exc</v>
      </c>
      <c r="M169" t="str">
        <f>VLOOKUP(OrderData[[#This Row],[Product ID]],products!$A$1:$G$49,3,FALSE)</f>
        <v>M</v>
      </c>
      <c r="N169">
        <f>VLOOKUP(OrderData[[#This Row],[Product ID]],products!$A$1:$G$49,5,FALSE)</f>
        <v>8.25</v>
      </c>
      <c r="O169" s="4">
        <f>OrderData[[#This Row],[Unit Price]]*OrderData[[#This Row],[Quantity]]</f>
        <v>41.25</v>
      </c>
      <c r="P169" t="str" cm="1">
        <f t="array" ref="P169">_xlfn.IFS(OrderData[[#This Row],[Roast Type]]="M","Medium",OrderData[[#This Row],[Roast Type]]="L","Light",OrderData[[#This Row],[Roast Type]]="D","Dark")</f>
        <v>Medium</v>
      </c>
      <c r="Q169" t="str" cm="1">
        <f t="array" ref="Q169">_xlfn.IFS(OrderData[[#This Row],[Coffee Type]]="Rob","Robusta",OrderData[[#This Row],[Coffee Type]]="Ara","Arabica",OrderData[[#This Row],[Coffee Type]]="Lib","Librica",OrderData[[#This Row],[Coffee Type]]="Exc","Excelsior")</f>
        <v>Excelsior</v>
      </c>
    </row>
    <row r="170" spans="1:17" x14ac:dyDescent="0.3">
      <c r="A170" s="2" t="s">
        <v>376</v>
      </c>
      <c r="B170" s="3">
        <v>43484</v>
      </c>
      <c r="C170" s="2" t="s">
        <v>377</v>
      </c>
      <c r="D170" t="s">
        <v>80</v>
      </c>
      <c r="E170" s="2">
        <v>6</v>
      </c>
      <c r="F170" s="2" t="str">
        <f>VLOOKUP(OrderData[[#This Row],[Customer ID]],customers!$A$1:$I$1001,2,FALSE)</f>
        <v>Stanislaus Valsler</v>
      </c>
      <c r="G170" s="2" t="str">
        <f>LEFT(OrderData[[#This Row],[Name]], SEARCH(" ", OrderData[[#This Row],[Name]]) - 1)</f>
        <v>Stanislaus</v>
      </c>
      <c r="H170" s="2" t="str">
        <f>RIGHT(OrderData[[#This Row],[Name]], LEN(OrderData[[#This Row],[Name]]) - SEARCH(" ", OrderData[[#This Row],[Name]]))</f>
        <v>Valsler</v>
      </c>
      <c r="I170" s="2" t="str">
        <f>VLOOKUP(OrderData[[#This Row],[Customer ID]],customers!$A$1:$I$1001,6,FALSE)</f>
        <v>Castlebridge</v>
      </c>
      <c r="J170" s="2" t="str">
        <f>VLOOKUP(OrderData[[#This Row],[Customer ID]],customers!$A$1:$I$1001,7,FALSE)</f>
        <v>Ireland</v>
      </c>
      <c r="K170" t="str">
        <f>VLOOKUP(OrderData[[#This Row],[Customer ID]],customers!$A$1:$I$1001,9,FALSE)</f>
        <v>No</v>
      </c>
      <c r="L170" t="str">
        <f>INDEX(Table3[Coffee Type],MATCH(OrderData[[#This Row],[Product ID]],Table3[Product ID],0))</f>
        <v>Ara</v>
      </c>
      <c r="M170" t="str">
        <f>VLOOKUP(OrderData[[#This Row],[Product ID]],products!$A$1:$G$49,3,FALSE)</f>
        <v>M</v>
      </c>
      <c r="N170">
        <f>VLOOKUP(OrderData[[#This Row],[Product ID]],products!$A$1:$G$49,5,FALSE)</f>
        <v>6.75</v>
      </c>
      <c r="O170" s="4">
        <f>OrderData[[#This Row],[Unit Price]]*OrderData[[#This Row],[Quantity]]</f>
        <v>40.5</v>
      </c>
      <c r="P170" t="str" cm="1">
        <f t="array" ref="P170">_xlfn.IFS(OrderData[[#This Row],[Roast Type]]="M","Medium",OrderData[[#This Row],[Roast Type]]="L","Light",OrderData[[#This Row],[Roast Type]]="D","Dark")</f>
        <v>Medium</v>
      </c>
      <c r="Q170" t="str" cm="1">
        <f t="array" ref="Q170">_xlfn.IFS(OrderData[[#This Row],[Coffee Type]]="Rob","Robusta",OrderData[[#This Row],[Coffee Type]]="Ara","Arabica",OrderData[[#This Row],[Coffee Type]]="Lib","Librica",OrderData[[#This Row],[Coffee Type]]="Exc","Excelsior")</f>
        <v>Arabica</v>
      </c>
    </row>
    <row r="171" spans="1:17" x14ac:dyDescent="0.3">
      <c r="A171" s="2" t="s">
        <v>378</v>
      </c>
      <c r="B171" s="3">
        <v>44643</v>
      </c>
      <c r="C171" s="2" t="s">
        <v>379</v>
      </c>
      <c r="D171" t="s">
        <v>192</v>
      </c>
      <c r="E171" s="2">
        <v>2</v>
      </c>
      <c r="F171" s="2" t="str">
        <f>VLOOKUP(OrderData[[#This Row],[Customer ID]],customers!$A$1:$I$1001,2,FALSE)</f>
        <v>Felita Dauney</v>
      </c>
      <c r="G171" s="2" t="str">
        <f>LEFT(OrderData[[#This Row],[Name]], SEARCH(" ", OrderData[[#This Row],[Name]]) - 1)</f>
        <v>Felita</v>
      </c>
      <c r="H171" s="2" t="str">
        <f>RIGHT(OrderData[[#This Row],[Name]], LEN(OrderData[[#This Row],[Name]]) - SEARCH(" ", OrderData[[#This Row],[Name]]))</f>
        <v>Dauney</v>
      </c>
      <c r="I171" s="2" t="str">
        <f>VLOOKUP(OrderData[[#This Row],[Customer ID]],customers!$A$1:$I$1001,6,FALSE)</f>
        <v>Castlebellingham</v>
      </c>
      <c r="J171" s="2" t="str">
        <f>VLOOKUP(OrderData[[#This Row],[Customer ID]],customers!$A$1:$I$1001,7,FALSE)</f>
        <v>Ireland</v>
      </c>
      <c r="K171" t="str">
        <f>VLOOKUP(OrderData[[#This Row],[Customer ID]],customers!$A$1:$I$1001,9,FALSE)</f>
        <v>No</v>
      </c>
      <c r="L171" t="str">
        <f>INDEX(Table3[Coffee Type],MATCH(OrderData[[#This Row],[Product ID]],Table3[Product ID],0))</f>
        <v>Rob</v>
      </c>
      <c r="M171" t="str">
        <f>VLOOKUP(OrderData[[#This Row],[Product ID]],products!$A$1:$G$49,3,FALSE)</f>
        <v>D</v>
      </c>
      <c r="N171">
        <f>VLOOKUP(OrderData[[#This Row],[Product ID]],products!$A$1:$G$49,5,FALSE)</f>
        <v>8.9499999999999993</v>
      </c>
      <c r="O171" s="4">
        <f>OrderData[[#This Row],[Unit Price]]*OrderData[[#This Row],[Quantity]]</f>
        <v>17.899999999999999</v>
      </c>
      <c r="P171" t="str" cm="1">
        <f t="array" ref="P171">_xlfn.IFS(OrderData[[#This Row],[Roast Type]]="M","Medium",OrderData[[#This Row],[Roast Type]]="L","Light",OrderData[[#This Row],[Roast Type]]="D","Dark")</f>
        <v>Dark</v>
      </c>
      <c r="Q171" t="str" cm="1">
        <f t="array" ref="Q171">_xlfn.IFS(OrderData[[#This Row],[Coffee Type]]="Rob","Robusta",OrderData[[#This Row],[Coffee Type]]="Ara","Arabica",OrderData[[#This Row],[Coffee Type]]="Lib","Librica",OrderData[[#This Row],[Coffee Type]]="Exc","Excelsior")</f>
        <v>Robusta</v>
      </c>
    </row>
    <row r="172" spans="1:17" x14ac:dyDescent="0.3">
      <c r="A172" s="2" t="s">
        <v>380</v>
      </c>
      <c r="B172" s="3">
        <v>44476</v>
      </c>
      <c r="C172" s="2" t="s">
        <v>381</v>
      </c>
      <c r="D172" t="s">
        <v>43</v>
      </c>
      <c r="E172" s="2">
        <v>2</v>
      </c>
      <c r="F172" s="2" t="str">
        <f>VLOOKUP(OrderData[[#This Row],[Customer ID]],customers!$A$1:$I$1001,2,FALSE)</f>
        <v>Serena Earley</v>
      </c>
      <c r="G172" s="2" t="str">
        <f>LEFT(OrderData[[#This Row],[Name]], SEARCH(" ", OrderData[[#This Row],[Name]]) - 1)</f>
        <v>Serena</v>
      </c>
      <c r="H172" s="2" t="str">
        <f>RIGHT(OrderData[[#This Row],[Name]], LEN(OrderData[[#This Row],[Name]]) - SEARCH(" ", OrderData[[#This Row],[Name]]))</f>
        <v>Earley</v>
      </c>
      <c r="I172" s="2" t="str">
        <f>VLOOKUP(OrderData[[#This Row],[Customer ID]],customers!$A$1:$I$1001,6,FALSE)</f>
        <v>Craigavon</v>
      </c>
      <c r="J172" s="2" t="str">
        <f>VLOOKUP(OrderData[[#This Row],[Customer ID]],customers!$A$1:$I$1001,7,FALSE)</f>
        <v>United Kingdom</v>
      </c>
      <c r="K172" t="str">
        <f>VLOOKUP(OrderData[[#This Row],[Customer ID]],customers!$A$1:$I$1001,9,FALSE)</f>
        <v>No</v>
      </c>
      <c r="L172" t="str">
        <f>INDEX(Table3[Coffee Type],MATCH(OrderData[[#This Row],[Product ID]],Table3[Product ID],0))</f>
        <v>Exc</v>
      </c>
      <c r="M172" t="str">
        <f>VLOOKUP(OrderData[[#This Row],[Product ID]],products!$A$1:$G$49,3,FALSE)</f>
        <v>L</v>
      </c>
      <c r="N172">
        <f>VLOOKUP(OrderData[[#This Row],[Product ID]],products!$A$1:$G$49,5,FALSE)</f>
        <v>34.154999999999994</v>
      </c>
      <c r="O172" s="4">
        <f>OrderData[[#This Row],[Unit Price]]*OrderData[[#This Row],[Quantity]]</f>
        <v>68.309999999999988</v>
      </c>
      <c r="P172" t="str" cm="1">
        <f t="array" ref="P172">_xlfn.IFS(OrderData[[#This Row],[Roast Type]]="M","Medium",OrderData[[#This Row],[Roast Type]]="L","Light",OrderData[[#This Row],[Roast Type]]="D","Dark")</f>
        <v>Light</v>
      </c>
      <c r="Q172" t="str" cm="1">
        <f t="array" ref="Q172">_xlfn.IFS(OrderData[[#This Row],[Coffee Type]]="Rob","Robusta",OrderData[[#This Row],[Coffee Type]]="Ara","Arabica",OrderData[[#This Row],[Coffee Type]]="Lib","Librica",OrderData[[#This Row],[Coffee Type]]="Exc","Excelsior")</f>
        <v>Excelsior</v>
      </c>
    </row>
    <row r="173" spans="1:17" x14ac:dyDescent="0.3">
      <c r="A173" s="2" t="s">
        <v>382</v>
      </c>
      <c r="B173" s="3">
        <v>43544</v>
      </c>
      <c r="C173" s="2" t="s">
        <v>383</v>
      </c>
      <c r="D173" t="s">
        <v>125</v>
      </c>
      <c r="E173" s="2">
        <v>2</v>
      </c>
      <c r="F173" s="2" t="str">
        <f>VLOOKUP(OrderData[[#This Row],[Customer ID]],customers!$A$1:$I$1001,2,FALSE)</f>
        <v>Minny Chamberlayne</v>
      </c>
      <c r="G173" s="2" t="str">
        <f>LEFT(OrderData[[#This Row],[Name]], SEARCH(" ", OrderData[[#This Row],[Name]]) - 1)</f>
        <v>Minny</v>
      </c>
      <c r="H173" s="2" t="str">
        <f>RIGHT(OrderData[[#This Row],[Name]], LEN(OrderData[[#This Row],[Name]]) - SEARCH(" ", OrderData[[#This Row],[Name]]))</f>
        <v>Chamberlayne</v>
      </c>
      <c r="I173" s="2" t="str">
        <f>VLOOKUP(OrderData[[#This Row],[Customer ID]],customers!$A$1:$I$1001,6,FALSE)</f>
        <v>Tampa</v>
      </c>
      <c r="J173" s="2" t="str">
        <f>VLOOKUP(OrderData[[#This Row],[Customer ID]],customers!$A$1:$I$1001,7,FALSE)</f>
        <v>United States</v>
      </c>
      <c r="K173" t="str">
        <f>VLOOKUP(OrderData[[#This Row],[Customer ID]],customers!$A$1:$I$1001,9,FALSE)</f>
        <v>Yes</v>
      </c>
      <c r="L173" t="str">
        <f>INDEX(Table3[Coffee Type],MATCH(OrderData[[#This Row],[Product ID]],Table3[Product ID],0))</f>
        <v>Exc</v>
      </c>
      <c r="M173" t="str">
        <f>VLOOKUP(OrderData[[#This Row],[Product ID]],products!$A$1:$G$49,3,FALSE)</f>
        <v>M</v>
      </c>
      <c r="N173">
        <f>VLOOKUP(OrderData[[#This Row],[Product ID]],products!$A$1:$G$49,5,FALSE)</f>
        <v>31.624999999999996</v>
      </c>
      <c r="O173" s="4">
        <f>OrderData[[#This Row],[Unit Price]]*OrderData[[#This Row],[Quantity]]</f>
        <v>63.249999999999993</v>
      </c>
      <c r="P173" t="str" cm="1">
        <f t="array" ref="P173">_xlfn.IFS(OrderData[[#This Row],[Roast Type]]="M","Medium",OrderData[[#This Row],[Roast Type]]="L","Light",OrderData[[#This Row],[Roast Type]]="D","Dark")</f>
        <v>Medium</v>
      </c>
      <c r="Q173" t="str" cm="1">
        <f t="array" ref="Q173">_xlfn.IFS(OrderData[[#This Row],[Coffee Type]]="Rob","Robusta",OrderData[[#This Row],[Coffee Type]]="Ara","Arabica",OrderData[[#This Row],[Coffee Type]]="Lib","Librica",OrderData[[#This Row],[Coffee Type]]="Exc","Excelsior")</f>
        <v>Excelsior</v>
      </c>
    </row>
    <row r="174" spans="1:17" x14ac:dyDescent="0.3">
      <c r="A174" s="2" t="s">
        <v>384</v>
      </c>
      <c r="B174" s="3">
        <v>44545</v>
      </c>
      <c r="C174" s="2" t="s">
        <v>385</v>
      </c>
      <c r="D174" t="s">
        <v>29</v>
      </c>
      <c r="E174" s="2">
        <v>3</v>
      </c>
      <c r="F174" s="2" t="str">
        <f>VLOOKUP(OrderData[[#This Row],[Customer ID]],customers!$A$1:$I$1001,2,FALSE)</f>
        <v>Bartholemy Flaherty</v>
      </c>
      <c r="G174" s="2" t="str">
        <f>LEFT(OrderData[[#This Row],[Name]], SEARCH(" ", OrderData[[#This Row],[Name]]) - 1)</f>
        <v>Bartholemy</v>
      </c>
      <c r="H174" s="2" t="str">
        <f>RIGHT(OrderData[[#This Row],[Name]], LEN(OrderData[[#This Row],[Name]]) - SEARCH(" ", OrderData[[#This Row],[Name]]))</f>
        <v>Flaherty</v>
      </c>
      <c r="I174" s="2" t="str">
        <f>VLOOKUP(OrderData[[#This Row],[Customer ID]],customers!$A$1:$I$1001,6,FALSE)</f>
        <v>Eadestown</v>
      </c>
      <c r="J174" s="2" t="str">
        <f>VLOOKUP(OrderData[[#This Row],[Customer ID]],customers!$A$1:$I$1001,7,FALSE)</f>
        <v>Ireland</v>
      </c>
      <c r="K174" t="str">
        <f>VLOOKUP(OrderData[[#This Row],[Customer ID]],customers!$A$1:$I$1001,9,FALSE)</f>
        <v>No</v>
      </c>
      <c r="L174" t="str">
        <f>INDEX(Table3[Coffee Type],MATCH(OrderData[[#This Row],[Product ID]],Table3[Product ID],0))</f>
        <v>Exc</v>
      </c>
      <c r="M174" t="str">
        <f>VLOOKUP(OrderData[[#This Row],[Product ID]],products!$A$1:$G$49,3,FALSE)</f>
        <v>D</v>
      </c>
      <c r="N174">
        <f>VLOOKUP(OrderData[[#This Row],[Product ID]],products!$A$1:$G$49,5,FALSE)</f>
        <v>7.29</v>
      </c>
      <c r="O174" s="4">
        <f>OrderData[[#This Row],[Unit Price]]*OrderData[[#This Row],[Quantity]]</f>
        <v>21.87</v>
      </c>
      <c r="P174" t="str" cm="1">
        <f t="array" ref="P174">_xlfn.IFS(OrderData[[#This Row],[Roast Type]]="M","Medium",OrderData[[#This Row],[Roast Type]]="L","Light",OrderData[[#This Row],[Roast Type]]="D","Dark")</f>
        <v>Dark</v>
      </c>
      <c r="Q174" t="str" cm="1">
        <f t="array" ref="Q174">_xlfn.IFS(OrderData[[#This Row],[Coffee Type]]="Rob","Robusta",OrderData[[#This Row],[Coffee Type]]="Ara","Arabica",OrderData[[#This Row],[Coffee Type]]="Lib","Librica",OrderData[[#This Row],[Coffee Type]]="Exc","Excelsior")</f>
        <v>Excelsior</v>
      </c>
    </row>
    <row r="175" spans="1:17" x14ac:dyDescent="0.3">
      <c r="A175" s="2" t="s">
        <v>386</v>
      </c>
      <c r="B175" s="3">
        <v>44720</v>
      </c>
      <c r="C175" s="2" t="s">
        <v>387</v>
      </c>
      <c r="D175" t="s">
        <v>54</v>
      </c>
      <c r="E175" s="2">
        <v>4</v>
      </c>
      <c r="F175" s="2" t="str">
        <f>VLOOKUP(OrderData[[#This Row],[Customer ID]],customers!$A$1:$I$1001,2,FALSE)</f>
        <v>Oran Colbeck</v>
      </c>
      <c r="G175" s="2" t="str">
        <f>LEFT(OrderData[[#This Row],[Name]], SEARCH(" ", OrderData[[#This Row],[Name]]) - 1)</f>
        <v>Oran</v>
      </c>
      <c r="H175" s="2" t="str">
        <f>RIGHT(OrderData[[#This Row],[Name]], LEN(OrderData[[#This Row],[Name]]) - SEARCH(" ", OrderData[[#This Row],[Name]]))</f>
        <v>Colbeck</v>
      </c>
      <c r="I175" s="2" t="str">
        <f>VLOOKUP(OrderData[[#This Row],[Customer ID]],customers!$A$1:$I$1001,6,FALSE)</f>
        <v>Montgomery</v>
      </c>
      <c r="J175" s="2" t="str">
        <f>VLOOKUP(OrderData[[#This Row],[Customer ID]],customers!$A$1:$I$1001,7,FALSE)</f>
        <v>United States</v>
      </c>
      <c r="K175" t="str">
        <f>VLOOKUP(OrderData[[#This Row],[Customer ID]],customers!$A$1:$I$1001,9,FALSE)</f>
        <v>No</v>
      </c>
      <c r="L175" t="str">
        <f>INDEX(Table3[Coffee Type],MATCH(OrderData[[#This Row],[Product ID]],Table3[Product ID],0))</f>
        <v>Rob</v>
      </c>
      <c r="M175" t="str">
        <f>VLOOKUP(OrderData[[#This Row],[Product ID]],products!$A$1:$G$49,3,FALSE)</f>
        <v>M</v>
      </c>
      <c r="N175">
        <f>VLOOKUP(OrderData[[#This Row],[Product ID]],products!$A$1:$G$49,5,FALSE)</f>
        <v>22.884999999999998</v>
      </c>
      <c r="O175" s="4">
        <f>OrderData[[#This Row],[Unit Price]]*OrderData[[#This Row],[Quantity]]</f>
        <v>91.539999999999992</v>
      </c>
      <c r="P175" t="str" cm="1">
        <f t="array" ref="P175">_xlfn.IFS(OrderData[[#This Row],[Roast Type]]="M","Medium",OrderData[[#This Row],[Roast Type]]="L","Light",OrderData[[#This Row],[Roast Type]]="D","Dark")</f>
        <v>Medium</v>
      </c>
      <c r="Q175" t="str" cm="1">
        <f t="array" ref="Q175">_xlfn.IFS(OrderData[[#This Row],[Coffee Type]]="Rob","Robusta",OrderData[[#This Row],[Coffee Type]]="Ara","Arabica",OrderData[[#This Row],[Coffee Type]]="Lib","Librica",OrderData[[#This Row],[Coffee Type]]="Exc","Excelsior")</f>
        <v>Robusta</v>
      </c>
    </row>
    <row r="176" spans="1:17" x14ac:dyDescent="0.3">
      <c r="A176" s="2" t="s">
        <v>388</v>
      </c>
      <c r="B176" s="3">
        <v>43813</v>
      </c>
      <c r="C176" s="2" t="s">
        <v>389</v>
      </c>
      <c r="D176" t="s">
        <v>43</v>
      </c>
      <c r="E176" s="2">
        <v>6</v>
      </c>
      <c r="F176" s="2" t="str">
        <f>VLOOKUP(OrderData[[#This Row],[Customer ID]],customers!$A$1:$I$1001,2,FALSE)</f>
        <v>Elysee Sketch</v>
      </c>
      <c r="G176" s="2" t="str">
        <f>LEFT(OrderData[[#This Row],[Name]], SEARCH(" ", OrderData[[#This Row],[Name]]) - 1)</f>
        <v>Elysee</v>
      </c>
      <c r="H176" s="2" t="str">
        <f>RIGHT(OrderData[[#This Row],[Name]], LEN(OrderData[[#This Row],[Name]]) - SEARCH(" ", OrderData[[#This Row],[Name]]))</f>
        <v>Sketch</v>
      </c>
      <c r="I176" s="2" t="str">
        <f>VLOOKUP(OrderData[[#This Row],[Customer ID]],customers!$A$1:$I$1001,6,FALSE)</f>
        <v>Sparks</v>
      </c>
      <c r="J176" s="2" t="str">
        <f>VLOOKUP(OrderData[[#This Row],[Customer ID]],customers!$A$1:$I$1001,7,FALSE)</f>
        <v>United States</v>
      </c>
      <c r="K176" t="str">
        <f>VLOOKUP(OrderData[[#This Row],[Customer ID]],customers!$A$1:$I$1001,9,FALSE)</f>
        <v>Yes</v>
      </c>
      <c r="L176" t="str">
        <f>INDEX(Table3[Coffee Type],MATCH(OrderData[[#This Row],[Product ID]],Table3[Product ID],0))</f>
        <v>Exc</v>
      </c>
      <c r="M176" t="str">
        <f>VLOOKUP(OrderData[[#This Row],[Product ID]],products!$A$1:$G$49,3,FALSE)</f>
        <v>L</v>
      </c>
      <c r="N176">
        <f>VLOOKUP(OrderData[[#This Row],[Product ID]],products!$A$1:$G$49,5,FALSE)</f>
        <v>34.154999999999994</v>
      </c>
      <c r="O176" s="4">
        <f>OrderData[[#This Row],[Unit Price]]*OrderData[[#This Row],[Quantity]]</f>
        <v>204.92999999999995</v>
      </c>
      <c r="P176" t="str" cm="1">
        <f t="array" ref="P176">_xlfn.IFS(OrderData[[#This Row],[Roast Type]]="M","Medium",OrderData[[#This Row],[Roast Type]]="L","Light",OrderData[[#This Row],[Roast Type]]="D","Dark")</f>
        <v>Light</v>
      </c>
      <c r="Q176" t="str" cm="1">
        <f t="array" ref="Q176">_xlfn.IFS(OrderData[[#This Row],[Coffee Type]]="Rob","Robusta",OrderData[[#This Row],[Coffee Type]]="Ara","Arabica",OrderData[[#This Row],[Coffee Type]]="Lib","Librica",OrderData[[#This Row],[Coffee Type]]="Exc","Excelsior")</f>
        <v>Excelsior</v>
      </c>
    </row>
    <row r="177" spans="1:17" x14ac:dyDescent="0.3">
      <c r="A177" s="2" t="s">
        <v>390</v>
      </c>
      <c r="B177" s="3">
        <v>44296</v>
      </c>
      <c r="C177" s="2" t="s">
        <v>391</v>
      </c>
      <c r="D177" t="s">
        <v>125</v>
      </c>
      <c r="E177" s="2">
        <v>2</v>
      </c>
      <c r="F177" s="2" t="str">
        <f>VLOOKUP(OrderData[[#This Row],[Customer ID]],customers!$A$1:$I$1001,2,FALSE)</f>
        <v>Ethelda Hobbing</v>
      </c>
      <c r="G177" s="2" t="str">
        <f>LEFT(OrderData[[#This Row],[Name]], SEARCH(" ", OrderData[[#This Row],[Name]]) - 1)</f>
        <v>Ethelda</v>
      </c>
      <c r="H177" s="2" t="str">
        <f>RIGHT(OrderData[[#This Row],[Name]], LEN(OrderData[[#This Row],[Name]]) - SEARCH(" ", OrderData[[#This Row],[Name]]))</f>
        <v>Hobbing</v>
      </c>
      <c r="I177" s="2" t="str">
        <f>VLOOKUP(OrderData[[#This Row],[Customer ID]],customers!$A$1:$I$1001,6,FALSE)</f>
        <v>Macon</v>
      </c>
      <c r="J177" s="2" t="str">
        <f>VLOOKUP(OrderData[[#This Row],[Customer ID]],customers!$A$1:$I$1001,7,FALSE)</f>
        <v>United States</v>
      </c>
      <c r="K177" t="str">
        <f>VLOOKUP(OrderData[[#This Row],[Customer ID]],customers!$A$1:$I$1001,9,FALSE)</f>
        <v>Yes</v>
      </c>
      <c r="L177" t="str">
        <f>INDEX(Table3[Coffee Type],MATCH(OrderData[[#This Row],[Product ID]],Table3[Product ID],0))</f>
        <v>Exc</v>
      </c>
      <c r="M177" t="str">
        <f>VLOOKUP(OrderData[[#This Row],[Product ID]],products!$A$1:$G$49,3,FALSE)</f>
        <v>M</v>
      </c>
      <c r="N177">
        <f>VLOOKUP(OrderData[[#This Row],[Product ID]],products!$A$1:$G$49,5,FALSE)</f>
        <v>31.624999999999996</v>
      </c>
      <c r="O177" s="4">
        <f>OrderData[[#This Row],[Unit Price]]*OrderData[[#This Row],[Quantity]]</f>
        <v>63.249999999999993</v>
      </c>
      <c r="P177" t="str" cm="1">
        <f t="array" ref="P177">_xlfn.IFS(OrderData[[#This Row],[Roast Type]]="M","Medium",OrderData[[#This Row],[Roast Type]]="L","Light",OrderData[[#This Row],[Roast Type]]="D","Dark")</f>
        <v>Medium</v>
      </c>
      <c r="Q177" t="str" cm="1">
        <f t="array" ref="Q177">_xlfn.IFS(OrderData[[#This Row],[Coffee Type]]="Rob","Robusta",OrderData[[#This Row],[Coffee Type]]="Ara","Arabica",OrderData[[#This Row],[Coffee Type]]="Lib","Librica",OrderData[[#This Row],[Coffee Type]]="Exc","Excelsior")</f>
        <v>Excelsior</v>
      </c>
    </row>
    <row r="178" spans="1:17" x14ac:dyDescent="0.3">
      <c r="A178" s="2" t="s">
        <v>392</v>
      </c>
      <c r="B178" s="3">
        <v>43900</v>
      </c>
      <c r="C178" s="2" t="s">
        <v>393</v>
      </c>
      <c r="D178" t="s">
        <v>43</v>
      </c>
      <c r="E178" s="2">
        <v>1</v>
      </c>
      <c r="F178" s="2" t="str">
        <f>VLOOKUP(OrderData[[#This Row],[Customer ID]],customers!$A$1:$I$1001,2,FALSE)</f>
        <v>Odille Thynne</v>
      </c>
      <c r="G178" s="2" t="str">
        <f>LEFT(OrderData[[#This Row],[Name]], SEARCH(" ", OrderData[[#This Row],[Name]]) - 1)</f>
        <v>Odille</v>
      </c>
      <c r="H178" s="2" t="str">
        <f>RIGHT(OrderData[[#This Row],[Name]], LEN(OrderData[[#This Row],[Name]]) - SEARCH(" ", OrderData[[#This Row],[Name]]))</f>
        <v>Thynne</v>
      </c>
      <c r="I178" s="2" t="str">
        <f>VLOOKUP(OrderData[[#This Row],[Customer ID]],customers!$A$1:$I$1001,6,FALSE)</f>
        <v>Whittier</v>
      </c>
      <c r="J178" s="2" t="str">
        <f>VLOOKUP(OrderData[[#This Row],[Customer ID]],customers!$A$1:$I$1001,7,FALSE)</f>
        <v>United States</v>
      </c>
      <c r="K178" t="str">
        <f>VLOOKUP(OrderData[[#This Row],[Customer ID]],customers!$A$1:$I$1001,9,FALSE)</f>
        <v>Yes</v>
      </c>
      <c r="L178" t="str">
        <f>INDEX(Table3[Coffee Type],MATCH(OrderData[[#This Row],[Product ID]],Table3[Product ID],0))</f>
        <v>Exc</v>
      </c>
      <c r="M178" t="str">
        <f>VLOOKUP(OrderData[[#This Row],[Product ID]],products!$A$1:$G$49,3,FALSE)</f>
        <v>L</v>
      </c>
      <c r="N178">
        <f>VLOOKUP(OrderData[[#This Row],[Product ID]],products!$A$1:$G$49,5,FALSE)</f>
        <v>34.154999999999994</v>
      </c>
      <c r="O178" s="4">
        <f>OrderData[[#This Row],[Unit Price]]*OrderData[[#This Row],[Quantity]]</f>
        <v>34.154999999999994</v>
      </c>
      <c r="P178" t="str" cm="1">
        <f t="array" ref="P178">_xlfn.IFS(OrderData[[#This Row],[Roast Type]]="M","Medium",OrderData[[#This Row],[Roast Type]]="L","Light",OrderData[[#This Row],[Roast Type]]="D","Dark")</f>
        <v>Light</v>
      </c>
      <c r="Q178" t="str" cm="1">
        <f t="array" ref="Q178">_xlfn.IFS(OrderData[[#This Row],[Coffee Type]]="Rob","Robusta",OrderData[[#This Row],[Coffee Type]]="Ara","Arabica",OrderData[[#This Row],[Coffee Type]]="Lib","Librica",OrderData[[#This Row],[Coffee Type]]="Exc","Excelsior")</f>
        <v>Excelsior</v>
      </c>
    </row>
    <row r="179" spans="1:17" x14ac:dyDescent="0.3">
      <c r="A179" s="2" t="s">
        <v>394</v>
      </c>
      <c r="B179" s="3">
        <v>44120</v>
      </c>
      <c r="C179" s="2" t="s">
        <v>395</v>
      </c>
      <c r="D179" t="s">
        <v>23</v>
      </c>
      <c r="E179" s="2">
        <v>4</v>
      </c>
      <c r="F179" s="2" t="str">
        <f>VLOOKUP(OrderData[[#This Row],[Customer ID]],customers!$A$1:$I$1001,2,FALSE)</f>
        <v>Emlynne Heining</v>
      </c>
      <c r="G179" s="2" t="str">
        <f>LEFT(OrderData[[#This Row],[Name]], SEARCH(" ", OrderData[[#This Row],[Name]]) - 1)</f>
        <v>Emlynne</v>
      </c>
      <c r="H179" s="2" t="str">
        <f>RIGHT(OrderData[[#This Row],[Name]], LEN(OrderData[[#This Row],[Name]]) - SEARCH(" ", OrderData[[#This Row],[Name]]))</f>
        <v>Heining</v>
      </c>
      <c r="I179" s="2" t="str">
        <f>VLOOKUP(OrderData[[#This Row],[Customer ID]],customers!$A$1:$I$1001,6,FALSE)</f>
        <v>Johnson City</v>
      </c>
      <c r="J179" s="2" t="str">
        <f>VLOOKUP(OrderData[[#This Row],[Customer ID]],customers!$A$1:$I$1001,7,FALSE)</f>
        <v>United States</v>
      </c>
      <c r="K179" t="str">
        <f>VLOOKUP(OrderData[[#This Row],[Customer ID]],customers!$A$1:$I$1001,9,FALSE)</f>
        <v>Yes</v>
      </c>
      <c r="L179" t="str">
        <f>INDEX(Table3[Coffee Type],MATCH(OrderData[[#This Row],[Product ID]],Table3[Product ID],0))</f>
        <v>Rob</v>
      </c>
      <c r="M179" t="str">
        <f>VLOOKUP(OrderData[[#This Row],[Product ID]],products!$A$1:$G$49,3,FALSE)</f>
        <v>L</v>
      </c>
      <c r="N179">
        <f>VLOOKUP(OrderData[[#This Row],[Product ID]],products!$A$1:$G$49,5,FALSE)</f>
        <v>27.484999999999996</v>
      </c>
      <c r="O179" s="4">
        <f>OrderData[[#This Row],[Unit Price]]*OrderData[[#This Row],[Quantity]]</f>
        <v>109.93999999999998</v>
      </c>
      <c r="P179" t="str" cm="1">
        <f t="array" ref="P179">_xlfn.IFS(OrderData[[#This Row],[Roast Type]]="M","Medium",OrderData[[#This Row],[Roast Type]]="L","Light",OrderData[[#This Row],[Roast Type]]="D","Dark")</f>
        <v>Light</v>
      </c>
      <c r="Q179" t="str" cm="1">
        <f t="array" ref="Q179">_xlfn.IFS(OrderData[[#This Row],[Coffee Type]]="Rob","Robusta",OrderData[[#This Row],[Coffee Type]]="Ara","Arabica",OrderData[[#This Row],[Coffee Type]]="Lib","Librica",OrderData[[#This Row],[Coffee Type]]="Exc","Excelsior")</f>
        <v>Robusta</v>
      </c>
    </row>
    <row r="180" spans="1:17" x14ac:dyDescent="0.3">
      <c r="A180" s="2" t="s">
        <v>396</v>
      </c>
      <c r="B180" s="3">
        <v>43746</v>
      </c>
      <c r="C180" s="2" t="s">
        <v>397</v>
      </c>
      <c r="D180" t="s">
        <v>19</v>
      </c>
      <c r="E180" s="2">
        <v>2</v>
      </c>
      <c r="F180" s="2" t="str">
        <f>VLOOKUP(OrderData[[#This Row],[Customer ID]],customers!$A$1:$I$1001,2,FALSE)</f>
        <v>Katerina Melloi</v>
      </c>
      <c r="G180" s="2" t="str">
        <f>LEFT(OrderData[[#This Row],[Name]], SEARCH(" ", OrderData[[#This Row],[Name]]) - 1)</f>
        <v>Katerina</v>
      </c>
      <c r="H180" s="2" t="str">
        <f>RIGHT(OrderData[[#This Row],[Name]], LEN(OrderData[[#This Row],[Name]]) - SEARCH(" ", OrderData[[#This Row],[Name]]))</f>
        <v>Melloi</v>
      </c>
      <c r="I180" s="2" t="str">
        <f>VLOOKUP(OrderData[[#This Row],[Customer ID]],customers!$A$1:$I$1001,6,FALSE)</f>
        <v>Rochester</v>
      </c>
      <c r="J180" s="2" t="str">
        <f>VLOOKUP(OrderData[[#This Row],[Customer ID]],customers!$A$1:$I$1001,7,FALSE)</f>
        <v>United States</v>
      </c>
      <c r="K180" t="str">
        <f>VLOOKUP(OrderData[[#This Row],[Customer ID]],customers!$A$1:$I$1001,9,FALSE)</f>
        <v>No</v>
      </c>
      <c r="L180" t="str">
        <f>INDEX(Table3[Coffee Type],MATCH(OrderData[[#This Row],[Product ID]],Table3[Product ID],0))</f>
        <v>Ara</v>
      </c>
      <c r="M180" t="str">
        <f>VLOOKUP(OrderData[[#This Row],[Product ID]],products!$A$1:$G$49,3,FALSE)</f>
        <v>L</v>
      </c>
      <c r="N180">
        <f>VLOOKUP(OrderData[[#This Row],[Product ID]],products!$A$1:$G$49,5,FALSE)</f>
        <v>12.95</v>
      </c>
      <c r="O180" s="4">
        <f>OrderData[[#This Row],[Unit Price]]*OrderData[[#This Row],[Quantity]]</f>
        <v>25.9</v>
      </c>
      <c r="P180" t="str" cm="1">
        <f t="array" ref="P180">_xlfn.IFS(OrderData[[#This Row],[Roast Type]]="M","Medium",OrderData[[#This Row],[Roast Type]]="L","Light",OrderData[[#This Row],[Roast Type]]="D","Dark")</f>
        <v>Light</v>
      </c>
      <c r="Q180" t="str" cm="1">
        <f t="array" ref="Q180">_xlfn.IFS(OrderData[[#This Row],[Coffee Type]]="Rob","Robusta",OrderData[[#This Row],[Coffee Type]]="Ara","Arabica",OrderData[[#This Row],[Coffee Type]]="Lib","Librica",OrderData[[#This Row],[Coffee Type]]="Exc","Excelsior")</f>
        <v>Arabica</v>
      </c>
    </row>
    <row r="181" spans="1:17" x14ac:dyDescent="0.3">
      <c r="A181" s="2" t="s">
        <v>398</v>
      </c>
      <c r="B181" s="3">
        <v>43830</v>
      </c>
      <c r="C181" s="2" t="s">
        <v>399</v>
      </c>
      <c r="D181" t="s">
        <v>67</v>
      </c>
      <c r="E181" s="2">
        <v>1</v>
      </c>
      <c r="F181" s="2" t="str">
        <f>VLOOKUP(OrderData[[#This Row],[Customer ID]],customers!$A$1:$I$1001,2,FALSE)</f>
        <v>Tiffany Scardafield</v>
      </c>
      <c r="G181" s="2" t="str">
        <f>LEFT(OrderData[[#This Row],[Name]], SEARCH(" ", OrderData[[#This Row],[Name]]) - 1)</f>
        <v>Tiffany</v>
      </c>
      <c r="H181" s="2" t="str">
        <f>RIGHT(OrderData[[#This Row],[Name]], LEN(OrderData[[#This Row],[Name]]) - SEARCH(" ", OrderData[[#This Row],[Name]]))</f>
        <v>Scardafield</v>
      </c>
      <c r="I181" s="2" t="str">
        <f>VLOOKUP(OrderData[[#This Row],[Customer ID]],customers!$A$1:$I$1001,6,FALSE)</f>
        <v>Portarlington</v>
      </c>
      <c r="J181" s="2" t="str">
        <f>VLOOKUP(OrderData[[#This Row],[Customer ID]],customers!$A$1:$I$1001,7,FALSE)</f>
        <v>Ireland</v>
      </c>
      <c r="K181" t="str">
        <f>VLOOKUP(OrderData[[#This Row],[Customer ID]],customers!$A$1:$I$1001,9,FALSE)</f>
        <v>No</v>
      </c>
      <c r="L181" t="str">
        <f>INDEX(Table3[Coffee Type],MATCH(OrderData[[#This Row],[Product ID]],Table3[Product ID],0))</f>
        <v>Ara</v>
      </c>
      <c r="M181" t="str">
        <f>VLOOKUP(OrderData[[#This Row],[Product ID]],products!$A$1:$G$49,3,FALSE)</f>
        <v>D</v>
      </c>
      <c r="N181">
        <f>VLOOKUP(OrderData[[#This Row],[Product ID]],products!$A$1:$G$49,5,FALSE)</f>
        <v>2.9849999999999999</v>
      </c>
      <c r="O181" s="4">
        <f>OrderData[[#This Row],[Unit Price]]*OrderData[[#This Row],[Quantity]]</f>
        <v>2.9849999999999999</v>
      </c>
      <c r="P181" t="str" cm="1">
        <f t="array" ref="P181">_xlfn.IFS(OrderData[[#This Row],[Roast Type]]="M","Medium",OrderData[[#This Row],[Roast Type]]="L","Light",OrderData[[#This Row],[Roast Type]]="D","Dark")</f>
        <v>Dark</v>
      </c>
      <c r="Q181" t="str" cm="1">
        <f t="array" ref="Q181">_xlfn.IFS(OrderData[[#This Row],[Coffee Type]]="Rob","Robusta",OrderData[[#This Row],[Coffee Type]]="Ara","Arabica",OrderData[[#This Row],[Coffee Type]]="Lib","Librica",OrderData[[#This Row],[Coffee Type]]="Exc","Excelsior")</f>
        <v>Arabica</v>
      </c>
    </row>
    <row r="182" spans="1:17" x14ac:dyDescent="0.3">
      <c r="A182" s="2" t="s">
        <v>400</v>
      </c>
      <c r="B182" s="3">
        <v>43910</v>
      </c>
      <c r="C182" s="2" t="s">
        <v>401</v>
      </c>
      <c r="D182" t="s">
        <v>267</v>
      </c>
      <c r="E182" s="2">
        <v>5</v>
      </c>
      <c r="F182" s="2" t="str">
        <f>VLOOKUP(OrderData[[#This Row],[Customer ID]],customers!$A$1:$I$1001,2,FALSE)</f>
        <v>Abrahan Mussen</v>
      </c>
      <c r="G182" s="2" t="str">
        <f>LEFT(OrderData[[#This Row],[Name]], SEARCH(" ", OrderData[[#This Row],[Name]]) - 1)</f>
        <v>Abrahan</v>
      </c>
      <c r="H182" s="2" t="str">
        <f>RIGHT(OrderData[[#This Row],[Name]], LEN(OrderData[[#This Row],[Name]]) - SEARCH(" ", OrderData[[#This Row],[Name]]))</f>
        <v>Mussen</v>
      </c>
      <c r="I182" s="2" t="str">
        <f>VLOOKUP(OrderData[[#This Row],[Customer ID]],customers!$A$1:$I$1001,6,FALSE)</f>
        <v>Brooklyn</v>
      </c>
      <c r="J182" s="2" t="str">
        <f>VLOOKUP(OrderData[[#This Row],[Customer ID]],customers!$A$1:$I$1001,7,FALSE)</f>
        <v>United States</v>
      </c>
      <c r="K182" t="str">
        <f>VLOOKUP(OrderData[[#This Row],[Customer ID]],customers!$A$1:$I$1001,9,FALSE)</f>
        <v>No</v>
      </c>
      <c r="L182" t="str">
        <f>INDEX(Table3[Coffee Type],MATCH(OrderData[[#This Row],[Product ID]],Table3[Product ID],0))</f>
        <v>Exc</v>
      </c>
      <c r="M182" t="str">
        <f>VLOOKUP(OrderData[[#This Row],[Product ID]],products!$A$1:$G$49,3,FALSE)</f>
        <v>L</v>
      </c>
      <c r="N182">
        <f>VLOOKUP(OrderData[[#This Row],[Product ID]],products!$A$1:$G$49,5,FALSE)</f>
        <v>4.4550000000000001</v>
      </c>
      <c r="O182" s="4">
        <f>OrderData[[#This Row],[Unit Price]]*OrderData[[#This Row],[Quantity]]</f>
        <v>22.274999999999999</v>
      </c>
      <c r="P182" t="str" cm="1">
        <f t="array" ref="P182">_xlfn.IFS(OrderData[[#This Row],[Roast Type]]="M","Medium",OrderData[[#This Row],[Roast Type]]="L","Light",OrderData[[#This Row],[Roast Type]]="D","Dark")</f>
        <v>Light</v>
      </c>
      <c r="Q182" t="str" cm="1">
        <f t="array" ref="Q182">_xlfn.IFS(OrderData[[#This Row],[Coffee Type]]="Rob","Robusta",OrderData[[#This Row],[Coffee Type]]="Ara","Arabica",OrderData[[#This Row],[Coffee Type]]="Lib","Librica",OrderData[[#This Row],[Coffee Type]]="Exc","Excelsior")</f>
        <v>Excelsior</v>
      </c>
    </row>
    <row r="183" spans="1:17" x14ac:dyDescent="0.3">
      <c r="A183" s="2" t="s">
        <v>400</v>
      </c>
      <c r="B183" s="3">
        <v>43910</v>
      </c>
      <c r="C183" s="2" t="s">
        <v>401</v>
      </c>
      <c r="D183" t="s">
        <v>85</v>
      </c>
      <c r="E183" s="2">
        <v>5</v>
      </c>
      <c r="F183" s="2" t="str">
        <f>VLOOKUP(OrderData[[#This Row],[Customer ID]],customers!$A$1:$I$1001,2,FALSE)</f>
        <v>Abrahan Mussen</v>
      </c>
      <c r="G183" s="2" t="str">
        <f>LEFT(OrderData[[#This Row],[Name]], SEARCH(" ", OrderData[[#This Row],[Name]]) - 1)</f>
        <v>Abrahan</v>
      </c>
      <c r="H183" s="2" t="str">
        <f>RIGHT(OrderData[[#This Row],[Name]], LEN(OrderData[[#This Row],[Name]]) - SEARCH(" ", OrderData[[#This Row],[Name]]))</f>
        <v>Mussen</v>
      </c>
      <c r="I183" s="2" t="str">
        <f>VLOOKUP(OrderData[[#This Row],[Customer ID]],customers!$A$1:$I$1001,6,FALSE)</f>
        <v>Brooklyn</v>
      </c>
      <c r="J183" s="2" t="str">
        <f>VLOOKUP(OrderData[[#This Row],[Customer ID]],customers!$A$1:$I$1001,7,FALSE)</f>
        <v>United States</v>
      </c>
      <c r="K183" t="str">
        <f>VLOOKUP(OrderData[[#This Row],[Customer ID]],customers!$A$1:$I$1001,9,FALSE)</f>
        <v>No</v>
      </c>
      <c r="L183" t="str">
        <f>INDEX(Table3[Coffee Type],MATCH(OrderData[[#This Row],[Product ID]],Table3[Product ID],0))</f>
        <v>Ara</v>
      </c>
      <c r="M183" t="str">
        <f>VLOOKUP(OrderData[[#This Row],[Product ID]],products!$A$1:$G$49,3,FALSE)</f>
        <v>D</v>
      </c>
      <c r="N183">
        <f>VLOOKUP(OrderData[[#This Row],[Product ID]],products!$A$1:$G$49,5,FALSE)</f>
        <v>5.97</v>
      </c>
      <c r="O183" s="4">
        <f>OrderData[[#This Row],[Unit Price]]*OrderData[[#This Row],[Quantity]]</f>
        <v>29.849999999999998</v>
      </c>
      <c r="P183" t="str" cm="1">
        <f t="array" ref="P183">_xlfn.IFS(OrderData[[#This Row],[Roast Type]]="M","Medium",OrderData[[#This Row],[Roast Type]]="L","Light",OrderData[[#This Row],[Roast Type]]="D","Dark")</f>
        <v>Dark</v>
      </c>
      <c r="Q183" t="str" cm="1">
        <f t="array" ref="Q183">_xlfn.IFS(OrderData[[#This Row],[Coffee Type]]="Rob","Robusta",OrderData[[#This Row],[Coffee Type]]="Ara","Arabica",OrderData[[#This Row],[Coffee Type]]="Lib","Librica",OrderData[[#This Row],[Coffee Type]]="Exc","Excelsior")</f>
        <v>Arabica</v>
      </c>
    </row>
    <row r="184" spans="1:17" x14ac:dyDescent="0.3">
      <c r="A184" s="2" t="s">
        <v>402</v>
      </c>
      <c r="B184" s="3">
        <v>44284</v>
      </c>
      <c r="C184" s="2" t="s">
        <v>403</v>
      </c>
      <c r="D184" t="s">
        <v>159</v>
      </c>
      <c r="E184" s="2">
        <v>6</v>
      </c>
      <c r="F184" s="2" t="str">
        <f>VLOOKUP(OrderData[[#This Row],[Customer ID]],customers!$A$1:$I$1001,2,FALSE)</f>
        <v>Anny Mundford</v>
      </c>
      <c r="G184" s="2" t="str">
        <f>LEFT(OrderData[[#This Row],[Name]], SEARCH(" ", OrderData[[#This Row],[Name]]) - 1)</f>
        <v>Anny</v>
      </c>
      <c r="H184" s="2" t="str">
        <f>RIGHT(OrderData[[#This Row],[Name]], LEN(OrderData[[#This Row],[Name]]) - SEARCH(" ", OrderData[[#This Row],[Name]]))</f>
        <v>Mundford</v>
      </c>
      <c r="I184" s="2" t="str">
        <f>VLOOKUP(OrderData[[#This Row],[Customer ID]],customers!$A$1:$I$1001,6,FALSE)</f>
        <v>Charlottesville</v>
      </c>
      <c r="J184" s="2" t="str">
        <f>VLOOKUP(OrderData[[#This Row],[Customer ID]],customers!$A$1:$I$1001,7,FALSE)</f>
        <v>United States</v>
      </c>
      <c r="K184" t="str">
        <f>VLOOKUP(OrderData[[#This Row],[Customer ID]],customers!$A$1:$I$1001,9,FALSE)</f>
        <v>No</v>
      </c>
      <c r="L184" t="str">
        <f>INDEX(Table3[Coffee Type],MATCH(OrderData[[#This Row],[Product ID]],Table3[Product ID],0))</f>
        <v>Rob</v>
      </c>
      <c r="M184" t="str">
        <f>VLOOKUP(OrderData[[#This Row],[Product ID]],products!$A$1:$G$49,3,FALSE)</f>
        <v>D</v>
      </c>
      <c r="N184">
        <f>VLOOKUP(OrderData[[#This Row],[Product ID]],products!$A$1:$G$49,5,FALSE)</f>
        <v>5.3699999999999992</v>
      </c>
      <c r="O184" s="4">
        <f>OrderData[[#This Row],[Unit Price]]*OrderData[[#This Row],[Quantity]]</f>
        <v>32.22</v>
      </c>
      <c r="P184" t="str" cm="1">
        <f t="array" ref="P184">_xlfn.IFS(OrderData[[#This Row],[Roast Type]]="M","Medium",OrderData[[#This Row],[Roast Type]]="L","Light",OrderData[[#This Row],[Roast Type]]="D","Dark")</f>
        <v>Dark</v>
      </c>
      <c r="Q184" t="str" cm="1">
        <f t="array" ref="Q184">_xlfn.IFS(OrderData[[#This Row],[Coffee Type]]="Rob","Robusta",OrderData[[#This Row],[Coffee Type]]="Ara","Arabica",OrderData[[#This Row],[Coffee Type]]="Lib","Librica",OrderData[[#This Row],[Coffee Type]]="Exc","Excelsior")</f>
        <v>Robusta</v>
      </c>
    </row>
    <row r="185" spans="1:17" x14ac:dyDescent="0.3">
      <c r="A185" s="2" t="s">
        <v>404</v>
      </c>
      <c r="B185" s="3">
        <v>44512</v>
      </c>
      <c r="C185" s="2" t="s">
        <v>405</v>
      </c>
      <c r="D185" t="s">
        <v>77</v>
      </c>
      <c r="E185" s="2">
        <v>2</v>
      </c>
      <c r="F185" s="2" t="str">
        <f>VLOOKUP(OrderData[[#This Row],[Customer ID]],customers!$A$1:$I$1001,2,FALSE)</f>
        <v>Tory Walas</v>
      </c>
      <c r="G185" s="2" t="str">
        <f>LEFT(OrderData[[#This Row],[Name]], SEARCH(" ", OrderData[[#This Row],[Name]]) - 1)</f>
        <v>Tory</v>
      </c>
      <c r="H185" s="2" t="str">
        <f>RIGHT(OrderData[[#This Row],[Name]], LEN(OrderData[[#This Row],[Name]]) - SEARCH(" ", OrderData[[#This Row],[Name]]))</f>
        <v>Walas</v>
      </c>
      <c r="I185" s="2" t="str">
        <f>VLOOKUP(OrderData[[#This Row],[Customer ID]],customers!$A$1:$I$1001,6,FALSE)</f>
        <v>Garland</v>
      </c>
      <c r="J185" s="2" t="str">
        <f>VLOOKUP(OrderData[[#This Row],[Customer ID]],customers!$A$1:$I$1001,7,FALSE)</f>
        <v>United States</v>
      </c>
      <c r="K185" t="str">
        <f>VLOOKUP(OrderData[[#This Row],[Customer ID]],customers!$A$1:$I$1001,9,FALSE)</f>
        <v>No</v>
      </c>
      <c r="L185" t="str">
        <f>INDEX(Table3[Coffee Type],MATCH(OrderData[[#This Row],[Product ID]],Table3[Product ID],0))</f>
        <v>Exc</v>
      </c>
      <c r="M185" t="str">
        <f>VLOOKUP(OrderData[[#This Row],[Product ID]],products!$A$1:$G$49,3,FALSE)</f>
        <v>M</v>
      </c>
      <c r="N185">
        <f>VLOOKUP(OrderData[[#This Row],[Product ID]],products!$A$1:$G$49,5,FALSE)</f>
        <v>4.125</v>
      </c>
      <c r="O185" s="4">
        <f>OrderData[[#This Row],[Unit Price]]*OrderData[[#This Row],[Quantity]]</f>
        <v>8.25</v>
      </c>
      <c r="P185" t="str" cm="1">
        <f t="array" ref="P185">_xlfn.IFS(OrderData[[#This Row],[Roast Type]]="M","Medium",OrderData[[#This Row],[Roast Type]]="L","Light",OrderData[[#This Row],[Roast Type]]="D","Dark")</f>
        <v>Medium</v>
      </c>
      <c r="Q185" t="str" cm="1">
        <f t="array" ref="Q185">_xlfn.IFS(OrderData[[#This Row],[Coffee Type]]="Rob","Robusta",OrderData[[#This Row],[Coffee Type]]="Ara","Arabica",OrderData[[#This Row],[Coffee Type]]="Lib","Librica",OrderData[[#This Row],[Coffee Type]]="Exc","Excelsior")</f>
        <v>Excelsior</v>
      </c>
    </row>
    <row r="186" spans="1:17" x14ac:dyDescent="0.3">
      <c r="A186" s="2" t="s">
        <v>406</v>
      </c>
      <c r="B186" s="3">
        <v>44397</v>
      </c>
      <c r="C186" s="2" t="s">
        <v>407</v>
      </c>
      <c r="D186" t="s">
        <v>205</v>
      </c>
      <c r="E186" s="2">
        <v>4</v>
      </c>
      <c r="F186" s="2" t="str">
        <f>VLOOKUP(OrderData[[#This Row],[Customer ID]],customers!$A$1:$I$1001,2,FALSE)</f>
        <v>Isa Blazewicz</v>
      </c>
      <c r="G186" s="2" t="str">
        <f>LEFT(OrderData[[#This Row],[Name]], SEARCH(" ", OrderData[[#This Row],[Name]]) - 1)</f>
        <v>Isa</v>
      </c>
      <c r="H186" s="2" t="str">
        <f>RIGHT(OrderData[[#This Row],[Name]], LEN(OrderData[[#This Row],[Name]]) - SEARCH(" ", OrderData[[#This Row],[Name]]))</f>
        <v>Blazewicz</v>
      </c>
      <c r="I186" s="2" t="str">
        <f>VLOOKUP(OrderData[[#This Row],[Customer ID]],customers!$A$1:$I$1001,6,FALSE)</f>
        <v>Minneapolis</v>
      </c>
      <c r="J186" s="2" t="str">
        <f>VLOOKUP(OrderData[[#This Row],[Customer ID]],customers!$A$1:$I$1001,7,FALSE)</f>
        <v>United States</v>
      </c>
      <c r="K186" t="str">
        <f>VLOOKUP(OrderData[[#This Row],[Customer ID]],customers!$A$1:$I$1001,9,FALSE)</f>
        <v>No</v>
      </c>
      <c r="L186" t="str">
        <f>INDEX(Table3[Coffee Type],MATCH(OrderData[[#This Row],[Product ID]],Table3[Product ID],0))</f>
        <v>Ara</v>
      </c>
      <c r="M186" t="str">
        <f>VLOOKUP(OrderData[[#This Row],[Product ID]],products!$A$1:$G$49,3,FALSE)</f>
        <v>L</v>
      </c>
      <c r="N186">
        <f>VLOOKUP(OrderData[[#This Row],[Product ID]],products!$A$1:$G$49,5,FALSE)</f>
        <v>7.77</v>
      </c>
      <c r="O186" s="4">
        <f>OrderData[[#This Row],[Unit Price]]*OrderData[[#This Row],[Quantity]]</f>
        <v>31.08</v>
      </c>
      <c r="P186" t="str" cm="1">
        <f t="array" ref="P186">_xlfn.IFS(OrderData[[#This Row],[Roast Type]]="M","Medium",OrderData[[#This Row],[Roast Type]]="L","Light",OrderData[[#This Row],[Roast Type]]="D","Dark")</f>
        <v>Light</v>
      </c>
      <c r="Q186" t="str" cm="1">
        <f t="array" ref="Q186">_xlfn.IFS(OrderData[[#This Row],[Coffee Type]]="Rob","Robusta",OrderData[[#This Row],[Coffee Type]]="Ara","Arabica",OrderData[[#This Row],[Coffee Type]]="Lib","Librica",OrderData[[#This Row],[Coffee Type]]="Exc","Excelsior")</f>
        <v>Arabica</v>
      </c>
    </row>
    <row r="187" spans="1:17" x14ac:dyDescent="0.3">
      <c r="A187" s="2" t="s">
        <v>408</v>
      </c>
      <c r="B187" s="3">
        <v>43483</v>
      </c>
      <c r="C187" s="2" t="s">
        <v>409</v>
      </c>
      <c r="D187" t="s">
        <v>29</v>
      </c>
      <c r="E187" s="2">
        <v>5</v>
      </c>
      <c r="F187" s="2" t="str">
        <f>VLOOKUP(OrderData[[#This Row],[Customer ID]],customers!$A$1:$I$1001,2,FALSE)</f>
        <v>Angie Rizzetti</v>
      </c>
      <c r="G187" s="2" t="str">
        <f>LEFT(OrderData[[#This Row],[Name]], SEARCH(" ", OrderData[[#This Row],[Name]]) - 1)</f>
        <v>Angie</v>
      </c>
      <c r="H187" s="2" t="str">
        <f>RIGHT(OrderData[[#This Row],[Name]], LEN(OrderData[[#This Row],[Name]]) - SEARCH(" ", OrderData[[#This Row],[Name]]))</f>
        <v>Rizzetti</v>
      </c>
      <c r="I187" s="2" t="str">
        <f>VLOOKUP(OrderData[[#This Row],[Customer ID]],customers!$A$1:$I$1001,6,FALSE)</f>
        <v>Lansing</v>
      </c>
      <c r="J187" s="2" t="str">
        <f>VLOOKUP(OrderData[[#This Row],[Customer ID]],customers!$A$1:$I$1001,7,FALSE)</f>
        <v>United States</v>
      </c>
      <c r="K187" t="str">
        <f>VLOOKUP(OrderData[[#This Row],[Customer ID]],customers!$A$1:$I$1001,9,FALSE)</f>
        <v>Yes</v>
      </c>
      <c r="L187" t="str">
        <f>INDEX(Table3[Coffee Type],MATCH(OrderData[[#This Row],[Product ID]],Table3[Product ID],0))</f>
        <v>Exc</v>
      </c>
      <c r="M187" t="str">
        <f>VLOOKUP(OrderData[[#This Row],[Product ID]],products!$A$1:$G$49,3,FALSE)</f>
        <v>D</v>
      </c>
      <c r="N187">
        <f>VLOOKUP(OrderData[[#This Row],[Product ID]],products!$A$1:$G$49,5,FALSE)</f>
        <v>7.29</v>
      </c>
      <c r="O187" s="4">
        <f>OrderData[[#This Row],[Unit Price]]*OrderData[[#This Row],[Quantity]]</f>
        <v>36.450000000000003</v>
      </c>
      <c r="P187" t="str" cm="1">
        <f t="array" ref="P187">_xlfn.IFS(OrderData[[#This Row],[Roast Type]]="M","Medium",OrderData[[#This Row],[Roast Type]]="L","Light",OrderData[[#This Row],[Roast Type]]="D","Dark")</f>
        <v>Dark</v>
      </c>
      <c r="Q187" t="str" cm="1">
        <f t="array" ref="Q187">_xlfn.IFS(OrderData[[#This Row],[Coffee Type]]="Rob","Robusta",OrderData[[#This Row],[Coffee Type]]="Ara","Arabica",OrderData[[#This Row],[Coffee Type]]="Lib","Librica",OrderData[[#This Row],[Coffee Type]]="Exc","Excelsior")</f>
        <v>Excelsior</v>
      </c>
    </row>
    <row r="188" spans="1:17" x14ac:dyDescent="0.3">
      <c r="A188" s="2" t="s">
        <v>410</v>
      </c>
      <c r="B188" s="3">
        <v>43684</v>
      </c>
      <c r="C188" s="2" t="s">
        <v>411</v>
      </c>
      <c r="D188" t="s">
        <v>54</v>
      </c>
      <c r="E188" s="2">
        <v>3</v>
      </c>
      <c r="F188" s="2" t="str">
        <f>VLOOKUP(OrderData[[#This Row],[Customer ID]],customers!$A$1:$I$1001,2,FALSE)</f>
        <v>Mord Meriet</v>
      </c>
      <c r="G188" s="2" t="str">
        <f>LEFT(OrderData[[#This Row],[Name]], SEARCH(" ", OrderData[[#This Row],[Name]]) - 1)</f>
        <v>Mord</v>
      </c>
      <c r="H188" s="2" t="str">
        <f>RIGHT(OrderData[[#This Row],[Name]], LEN(OrderData[[#This Row],[Name]]) - SEARCH(" ", OrderData[[#This Row],[Name]]))</f>
        <v>Meriet</v>
      </c>
      <c r="I188" s="2" t="str">
        <f>VLOOKUP(OrderData[[#This Row],[Customer ID]],customers!$A$1:$I$1001,6,FALSE)</f>
        <v>Grand Forks</v>
      </c>
      <c r="J188" s="2" t="str">
        <f>VLOOKUP(OrderData[[#This Row],[Customer ID]],customers!$A$1:$I$1001,7,FALSE)</f>
        <v>United States</v>
      </c>
      <c r="K188" t="str">
        <f>VLOOKUP(OrderData[[#This Row],[Customer ID]],customers!$A$1:$I$1001,9,FALSE)</f>
        <v>No</v>
      </c>
      <c r="L188" t="str">
        <f>INDEX(Table3[Coffee Type],MATCH(OrderData[[#This Row],[Product ID]],Table3[Product ID],0))</f>
        <v>Rob</v>
      </c>
      <c r="M188" t="str">
        <f>VLOOKUP(OrderData[[#This Row],[Product ID]],products!$A$1:$G$49,3,FALSE)</f>
        <v>M</v>
      </c>
      <c r="N188">
        <f>VLOOKUP(OrderData[[#This Row],[Product ID]],products!$A$1:$G$49,5,FALSE)</f>
        <v>22.884999999999998</v>
      </c>
      <c r="O188" s="4">
        <f>OrderData[[#This Row],[Unit Price]]*OrderData[[#This Row],[Quantity]]</f>
        <v>68.655000000000001</v>
      </c>
      <c r="P188" t="str" cm="1">
        <f t="array" ref="P188">_xlfn.IFS(OrderData[[#This Row],[Roast Type]]="M","Medium",OrderData[[#This Row],[Roast Type]]="L","Light",OrderData[[#This Row],[Roast Type]]="D","Dark")</f>
        <v>Medium</v>
      </c>
      <c r="Q188" t="str" cm="1">
        <f t="array" ref="Q188">_xlfn.IFS(OrderData[[#This Row],[Coffee Type]]="Rob","Robusta",OrderData[[#This Row],[Coffee Type]]="Ara","Arabica",OrderData[[#This Row],[Coffee Type]]="Lib","Librica",OrderData[[#This Row],[Coffee Type]]="Exc","Excelsior")</f>
        <v>Robusta</v>
      </c>
    </row>
    <row r="189" spans="1:17" x14ac:dyDescent="0.3">
      <c r="A189" s="2" t="s">
        <v>412</v>
      </c>
      <c r="B189" s="3">
        <v>44633</v>
      </c>
      <c r="C189" s="2" t="s">
        <v>413</v>
      </c>
      <c r="D189" t="s">
        <v>91</v>
      </c>
      <c r="E189" s="2">
        <v>5</v>
      </c>
      <c r="F189" s="2" t="str">
        <f>VLOOKUP(OrderData[[#This Row],[Customer ID]],customers!$A$1:$I$1001,2,FALSE)</f>
        <v>Lawrence Pratt</v>
      </c>
      <c r="G189" s="2" t="str">
        <f>LEFT(OrderData[[#This Row],[Name]], SEARCH(" ", OrderData[[#This Row],[Name]]) - 1)</f>
        <v>Lawrence</v>
      </c>
      <c r="H189" s="2" t="str">
        <f>RIGHT(OrderData[[#This Row],[Name]], LEN(OrderData[[#This Row],[Name]]) - SEARCH(" ", OrderData[[#This Row],[Name]]))</f>
        <v>Pratt</v>
      </c>
      <c r="I189" s="2" t="str">
        <f>VLOOKUP(OrderData[[#This Row],[Customer ID]],customers!$A$1:$I$1001,6,FALSE)</f>
        <v>Anchorage</v>
      </c>
      <c r="J189" s="2" t="str">
        <f>VLOOKUP(OrderData[[#This Row],[Customer ID]],customers!$A$1:$I$1001,7,FALSE)</f>
        <v>United States</v>
      </c>
      <c r="K189" t="str">
        <f>VLOOKUP(OrderData[[#This Row],[Customer ID]],customers!$A$1:$I$1001,9,FALSE)</f>
        <v>Yes</v>
      </c>
      <c r="L189" t="str">
        <f>INDEX(Table3[Coffee Type],MATCH(OrderData[[#This Row],[Product ID]],Table3[Product ID],0))</f>
        <v>Lib</v>
      </c>
      <c r="M189" t="str">
        <f>VLOOKUP(OrderData[[#This Row],[Product ID]],products!$A$1:$G$49,3,FALSE)</f>
        <v>M</v>
      </c>
      <c r="N189">
        <f>VLOOKUP(OrderData[[#This Row],[Product ID]],products!$A$1:$G$49,5,FALSE)</f>
        <v>8.73</v>
      </c>
      <c r="O189" s="4">
        <f>OrderData[[#This Row],[Unit Price]]*OrderData[[#This Row],[Quantity]]</f>
        <v>43.650000000000006</v>
      </c>
      <c r="P189" t="str" cm="1">
        <f t="array" ref="P189">_xlfn.IFS(OrderData[[#This Row],[Roast Type]]="M","Medium",OrderData[[#This Row],[Roast Type]]="L","Light",OrderData[[#This Row],[Roast Type]]="D","Dark")</f>
        <v>Medium</v>
      </c>
      <c r="Q189" t="str" cm="1">
        <f t="array" ref="Q189">_xlfn.IFS(OrderData[[#This Row],[Coffee Type]]="Rob","Robusta",OrderData[[#This Row],[Coffee Type]]="Ara","Arabica",OrderData[[#This Row],[Coffee Type]]="Lib","Librica",OrderData[[#This Row],[Coffee Type]]="Exc","Excelsior")</f>
        <v>Librica</v>
      </c>
    </row>
    <row r="190" spans="1:17" x14ac:dyDescent="0.3">
      <c r="A190" s="2" t="s">
        <v>414</v>
      </c>
      <c r="B190" s="3">
        <v>44698</v>
      </c>
      <c r="C190" s="2" t="s">
        <v>415</v>
      </c>
      <c r="D190" t="s">
        <v>267</v>
      </c>
      <c r="E190" s="2">
        <v>1</v>
      </c>
      <c r="F190" s="2" t="str">
        <f>VLOOKUP(OrderData[[#This Row],[Customer ID]],customers!$A$1:$I$1001,2,FALSE)</f>
        <v>Astrix Kitchingham</v>
      </c>
      <c r="G190" s="2" t="str">
        <f>LEFT(OrderData[[#This Row],[Name]], SEARCH(" ", OrderData[[#This Row],[Name]]) - 1)</f>
        <v>Astrix</v>
      </c>
      <c r="H190" s="2" t="str">
        <f>RIGHT(OrderData[[#This Row],[Name]], LEN(OrderData[[#This Row],[Name]]) - SEARCH(" ", OrderData[[#This Row],[Name]]))</f>
        <v>Kitchingham</v>
      </c>
      <c r="I190" s="2" t="str">
        <f>VLOOKUP(OrderData[[#This Row],[Customer ID]],customers!$A$1:$I$1001,6,FALSE)</f>
        <v>Oklahoma City</v>
      </c>
      <c r="J190" s="2" t="str">
        <f>VLOOKUP(OrderData[[#This Row],[Customer ID]],customers!$A$1:$I$1001,7,FALSE)</f>
        <v>United States</v>
      </c>
      <c r="K190" t="str">
        <f>VLOOKUP(OrderData[[#This Row],[Customer ID]],customers!$A$1:$I$1001,9,FALSE)</f>
        <v>Yes</v>
      </c>
      <c r="L190" t="str">
        <f>INDEX(Table3[Coffee Type],MATCH(OrderData[[#This Row],[Product ID]],Table3[Product ID],0))</f>
        <v>Exc</v>
      </c>
      <c r="M190" t="str">
        <f>VLOOKUP(OrderData[[#This Row],[Product ID]],products!$A$1:$G$49,3,FALSE)</f>
        <v>L</v>
      </c>
      <c r="N190">
        <f>VLOOKUP(OrderData[[#This Row],[Product ID]],products!$A$1:$G$49,5,FALSE)</f>
        <v>4.4550000000000001</v>
      </c>
      <c r="O190" s="4">
        <f>OrderData[[#This Row],[Unit Price]]*OrderData[[#This Row],[Quantity]]</f>
        <v>4.4550000000000001</v>
      </c>
      <c r="P190" t="str" cm="1">
        <f t="array" ref="P190">_xlfn.IFS(OrderData[[#This Row],[Roast Type]]="M","Medium",OrderData[[#This Row],[Roast Type]]="L","Light",OrderData[[#This Row],[Roast Type]]="D","Dark")</f>
        <v>Light</v>
      </c>
      <c r="Q190" t="str" cm="1">
        <f t="array" ref="Q190">_xlfn.IFS(OrderData[[#This Row],[Coffee Type]]="Rob","Robusta",OrderData[[#This Row],[Coffee Type]]="Ara","Arabica",OrderData[[#This Row],[Coffee Type]]="Lib","Librica",OrderData[[#This Row],[Coffee Type]]="Exc","Excelsior")</f>
        <v>Excelsior</v>
      </c>
    </row>
    <row r="191" spans="1:17" x14ac:dyDescent="0.3">
      <c r="A191" s="2" t="s">
        <v>416</v>
      </c>
      <c r="B191" s="3">
        <v>43813</v>
      </c>
      <c r="C191" s="2" t="s">
        <v>417</v>
      </c>
      <c r="D191" t="s">
        <v>109</v>
      </c>
      <c r="E191" s="2">
        <v>3</v>
      </c>
      <c r="F191" s="2" t="str">
        <f>VLOOKUP(OrderData[[#This Row],[Customer ID]],customers!$A$1:$I$1001,2,FALSE)</f>
        <v>Burnard Bartholin</v>
      </c>
      <c r="G191" s="2" t="str">
        <f>LEFT(OrderData[[#This Row],[Name]], SEARCH(" ", OrderData[[#This Row],[Name]]) - 1)</f>
        <v>Burnard</v>
      </c>
      <c r="H191" s="2" t="str">
        <f>RIGHT(OrderData[[#This Row],[Name]], LEN(OrderData[[#This Row],[Name]]) - SEARCH(" ", OrderData[[#This Row],[Name]]))</f>
        <v>Bartholin</v>
      </c>
      <c r="I191" s="2" t="str">
        <f>VLOOKUP(OrderData[[#This Row],[Customer ID]],customers!$A$1:$I$1001,6,FALSE)</f>
        <v>Tulsa</v>
      </c>
      <c r="J191" s="2" t="str">
        <f>VLOOKUP(OrderData[[#This Row],[Customer ID]],customers!$A$1:$I$1001,7,FALSE)</f>
        <v>United States</v>
      </c>
      <c r="K191" t="str">
        <f>VLOOKUP(OrderData[[#This Row],[Customer ID]],customers!$A$1:$I$1001,9,FALSE)</f>
        <v>Yes</v>
      </c>
      <c r="L191" t="str">
        <f>INDEX(Table3[Coffee Type],MATCH(OrderData[[#This Row],[Product ID]],Table3[Product ID],0))</f>
        <v>Lib</v>
      </c>
      <c r="M191" t="str">
        <f>VLOOKUP(OrderData[[#This Row],[Product ID]],products!$A$1:$G$49,3,FALSE)</f>
        <v>M</v>
      </c>
      <c r="N191">
        <f>VLOOKUP(OrderData[[#This Row],[Product ID]],products!$A$1:$G$49,5,FALSE)</f>
        <v>14.55</v>
      </c>
      <c r="O191" s="4">
        <f>OrderData[[#This Row],[Unit Price]]*OrderData[[#This Row],[Quantity]]</f>
        <v>43.650000000000006</v>
      </c>
      <c r="P191" t="str" cm="1">
        <f t="array" ref="P191">_xlfn.IFS(OrderData[[#This Row],[Roast Type]]="M","Medium",OrderData[[#This Row],[Roast Type]]="L","Light",OrderData[[#This Row],[Roast Type]]="D","Dark")</f>
        <v>Medium</v>
      </c>
      <c r="Q191" t="str" cm="1">
        <f t="array" ref="Q191">_xlfn.IFS(OrderData[[#This Row],[Coffee Type]]="Rob","Robusta",OrderData[[#This Row],[Coffee Type]]="Ara","Arabica",OrderData[[#This Row],[Coffee Type]]="Lib","Librica",OrderData[[#This Row],[Coffee Type]]="Exc","Excelsior")</f>
        <v>Librica</v>
      </c>
    </row>
    <row r="192" spans="1:17" x14ac:dyDescent="0.3">
      <c r="A192" s="2" t="s">
        <v>418</v>
      </c>
      <c r="B192" s="3">
        <v>43845</v>
      </c>
      <c r="C192" s="2" t="s">
        <v>419</v>
      </c>
      <c r="D192" t="s">
        <v>210</v>
      </c>
      <c r="E192" s="2">
        <v>1</v>
      </c>
      <c r="F192" s="2" t="str">
        <f>VLOOKUP(OrderData[[#This Row],[Customer ID]],customers!$A$1:$I$1001,2,FALSE)</f>
        <v>Madelene Prinn</v>
      </c>
      <c r="G192" s="2" t="str">
        <f>LEFT(OrderData[[#This Row],[Name]], SEARCH(" ", OrderData[[#This Row],[Name]]) - 1)</f>
        <v>Madelene</v>
      </c>
      <c r="H192" s="2" t="str">
        <f>RIGHT(OrderData[[#This Row],[Name]], LEN(OrderData[[#This Row],[Name]]) - SEARCH(" ", OrderData[[#This Row],[Name]]))</f>
        <v>Prinn</v>
      </c>
      <c r="I192" s="2" t="str">
        <f>VLOOKUP(OrderData[[#This Row],[Customer ID]],customers!$A$1:$I$1001,6,FALSE)</f>
        <v>Detroit</v>
      </c>
      <c r="J192" s="2" t="str">
        <f>VLOOKUP(OrderData[[#This Row],[Customer ID]],customers!$A$1:$I$1001,7,FALSE)</f>
        <v>United States</v>
      </c>
      <c r="K192" t="str">
        <f>VLOOKUP(OrderData[[#This Row],[Customer ID]],customers!$A$1:$I$1001,9,FALSE)</f>
        <v>Yes</v>
      </c>
      <c r="L192" t="str">
        <f>INDEX(Table3[Coffee Type],MATCH(OrderData[[#This Row],[Product ID]],Table3[Product ID],0))</f>
        <v>Lib</v>
      </c>
      <c r="M192" t="str">
        <f>VLOOKUP(OrderData[[#This Row],[Product ID]],products!$A$1:$G$49,3,FALSE)</f>
        <v>M</v>
      </c>
      <c r="N192">
        <f>VLOOKUP(OrderData[[#This Row],[Product ID]],products!$A$1:$G$49,5,FALSE)</f>
        <v>33.464999999999996</v>
      </c>
      <c r="O192" s="4">
        <f>OrderData[[#This Row],[Unit Price]]*OrderData[[#This Row],[Quantity]]</f>
        <v>33.464999999999996</v>
      </c>
      <c r="P192" t="str" cm="1">
        <f t="array" ref="P192">_xlfn.IFS(OrderData[[#This Row],[Roast Type]]="M","Medium",OrderData[[#This Row],[Roast Type]]="L","Light",OrderData[[#This Row],[Roast Type]]="D","Dark")</f>
        <v>Medium</v>
      </c>
      <c r="Q192" t="str" cm="1">
        <f t="array" ref="Q192">_xlfn.IFS(OrderData[[#This Row],[Coffee Type]]="Rob","Robusta",OrderData[[#This Row],[Coffee Type]]="Ara","Arabica",OrderData[[#This Row],[Coffee Type]]="Lib","Librica",OrderData[[#This Row],[Coffee Type]]="Exc","Excelsior")</f>
        <v>Librica</v>
      </c>
    </row>
    <row r="193" spans="1:17" x14ac:dyDescent="0.3">
      <c r="A193" s="2" t="s">
        <v>420</v>
      </c>
      <c r="B193" s="3">
        <v>43567</v>
      </c>
      <c r="C193" s="2" t="s">
        <v>421</v>
      </c>
      <c r="D193" t="s">
        <v>51</v>
      </c>
      <c r="E193" s="2">
        <v>5</v>
      </c>
      <c r="F193" s="2" t="str">
        <f>VLOOKUP(OrderData[[#This Row],[Customer ID]],customers!$A$1:$I$1001,2,FALSE)</f>
        <v>Alisun Baudino</v>
      </c>
      <c r="G193" s="2" t="str">
        <f>LEFT(OrderData[[#This Row],[Name]], SEARCH(" ", OrderData[[#This Row],[Name]]) - 1)</f>
        <v>Alisun</v>
      </c>
      <c r="H193" s="2" t="str">
        <f>RIGHT(OrderData[[#This Row],[Name]], LEN(OrderData[[#This Row],[Name]]) - SEARCH(" ", OrderData[[#This Row],[Name]]))</f>
        <v>Baudino</v>
      </c>
      <c r="I193" s="2" t="str">
        <f>VLOOKUP(OrderData[[#This Row],[Customer ID]],customers!$A$1:$I$1001,6,FALSE)</f>
        <v>Washington</v>
      </c>
      <c r="J193" s="2" t="str">
        <f>VLOOKUP(OrderData[[#This Row],[Customer ID]],customers!$A$1:$I$1001,7,FALSE)</f>
        <v>United States</v>
      </c>
      <c r="K193" t="str">
        <f>VLOOKUP(OrderData[[#This Row],[Customer ID]],customers!$A$1:$I$1001,9,FALSE)</f>
        <v>Yes</v>
      </c>
      <c r="L193" t="str">
        <f>INDEX(Table3[Coffee Type],MATCH(OrderData[[#This Row],[Product ID]],Table3[Product ID],0))</f>
        <v>Lib</v>
      </c>
      <c r="M193" t="str">
        <f>VLOOKUP(OrderData[[#This Row],[Product ID]],products!$A$1:$G$49,3,FALSE)</f>
        <v>D</v>
      </c>
      <c r="N193">
        <f>VLOOKUP(OrderData[[#This Row],[Product ID]],products!$A$1:$G$49,5,FALSE)</f>
        <v>3.8849999999999998</v>
      </c>
      <c r="O193" s="4">
        <f>OrderData[[#This Row],[Unit Price]]*OrderData[[#This Row],[Quantity]]</f>
        <v>19.424999999999997</v>
      </c>
      <c r="P193" t="str" cm="1">
        <f t="array" ref="P193">_xlfn.IFS(OrderData[[#This Row],[Roast Type]]="M","Medium",OrderData[[#This Row],[Roast Type]]="L","Light",OrderData[[#This Row],[Roast Type]]="D","Dark")</f>
        <v>Dark</v>
      </c>
      <c r="Q193" t="str" cm="1">
        <f t="array" ref="Q193">_xlfn.IFS(OrderData[[#This Row],[Coffee Type]]="Rob","Robusta",OrderData[[#This Row],[Coffee Type]]="Ara","Arabica",OrderData[[#This Row],[Coffee Type]]="Lib","Librica",OrderData[[#This Row],[Coffee Type]]="Exc","Excelsior")</f>
        <v>Librica</v>
      </c>
    </row>
    <row r="194" spans="1:17" x14ac:dyDescent="0.3">
      <c r="A194" s="2" t="s">
        <v>422</v>
      </c>
      <c r="B194" s="3">
        <v>43919</v>
      </c>
      <c r="C194" s="2" t="s">
        <v>423</v>
      </c>
      <c r="D194" t="s">
        <v>258</v>
      </c>
      <c r="E194" s="2">
        <v>6</v>
      </c>
      <c r="F194" s="2" t="str">
        <f>VLOOKUP(OrderData[[#This Row],[Customer ID]],customers!$A$1:$I$1001,2,FALSE)</f>
        <v>Philipa Petrushanko</v>
      </c>
      <c r="G194" s="2" t="str">
        <f>LEFT(OrderData[[#This Row],[Name]], SEARCH(" ", OrderData[[#This Row],[Name]]) - 1)</f>
        <v>Philipa</v>
      </c>
      <c r="H194" s="2" t="str">
        <f>RIGHT(OrderData[[#This Row],[Name]], LEN(OrderData[[#This Row],[Name]]) - SEARCH(" ", OrderData[[#This Row],[Name]]))</f>
        <v>Petrushanko</v>
      </c>
      <c r="I194" s="2" t="str">
        <f>VLOOKUP(OrderData[[#This Row],[Customer ID]],customers!$A$1:$I$1001,6,FALSE)</f>
        <v>Nenagh</v>
      </c>
      <c r="J194" s="2" t="str">
        <f>VLOOKUP(OrderData[[#This Row],[Customer ID]],customers!$A$1:$I$1001,7,FALSE)</f>
        <v>Ireland</v>
      </c>
      <c r="K194" t="str">
        <f>VLOOKUP(OrderData[[#This Row],[Customer ID]],customers!$A$1:$I$1001,9,FALSE)</f>
        <v>Yes</v>
      </c>
      <c r="L194" t="str">
        <f>INDEX(Table3[Coffee Type],MATCH(OrderData[[#This Row],[Product ID]],Table3[Product ID],0))</f>
        <v>Exc</v>
      </c>
      <c r="M194" t="str">
        <f>VLOOKUP(OrderData[[#This Row],[Product ID]],products!$A$1:$G$49,3,FALSE)</f>
        <v>D</v>
      </c>
      <c r="N194">
        <f>VLOOKUP(OrderData[[#This Row],[Product ID]],products!$A$1:$G$49,5,FALSE)</f>
        <v>12.15</v>
      </c>
      <c r="O194" s="4">
        <f>OrderData[[#This Row],[Unit Price]]*OrderData[[#This Row],[Quantity]]</f>
        <v>72.900000000000006</v>
      </c>
      <c r="P194" t="str" cm="1">
        <f t="array" ref="P194">_xlfn.IFS(OrderData[[#This Row],[Roast Type]]="M","Medium",OrderData[[#This Row],[Roast Type]]="L","Light",OrderData[[#This Row],[Roast Type]]="D","Dark")</f>
        <v>Dark</v>
      </c>
      <c r="Q194" t="str" cm="1">
        <f t="array" ref="Q194">_xlfn.IFS(OrderData[[#This Row],[Coffee Type]]="Rob","Robusta",OrderData[[#This Row],[Coffee Type]]="Ara","Arabica",OrderData[[#This Row],[Coffee Type]]="Lib","Librica",OrderData[[#This Row],[Coffee Type]]="Exc","Excelsior")</f>
        <v>Excelsior</v>
      </c>
    </row>
    <row r="195" spans="1:17" x14ac:dyDescent="0.3">
      <c r="A195" s="2" t="s">
        <v>424</v>
      </c>
      <c r="B195" s="3">
        <v>44644</v>
      </c>
      <c r="C195" s="2" t="s">
        <v>425</v>
      </c>
      <c r="D195" t="s">
        <v>150</v>
      </c>
      <c r="E195" s="2">
        <v>3</v>
      </c>
      <c r="F195" s="2" t="str">
        <f>VLOOKUP(OrderData[[#This Row],[Customer ID]],customers!$A$1:$I$1001,2,FALSE)</f>
        <v>Kimberli Mustchin</v>
      </c>
      <c r="G195" s="2" t="str">
        <f>LEFT(OrderData[[#This Row],[Name]], SEARCH(" ", OrderData[[#This Row],[Name]]) - 1)</f>
        <v>Kimberli</v>
      </c>
      <c r="H195" s="2" t="str">
        <f>RIGHT(OrderData[[#This Row],[Name]], LEN(OrderData[[#This Row],[Name]]) - SEARCH(" ", OrderData[[#This Row],[Name]]))</f>
        <v>Mustchin</v>
      </c>
      <c r="I195" s="2" t="str">
        <f>VLOOKUP(OrderData[[#This Row],[Customer ID]],customers!$A$1:$I$1001,6,FALSE)</f>
        <v>Mesa</v>
      </c>
      <c r="J195" s="2" t="str">
        <f>VLOOKUP(OrderData[[#This Row],[Customer ID]],customers!$A$1:$I$1001,7,FALSE)</f>
        <v>United States</v>
      </c>
      <c r="K195" t="str">
        <f>VLOOKUP(OrderData[[#This Row],[Customer ID]],customers!$A$1:$I$1001,9,FALSE)</f>
        <v>No</v>
      </c>
      <c r="L195" t="str">
        <f>INDEX(Table3[Coffee Type],MATCH(OrderData[[#This Row],[Product ID]],Table3[Product ID],0))</f>
        <v>Exc</v>
      </c>
      <c r="M195" t="str">
        <f>VLOOKUP(OrderData[[#This Row],[Product ID]],products!$A$1:$G$49,3,FALSE)</f>
        <v>L</v>
      </c>
      <c r="N195">
        <f>VLOOKUP(OrderData[[#This Row],[Product ID]],products!$A$1:$G$49,5,FALSE)</f>
        <v>14.85</v>
      </c>
      <c r="O195" s="4">
        <f>OrderData[[#This Row],[Unit Price]]*OrderData[[#This Row],[Quantity]]</f>
        <v>44.55</v>
      </c>
      <c r="P195" t="str" cm="1">
        <f t="array" ref="P195">_xlfn.IFS(OrderData[[#This Row],[Roast Type]]="M","Medium",OrderData[[#This Row],[Roast Type]]="L","Light",OrderData[[#This Row],[Roast Type]]="D","Dark")</f>
        <v>Light</v>
      </c>
      <c r="Q195" t="str" cm="1">
        <f t="array" ref="Q195">_xlfn.IFS(OrderData[[#This Row],[Coffee Type]]="Rob","Robusta",OrderData[[#This Row],[Coffee Type]]="Ara","Arabica",OrderData[[#This Row],[Coffee Type]]="Lib","Librica",OrderData[[#This Row],[Coffee Type]]="Exc","Excelsior")</f>
        <v>Excelsior</v>
      </c>
    </row>
    <row r="196" spans="1:17" x14ac:dyDescent="0.3">
      <c r="A196" s="2" t="s">
        <v>426</v>
      </c>
      <c r="B196" s="3">
        <v>44398</v>
      </c>
      <c r="C196" s="2" t="s">
        <v>427</v>
      </c>
      <c r="D196" t="s">
        <v>29</v>
      </c>
      <c r="E196" s="2">
        <v>5</v>
      </c>
      <c r="F196" s="2" t="str">
        <f>VLOOKUP(OrderData[[#This Row],[Customer ID]],customers!$A$1:$I$1001,2,FALSE)</f>
        <v>Emlynne Laird</v>
      </c>
      <c r="G196" s="2" t="str">
        <f>LEFT(OrderData[[#This Row],[Name]], SEARCH(" ", OrderData[[#This Row],[Name]]) - 1)</f>
        <v>Emlynne</v>
      </c>
      <c r="H196" s="2" t="str">
        <f>RIGHT(OrderData[[#This Row],[Name]], LEN(OrderData[[#This Row],[Name]]) - SEARCH(" ", OrderData[[#This Row],[Name]]))</f>
        <v>Laird</v>
      </c>
      <c r="I196" s="2" t="str">
        <f>VLOOKUP(OrderData[[#This Row],[Customer ID]],customers!$A$1:$I$1001,6,FALSE)</f>
        <v>Warren</v>
      </c>
      <c r="J196" s="2" t="str">
        <f>VLOOKUP(OrderData[[#This Row],[Customer ID]],customers!$A$1:$I$1001,7,FALSE)</f>
        <v>United States</v>
      </c>
      <c r="K196" t="str">
        <f>VLOOKUP(OrderData[[#This Row],[Customer ID]],customers!$A$1:$I$1001,9,FALSE)</f>
        <v>No</v>
      </c>
      <c r="L196" t="str">
        <f>INDEX(Table3[Coffee Type],MATCH(OrderData[[#This Row],[Product ID]],Table3[Product ID],0))</f>
        <v>Exc</v>
      </c>
      <c r="M196" t="str">
        <f>VLOOKUP(OrderData[[#This Row],[Product ID]],products!$A$1:$G$49,3,FALSE)</f>
        <v>D</v>
      </c>
      <c r="N196">
        <f>VLOOKUP(OrderData[[#This Row],[Product ID]],products!$A$1:$G$49,5,FALSE)</f>
        <v>7.29</v>
      </c>
      <c r="O196" s="4">
        <f>OrderData[[#This Row],[Unit Price]]*OrderData[[#This Row],[Quantity]]</f>
        <v>36.450000000000003</v>
      </c>
      <c r="P196" t="str" cm="1">
        <f t="array" ref="P196">_xlfn.IFS(OrderData[[#This Row],[Roast Type]]="M","Medium",OrderData[[#This Row],[Roast Type]]="L","Light",OrderData[[#This Row],[Roast Type]]="D","Dark")</f>
        <v>Dark</v>
      </c>
      <c r="Q196" t="str" cm="1">
        <f t="array" ref="Q196">_xlfn.IFS(OrderData[[#This Row],[Coffee Type]]="Rob","Robusta",OrderData[[#This Row],[Coffee Type]]="Ara","Arabica",OrderData[[#This Row],[Coffee Type]]="Lib","Librica",OrderData[[#This Row],[Coffee Type]]="Exc","Excelsior")</f>
        <v>Excelsior</v>
      </c>
    </row>
    <row r="197" spans="1:17" x14ac:dyDescent="0.3">
      <c r="A197" s="2" t="s">
        <v>428</v>
      </c>
      <c r="B197" s="3">
        <v>43683</v>
      </c>
      <c r="C197" s="2" t="s">
        <v>429</v>
      </c>
      <c r="D197" t="s">
        <v>19</v>
      </c>
      <c r="E197" s="2">
        <v>3</v>
      </c>
      <c r="F197" s="2" t="str">
        <f>VLOOKUP(OrderData[[#This Row],[Customer ID]],customers!$A$1:$I$1001,2,FALSE)</f>
        <v>Marlena Howsden</v>
      </c>
      <c r="G197" s="2" t="str">
        <f>LEFT(OrderData[[#This Row],[Name]], SEARCH(" ", OrderData[[#This Row],[Name]]) - 1)</f>
        <v>Marlena</v>
      </c>
      <c r="H197" s="2" t="str">
        <f>RIGHT(OrderData[[#This Row],[Name]], LEN(OrderData[[#This Row],[Name]]) - SEARCH(" ", OrderData[[#This Row],[Name]]))</f>
        <v>Howsden</v>
      </c>
      <c r="I197" s="2" t="str">
        <f>VLOOKUP(OrderData[[#This Row],[Customer ID]],customers!$A$1:$I$1001,6,FALSE)</f>
        <v>Memphis</v>
      </c>
      <c r="J197" s="2" t="str">
        <f>VLOOKUP(OrderData[[#This Row],[Customer ID]],customers!$A$1:$I$1001,7,FALSE)</f>
        <v>United States</v>
      </c>
      <c r="K197" t="str">
        <f>VLOOKUP(OrderData[[#This Row],[Customer ID]],customers!$A$1:$I$1001,9,FALSE)</f>
        <v>No</v>
      </c>
      <c r="L197" t="str">
        <f>INDEX(Table3[Coffee Type],MATCH(OrderData[[#This Row],[Product ID]],Table3[Product ID],0))</f>
        <v>Ara</v>
      </c>
      <c r="M197" t="str">
        <f>VLOOKUP(OrderData[[#This Row],[Product ID]],products!$A$1:$G$49,3,FALSE)</f>
        <v>L</v>
      </c>
      <c r="N197">
        <f>VLOOKUP(OrderData[[#This Row],[Product ID]],products!$A$1:$G$49,5,FALSE)</f>
        <v>12.95</v>
      </c>
      <c r="O197" s="4">
        <f>OrderData[[#This Row],[Unit Price]]*OrderData[[#This Row],[Quantity]]</f>
        <v>38.849999999999994</v>
      </c>
      <c r="P197" t="str" cm="1">
        <f t="array" ref="P197">_xlfn.IFS(OrderData[[#This Row],[Roast Type]]="M","Medium",OrderData[[#This Row],[Roast Type]]="L","Light",OrderData[[#This Row],[Roast Type]]="D","Dark")</f>
        <v>Light</v>
      </c>
      <c r="Q197" t="str" cm="1">
        <f t="array" ref="Q197">_xlfn.IFS(OrderData[[#This Row],[Coffee Type]]="Rob","Robusta",OrderData[[#This Row],[Coffee Type]]="Ara","Arabica",OrderData[[#This Row],[Coffee Type]]="Lib","Librica",OrderData[[#This Row],[Coffee Type]]="Exc","Excelsior")</f>
        <v>Arabica</v>
      </c>
    </row>
    <row r="198" spans="1:17" x14ac:dyDescent="0.3">
      <c r="A198" s="2" t="s">
        <v>430</v>
      </c>
      <c r="B198" s="3">
        <v>44339</v>
      </c>
      <c r="C198" s="2" t="s">
        <v>431</v>
      </c>
      <c r="D198" t="s">
        <v>189</v>
      </c>
      <c r="E198" s="2">
        <v>6</v>
      </c>
      <c r="F198" s="2" t="str">
        <f>VLOOKUP(OrderData[[#This Row],[Customer ID]],customers!$A$1:$I$1001,2,FALSE)</f>
        <v>Nealson Cuttler</v>
      </c>
      <c r="G198" s="2" t="str">
        <f>LEFT(OrderData[[#This Row],[Name]], SEARCH(" ", OrderData[[#This Row],[Name]]) - 1)</f>
        <v>Nealson</v>
      </c>
      <c r="H198" s="2" t="str">
        <f>RIGHT(OrderData[[#This Row],[Name]], LEN(OrderData[[#This Row],[Name]]) - SEARCH(" ", OrderData[[#This Row],[Name]]))</f>
        <v>Cuttler</v>
      </c>
      <c r="I198" s="2" t="str">
        <f>VLOOKUP(OrderData[[#This Row],[Customer ID]],customers!$A$1:$I$1001,6,FALSE)</f>
        <v>Washington</v>
      </c>
      <c r="J198" s="2" t="str">
        <f>VLOOKUP(OrderData[[#This Row],[Customer ID]],customers!$A$1:$I$1001,7,FALSE)</f>
        <v>United States</v>
      </c>
      <c r="K198" t="str">
        <f>VLOOKUP(OrderData[[#This Row],[Customer ID]],customers!$A$1:$I$1001,9,FALSE)</f>
        <v>No</v>
      </c>
      <c r="L198" t="str">
        <f>INDEX(Table3[Coffee Type],MATCH(OrderData[[#This Row],[Product ID]],Table3[Product ID],0))</f>
        <v>Exc</v>
      </c>
      <c r="M198" t="str">
        <f>VLOOKUP(OrderData[[#This Row],[Product ID]],products!$A$1:$G$49,3,FALSE)</f>
        <v>L</v>
      </c>
      <c r="N198">
        <f>VLOOKUP(OrderData[[#This Row],[Product ID]],products!$A$1:$G$49,5,FALSE)</f>
        <v>8.91</v>
      </c>
      <c r="O198" s="4">
        <f>OrderData[[#This Row],[Unit Price]]*OrderData[[#This Row],[Quantity]]</f>
        <v>53.46</v>
      </c>
      <c r="P198" t="str" cm="1">
        <f t="array" ref="P198">_xlfn.IFS(OrderData[[#This Row],[Roast Type]]="M","Medium",OrderData[[#This Row],[Roast Type]]="L","Light",OrderData[[#This Row],[Roast Type]]="D","Dark")</f>
        <v>Light</v>
      </c>
      <c r="Q198" t="str" cm="1">
        <f t="array" ref="Q198">_xlfn.IFS(OrderData[[#This Row],[Coffee Type]]="Rob","Robusta",OrderData[[#This Row],[Coffee Type]]="Ara","Arabica",OrderData[[#This Row],[Coffee Type]]="Lib","Librica",OrderData[[#This Row],[Coffee Type]]="Exc","Excelsior")</f>
        <v>Excelsior</v>
      </c>
    </row>
    <row r="199" spans="1:17" x14ac:dyDescent="0.3">
      <c r="A199" s="2" t="s">
        <v>430</v>
      </c>
      <c r="B199" s="3">
        <v>44339</v>
      </c>
      <c r="C199" s="2" t="s">
        <v>431</v>
      </c>
      <c r="D199" t="s">
        <v>122</v>
      </c>
      <c r="E199" s="2">
        <v>2</v>
      </c>
      <c r="F199" s="2" t="str">
        <f>VLOOKUP(OrderData[[#This Row],[Customer ID]],customers!$A$1:$I$1001,2,FALSE)</f>
        <v>Nealson Cuttler</v>
      </c>
      <c r="G199" s="2" t="str">
        <f>LEFT(OrderData[[#This Row],[Name]], SEARCH(" ", OrderData[[#This Row],[Name]]) - 1)</f>
        <v>Nealson</v>
      </c>
      <c r="H199" s="2" t="str">
        <f>RIGHT(OrderData[[#This Row],[Name]], LEN(OrderData[[#This Row],[Name]]) - SEARCH(" ", OrderData[[#This Row],[Name]]))</f>
        <v>Cuttler</v>
      </c>
      <c r="I199" s="2" t="str">
        <f>VLOOKUP(OrderData[[#This Row],[Customer ID]],customers!$A$1:$I$1001,6,FALSE)</f>
        <v>Washington</v>
      </c>
      <c r="J199" s="2" t="str">
        <f>VLOOKUP(OrderData[[#This Row],[Customer ID]],customers!$A$1:$I$1001,7,FALSE)</f>
        <v>United States</v>
      </c>
      <c r="K199" t="str">
        <f>VLOOKUP(OrderData[[#This Row],[Customer ID]],customers!$A$1:$I$1001,9,FALSE)</f>
        <v>No</v>
      </c>
      <c r="L199" t="str">
        <f>INDEX(Table3[Coffee Type],MATCH(OrderData[[#This Row],[Product ID]],Table3[Product ID],0))</f>
        <v>Lib</v>
      </c>
      <c r="M199" t="str">
        <f>VLOOKUP(OrderData[[#This Row],[Product ID]],products!$A$1:$G$49,3,FALSE)</f>
        <v>D</v>
      </c>
      <c r="N199">
        <f>VLOOKUP(OrderData[[#This Row],[Product ID]],products!$A$1:$G$49,5,FALSE)</f>
        <v>29.784999999999997</v>
      </c>
      <c r="O199" s="4">
        <f>OrderData[[#This Row],[Unit Price]]*OrderData[[#This Row],[Quantity]]</f>
        <v>59.569999999999993</v>
      </c>
      <c r="P199" t="str" cm="1">
        <f t="array" ref="P199">_xlfn.IFS(OrderData[[#This Row],[Roast Type]]="M","Medium",OrderData[[#This Row],[Roast Type]]="L","Light",OrderData[[#This Row],[Roast Type]]="D","Dark")</f>
        <v>Dark</v>
      </c>
      <c r="Q199" t="str" cm="1">
        <f t="array" ref="Q199">_xlfn.IFS(OrderData[[#This Row],[Coffee Type]]="Rob","Robusta",OrderData[[#This Row],[Coffee Type]]="Ara","Arabica",OrderData[[#This Row],[Coffee Type]]="Lib","Librica",OrderData[[#This Row],[Coffee Type]]="Exc","Excelsior")</f>
        <v>Librica</v>
      </c>
    </row>
    <row r="200" spans="1:17" x14ac:dyDescent="0.3">
      <c r="A200" s="2" t="s">
        <v>430</v>
      </c>
      <c r="B200" s="3">
        <v>44339</v>
      </c>
      <c r="C200" s="2" t="s">
        <v>431</v>
      </c>
      <c r="D200" t="s">
        <v>122</v>
      </c>
      <c r="E200" s="2">
        <v>3</v>
      </c>
      <c r="F200" s="2" t="str">
        <f>VLOOKUP(OrderData[[#This Row],[Customer ID]],customers!$A$1:$I$1001,2,FALSE)</f>
        <v>Nealson Cuttler</v>
      </c>
      <c r="G200" s="2" t="str">
        <f>LEFT(OrderData[[#This Row],[Name]], SEARCH(" ", OrderData[[#This Row],[Name]]) - 1)</f>
        <v>Nealson</v>
      </c>
      <c r="H200" s="2" t="str">
        <f>RIGHT(OrderData[[#This Row],[Name]], LEN(OrderData[[#This Row],[Name]]) - SEARCH(" ", OrderData[[#This Row],[Name]]))</f>
        <v>Cuttler</v>
      </c>
      <c r="I200" s="2" t="str">
        <f>VLOOKUP(OrderData[[#This Row],[Customer ID]],customers!$A$1:$I$1001,6,FALSE)</f>
        <v>Washington</v>
      </c>
      <c r="J200" s="2" t="str">
        <f>VLOOKUP(OrderData[[#This Row],[Customer ID]],customers!$A$1:$I$1001,7,FALSE)</f>
        <v>United States</v>
      </c>
      <c r="K200" t="str">
        <f>VLOOKUP(OrderData[[#This Row],[Customer ID]],customers!$A$1:$I$1001,9,FALSE)</f>
        <v>No</v>
      </c>
      <c r="L200" t="str">
        <f>INDEX(Table3[Coffee Type],MATCH(OrderData[[#This Row],[Product ID]],Table3[Product ID],0))</f>
        <v>Lib</v>
      </c>
      <c r="M200" t="str">
        <f>VLOOKUP(OrderData[[#This Row],[Product ID]],products!$A$1:$G$49,3,FALSE)</f>
        <v>D</v>
      </c>
      <c r="N200">
        <f>VLOOKUP(OrderData[[#This Row],[Product ID]],products!$A$1:$G$49,5,FALSE)</f>
        <v>29.784999999999997</v>
      </c>
      <c r="O200" s="4">
        <f>OrderData[[#This Row],[Unit Price]]*OrderData[[#This Row],[Quantity]]</f>
        <v>89.35499999999999</v>
      </c>
      <c r="P200" t="str" cm="1">
        <f t="array" ref="P200">_xlfn.IFS(OrderData[[#This Row],[Roast Type]]="M","Medium",OrderData[[#This Row],[Roast Type]]="L","Light",OrderData[[#This Row],[Roast Type]]="D","Dark")</f>
        <v>Dark</v>
      </c>
      <c r="Q200" t="str" cm="1">
        <f t="array" ref="Q200">_xlfn.IFS(OrderData[[#This Row],[Coffee Type]]="Rob","Robusta",OrderData[[#This Row],[Coffee Type]]="Ara","Arabica",OrderData[[#This Row],[Coffee Type]]="Lib","Librica",OrderData[[#This Row],[Coffee Type]]="Exc","Excelsior")</f>
        <v>Librica</v>
      </c>
    </row>
    <row r="201" spans="1:17" x14ac:dyDescent="0.3">
      <c r="A201" s="2" t="s">
        <v>430</v>
      </c>
      <c r="B201" s="3">
        <v>44339</v>
      </c>
      <c r="C201" s="2" t="s">
        <v>431</v>
      </c>
      <c r="D201" t="s">
        <v>96</v>
      </c>
      <c r="E201" s="2">
        <v>4</v>
      </c>
      <c r="F201" s="2" t="str">
        <f>VLOOKUP(OrderData[[#This Row],[Customer ID]],customers!$A$1:$I$1001,2,FALSE)</f>
        <v>Nealson Cuttler</v>
      </c>
      <c r="G201" s="2" t="str">
        <f>LEFT(OrderData[[#This Row],[Name]], SEARCH(" ", OrderData[[#This Row],[Name]]) - 1)</f>
        <v>Nealson</v>
      </c>
      <c r="H201" s="2" t="str">
        <f>RIGHT(OrderData[[#This Row],[Name]], LEN(OrderData[[#This Row],[Name]]) - SEARCH(" ", OrderData[[#This Row],[Name]]))</f>
        <v>Cuttler</v>
      </c>
      <c r="I201" s="2" t="str">
        <f>VLOOKUP(OrderData[[#This Row],[Customer ID]],customers!$A$1:$I$1001,6,FALSE)</f>
        <v>Washington</v>
      </c>
      <c r="J201" s="2" t="str">
        <f>VLOOKUP(OrderData[[#This Row],[Customer ID]],customers!$A$1:$I$1001,7,FALSE)</f>
        <v>United States</v>
      </c>
      <c r="K201" t="str">
        <f>VLOOKUP(OrderData[[#This Row],[Customer ID]],customers!$A$1:$I$1001,9,FALSE)</f>
        <v>No</v>
      </c>
      <c r="L201" t="str">
        <f>INDEX(Table3[Coffee Type],MATCH(OrderData[[#This Row],[Product ID]],Table3[Product ID],0))</f>
        <v>Lib</v>
      </c>
      <c r="M201" t="str">
        <f>VLOOKUP(OrderData[[#This Row],[Product ID]],products!$A$1:$G$49,3,FALSE)</f>
        <v>L</v>
      </c>
      <c r="N201">
        <f>VLOOKUP(OrderData[[#This Row],[Product ID]],products!$A$1:$G$49,5,FALSE)</f>
        <v>9.51</v>
      </c>
      <c r="O201" s="4">
        <f>OrderData[[#This Row],[Unit Price]]*OrderData[[#This Row],[Quantity]]</f>
        <v>38.04</v>
      </c>
      <c r="P201" t="str" cm="1">
        <f t="array" ref="P201">_xlfn.IFS(OrderData[[#This Row],[Roast Type]]="M","Medium",OrderData[[#This Row],[Roast Type]]="L","Light",OrderData[[#This Row],[Roast Type]]="D","Dark")</f>
        <v>Light</v>
      </c>
      <c r="Q201" t="str" cm="1">
        <f t="array" ref="Q201">_xlfn.IFS(OrderData[[#This Row],[Coffee Type]]="Rob","Robusta",OrderData[[#This Row],[Coffee Type]]="Ara","Arabica",OrderData[[#This Row],[Coffee Type]]="Lib","Librica",OrderData[[#This Row],[Coffee Type]]="Exc","Excelsior")</f>
        <v>Librica</v>
      </c>
    </row>
    <row r="202" spans="1:17" x14ac:dyDescent="0.3">
      <c r="A202" s="2" t="s">
        <v>430</v>
      </c>
      <c r="B202" s="3">
        <v>44339</v>
      </c>
      <c r="C202" s="2" t="s">
        <v>431</v>
      </c>
      <c r="D202" t="s">
        <v>22</v>
      </c>
      <c r="E202" s="2">
        <v>3</v>
      </c>
      <c r="F202" s="2" t="str">
        <f>VLOOKUP(OrderData[[#This Row],[Customer ID]],customers!$A$1:$I$1001,2,FALSE)</f>
        <v>Nealson Cuttler</v>
      </c>
      <c r="G202" s="2" t="str">
        <f>LEFT(OrderData[[#This Row],[Name]], SEARCH(" ", OrderData[[#This Row],[Name]]) - 1)</f>
        <v>Nealson</v>
      </c>
      <c r="H202" s="2" t="str">
        <f>RIGHT(OrderData[[#This Row],[Name]], LEN(OrderData[[#This Row],[Name]]) - SEARCH(" ", OrderData[[#This Row],[Name]]))</f>
        <v>Cuttler</v>
      </c>
      <c r="I202" s="2" t="str">
        <f>VLOOKUP(OrderData[[#This Row],[Customer ID]],customers!$A$1:$I$1001,6,FALSE)</f>
        <v>Washington</v>
      </c>
      <c r="J202" s="2" t="str">
        <f>VLOOKUP(OrderData[[#This Row],[Customer ID]],customers!$A$1:$I$1001,7,FALSE)</f>
        <v>United States</v>
      </c>
      <c r="K202" t="str">
        <f>VLOOKUP(OrderData[[#This Row],[Customer ID]],customers!$A$1:$I$1001,9,FALSE)</f>
        <v>No</v>
      </c>
      <c r="L202" t="str">
        <f>INDEX(Table3[Coffee Type],MATCH(OrderData[[#This Row],[Product ID]],Table3[Product ID],0))</f>
        <v>Exc</v>
      </c>
      <c r="M202" t="str">
        <f>VLOOKUP(OrderData[[#This Row],[Product ID]],products!$A$1:$G$49,3,FALSE)</f>
        <v>M</v>
      </c>
      <c r="N202">
        <f>VLOOKUP(OrderData[[#This Row],[Product ID]],products!$A$1:$G$49,5,FALSE)</f>
        <v>13.75</v>
      </c>
      <c r="O202" s="4">
        <f>OrderData[[#This Row],[Unit Price]]*OrderData[[#This Row],[Quantity]]</f>
        <v>41.25</v>
      </c>
      <c r="P202" t="str" cm="1">
        <f t="array" ref="P202">_xlfn.IFS(OrderData[[#This Row],[Roast Type]]="M","Medium",OrderData[[#This Row],[Roast Type]]="L","Light",OrderData[[#This Row],[Roast Type]]="D","Dark")</f>
        <v>Medium</v>
      </c>
      <c r="Q202" t="str" cm="1">
        <f t="array" ref="Q202">_xlfn.IFS(OrderData[[#This Row],[Coffee Type]]="Rob","Robusta",OrderData[[#This Row],[Coffee Type]]="Ara","Arabica",OrderData[[#This Row],[Coffee Type]]="Lib","Librica",OrderData[[#This Row],[Coffee Type]]="Exc","Excelsior")</f>
        <v>Excelsior</v>
      </c>
    </row>
    <row r="203" spans="1:17" x14ac:dyDescent="0.3">
      <c r="A203" s="2" t="s">
        <v>432</v>
      </c>
      <c r="B203" s="3">
        <v>44294</v>
      </c>
      <c r="C203" s="2" t="s">
        <v>433</v>
      </c>
      <c r="D203" t="s">
        <v>96</v>
      </c>
      <c r="E203" s="2">
        <v>6</v>
      </c>
      <c r="F203" s="2" t="str">
        <f>VLOOKUP(OrderData[[#This Row],[Customer ID]],customers!$A$1:$I$1001,2,FALSE)</f>
        <v>Adriana Lazarus</v>
      </c>
      <c r="G203" s="2" t="str">
        <f>LEFT(OrderData[[#This Row],[Name]], SEARCH(" ", OrderData[[#This Row],[Name]]) - 1)</f>
        <v>Adriana</v>
      </c>
      <c r="H203" s="2" t="str">
        <f>RIGHT(OrderData[[#This Row],[Name]], LEN(OrderData[[#This Row],[Name]]) - SEARCH(" ", OrderData[[#This Row],[Name]]))</f>
        <v>Lazarus</v>
      </c>
      <c r="I203" s="2" t="str">
        <f>VLOOKUP(OrderData[[#This Row],[Customer ID]],customers!$A$1:$I$1001,6,FALSE)</f>
        <v>Ogden</v>
      </c>
      <c r="J203" s="2" t="str">
        <f>VLOOKUP(OrderData[[#This Row],[Customer ID]],customers!$A$1:$I$1001,7,FALSE)</f>
        <v>United States</v>
      </c>
      <c r="K203" t="str">
        <f>VLOOKUP(OrderData[[#This Row],[Customer ID]],customers!$A$1:$I$1001,9,FALSE)</f>
        <v>No</v>
      </c>
      <c r="L203" t="str">
        <f>INDEX(Table3[Coffee Type],MATCH(OrderData[[#This Row],[Product ID]],Table3[Product ID],0))</f>
        <v>Lib</v>
      </c>
      <c r="M203" t="str">
        <f>VLOOKUP(OrderData[[#This Row],[Product ID]],products!$A$1:$G$49,3,FALSE)</f>
        <v>L</v>
      </c>
      <c r="N203">
        <f>VLOOKUP(OrderData[[#This Row],[Product ID]],products!$A$1:$G$49,5,FALSE)</f>
        <v>9.51</v>
      </c>
      <c r="O203" s="4">
        <f>OrderData[[#This Row],[Unit Price]]*OrderData[[#This Row],[Quantity]]</f>
        <v>57.06</v>
      </c>
      <c r="P203" t="str" cm="1">
        <f t="array" ref="P203">_xlfn.IFS(OrderData[[#This Row],[Roast Type]]="M","Medium",OrderData[[#This Row],[Roast Type]]="L","Light",OrderData[[#This Row],[Roast Type]]="D","Dark")</f>
        <v>Light</v>
      </c>
      <c r="Q203" t="str" cm="1">
        <f t="array" ref="Q203">_xlfn.IFS(OrderData[[#This Row],[Coffee Type]]="Rob","Robusta",OrderData[[#This Row],[Coffee Type]]="Ara","Arabica",OrderData[[#This Row],[Coffee Type]]="Lib","Librica",OrderData[[#This Row],[Coffee Type]]="Exc","Excelsior")</f>
        <v>Librica</v>
      </c>
    </row>
    <row r="204" spans="1:17" x14ac:dyDescent="0.3">
      <c r="A204" s="2" t="s">
        <v>434</v>
      </c>
      <c r="B204" s="3">
        <v>44486</v>
      </c>
      <c r="C204" s="2" t="s">
        <v>435</v>
      </c>
      <c r="D204" t="s">
        <v>122</v>
      </c>
      <c r="E204" s="2">
        <v>6</v>
      </c>
      <c r="F204" s="2" t="str">
        <f>VLOOKUP(OrderData[[#This Row],[Customer ID]],customers!$A$1:$I$1001,2,FALSE)</f>
        <v>Tallie felip</v>
      </c>
      <c r="G204" s="2" t="str">
        <f>LEFT(OrderData[[#This Row],[Name]], SEARCH(" ", OrderData[[#This Row],[Name]]) - 1)</f>
        <v>Tallie</v>
      </c>
      <c r="H204" s="2" t="str">
        <f>RIGHT(OrderData[[#This Row],[Name]], LEN(OrderData[[#This Row],[Name]]) - SEARCH(" ", OrderData[[#This Row],[Name]]))</f>
        <v>felip</v>
      </c>
      <c r="I204" s="2" t="str">
        <f>VLOOKUP(OrderData[[#This Row],[Customer ID]],customers!$A$1:$I$1001,6,FALSE)</f>
        <v>Albany</v>
      </c>
      <c r="J204" s="2" t="str">
        <f>VLOOKUP(OrderData[[#This Row],[Customer ID]],customers!$A$1:$I$1001,7,FALSE)</f>
        <v>United States</v>
      </c>
      <c r="K204" t="str">
        <f>VLOOKUP(OrderData[[#This Row],[Customer ID]],customers!$A$1:$I$1001,9,FALSE)</f>
        <v>Yes</v>
      </c>
      <c r="L204" t="str">
        <f>INDEX(Table3[Coffee Type],MATCH(OrderData[[#This Row],[Product ID]],Table3[Product ID],0))</f>
        <v>Lib</v>
      </c>
      <c r="M204" t="str">
        <f>VLOOKUP(OrderData[[#This Row],[Product ID]],products!$A$1:$G$49,3,FALSE)</f>
        <v>D</v>
      </c>
      <c r="N204">
        <f>VLOOKUP(OrderData[[#This Row],[Product ID]],products!$A$1:$G$49,5,FALSE)</f>
        <v>29.784999999999997</v>
      </c>
      <c r="O204" s="4">
        <f>OrderData[[#This Row],[Unit Price]]*OrderData[[#This Row],[Quantity]]</f>
        <v>178.70999999999998</v>
      </c>
      <c r="P204" t="str" cm="1">
        <f t="array" ref="P204">_xlfn.IFS(OrderData[[#This Row],[Roast Type]]="M","Medium",OrderData[[#This Row],[Roast Type]]="L","Light",OrderData[[#This Row],[Roast Type]]="D","Dark")</f>
        <v>Dark</v>
      </c>
      <c r="Q204" t="str" cm="1">
        <f t="array" ref="Q204">_xlfn.IFS(OrderData[[#This Row],[Coffee Type]]="Rob","Robusta",OrderData[[#This Row],[Coffee Type]]="Ara","Arabica",OrderData[[#This Row],[Coffee Type]]="Lib","Librica",OrderData[[#This Row],[Coffee Type]]="Exc","Excelsior")</f>
        <v>Librica</v>
      </c>
    </row>
    <row r="205" spans="1:17" x14ac:dyDescent="0.3">
      <c r="A205" s="2" t="s">
        <v>436</v>
      </c>
      <c r="B205" s="3">
        <v>44608</v>
      </c>
      <c r="C205" s="2" t="s">
        <v>437</v>
      </c>
      <c r="D205" t="s">
        <v>32</v>
      </c>
      <c r="E205" s="2">
        <v>1</v>
      </c>
      <c r="F205" s="2" t="str">
        <f>VLOOKUP(OrderData[[#This Row],[Customer ID]],customers!$A$1:$I$1001,2,FALSE)</f>
        <v>Vanna Le - Count</v>
      </c>
      <c r="G205" s="2" t="str">
        <f>LEFT(OrderData[[#This Row],[Name]], SEARCH(" ", OrderData[[#This Row],[Name]]) - 1)</f>
        <v>Vanna</v>
      </c>
      <c r="H205" s="2" t="str">
        <f>RIGHT(OrderData[[#This Row],[Name]], LEN(OrderData[[#This Row],[Name]]) - SEARCH(" ", OrderData[[#This Row],[Name]]))</f>
        <v>Le - Count</v>
      </c>
      <c r="I205" s="2" t="str">
        <f>VLOOKUP(OrderData[[#This Row],[Customer ID]],customers!$A$1:$I$1001,6,FALSE)</f>
        <v>Spartanburg</v>
      </c>
      <c r="J205" s="2" t="str">
        <f>VLOOKUP(OrderData[[#This Row],[Customer ID]],customers!$A$1:$I$1001,7,FALSE)</f>
        <v>United States</v>
      </c>
      <c r="K205" t="str">
        <f>VLOOKUP(OrderData[[#This Row],[Customer ID]],customers!$A$1:$I$1001,9,FALSE)</f>
        <v>No</v>
      </c>
      <c r="L205" t="str">
        <f>INDEX(Table3[Coffee Type],MATCH(OrderData[[#This Row],[Product ID]],Table3[Product ID],0))</f>
        <v>Lib</v>
      </c>
      <c r="M205" t="str">
        <f>VLOOKUP(OrderData[[#This Row],[Product ID]],products!$A$1:$G$49,3,FALSE)</f>
        <v>L</v>
      </c>
      <c r="N205">
        <f>VLOOKUP(OrderData[[#This Row],[Product ID]],products!$A$1:$G$49,5,FALSE)</f>
        <v>4.7549999999999999</v>
      </c>
      <c r="O205" s="4">
        <f>OrderData[[#This Row],[Unit Price]]*OrderData[[#This Row],[Quantity]]</f>
        <v>4.7549999999999999</v>
      </c>
      <c r="P205" t="str" cm="1">
        <f t="array" ref="P205">_xlfn.IFS(OrderData[[#This Row],[Roast Type]]="M","Medium",OrderData[[#This Row],[Roast Type]]="L","Light",OrderData[[#This Row],[Roast Type]]="D","Dark")</f>
        <v>Light</v>
      </c>
      <c r="Q205" t="str" cm="1">
        <f t="array" ref="Q205">_xlfn.IFS(OrderData[[#This Row],[Coffee Type]]="Rob","Robusta",OrderData[[#This Row],[Coffee Type]]="Ara","Arabica",OrderData[[#This Row],[Coffee Type]]="Lib","Librica",OrderData[[#This Row],[Coffee Type]]="Exc","Excelsior")</f>
        <v>Librica</v>
      </c>
    </row>
    <row r="206" spans="1:17" x14ac:dyDescent="0.3">
      <c r="A206" s="2" t="s">
        <v>438</v>
      </c>
      <c r="B206" s="3">
        <v>44027</v>
      </c>
      <c r="C206" s="2" t="s">
        <v>439</v>
      </c>
      <c r="D206" t="s">
        <v>22</v>
      </c>
      <c r="E206" s="2">
        <v>6</v>
      </c>
      <c r="F206" s="2" t="str">
        <f>VLOOKUP(OrderData[[#This Row],[Customer ID]],customers!$A$1:$I$1001,2,FALSE)</f>
        <v>Sarette Ducarel</v>
      </c>
      <c r="G206" s="2" t="str">
        <f>LEFT(OrderData[[#This Row],[Name]], SEARCH(" ", OrderData[[#This Row],[Name]]) - 1)</f>
        <v>Sarette</v>
      </c>
      <c r="H206" s="2" t="str">
        <f>RIGHT(OrderData[[#This Row],[Name]], LEN(OrderData[[#This Row],[Name]]) - SEARCH(" ", OrderData[[#This Row],[Name]]))</f>
        <v>Ducarel</v>
      </c>
      <c r="I206" s="2" t="str">
        <f>VLOOKUP(OrderData[[#This Row],[Customer ID]],customers!$A$1:$I$1001,6,FALSE)</f>
        <v>Staten Island</v>
      </c>
      <c r="J206" s="2" t="str">
        <f>VLOOKUP(OrderData[[#This Row],[Customer ID]],customers!$A$1:$I$1001,7,FALSE)</f>
        <v>United States</v>
      </c>
      <c r="K206" t="str">
        <f>VLOOKUP(OrderData[[#This Row],[Customer ID]],customers!$A$1:$I$1001,9,FALSE)</f>
        <v>No</v>
      </c>
      <c r="L206" t="str">
        <f>INDEX(Table3[Coffee Type],MATCH(OrderData[[#This Row],[Product ID]],Table3[Product ID],0))</f>
        <v>Exc</v>
      </c>
      <c r="M206" t="str">
        <f>VLOOKUP(OrderData[[#This Row],[Product ID]],products!$A$1:$G$49,3,FALSE)</f>
        <v>M</v>
      </c>
      <c r="N206">
        <f>VLOOKUP(OrderData[[#This Row],[Product ID]],products!$A$1:$G$49,5,FALSE)</f>
        <v>13.75</v>
      </c>
      <c r="O206" s="4">
        <f>OrderData[[#This Row],[Unit Price]]*OrderData[[#This Row],[Quantity]]</f>
        <v>82.5</v>
      </c>
      <c r="P206" t="str" cm="1">
        <f t="array" ref="P206">_xlfn.IFS(OrderData[[#This Row],[Roast Type]]="M","Medium",OrderData[[#This Row],[Roast Type]]="L","Light",OrderData[[#This Row],[Roast Type]]="D","Dark")</f>
        <v>Medium</v>
      </c>
      <c r="Q206" t="str" cm="1">
        <f t="array" ref="Q206">_xlfn.IFS(OrderData[[#This Row],[Coffee Type]]="Rob","Robusta",OrderData[[#This Row],[Coffee Type]]="Ara","Arabica",OrderData[[#This Row],[Coffee Type]]="Lib","Librica",OrderData[[#This Row],[Coffee Type]]="Exc","Excelsior")</f>
        <v>Excelsior</v>
      </c>
    </row>
    <row r="207" spans="1:17" x14ac:dyDescent="0.3">
      <c r="A207" s="2" t="s">
        <v>440</v>
      </c>
      <c r="B207" s="3">
        <v>43883</v>
      </c>
      <c r="C207" s="2" t="s">
        <v>441</v>
      </c>
      <c r="D207" t="s">
        <v>114</v>
      </c>
      <c r="E207" s="2">
        <v>3</v>
      </c>
      <c r="F207" s="2" t="str">
        <f>VLOOKUP(OrderData[[#This Row],[Customer ID]],customers!$A$1:$I$1001,2,FALSE)</f>
        <v>Kendra Glison</v>
      </c>
      <c r="G207" s="2" t="str">
        <f>LEFT(OrderData[[#This Row],[Name]], SEARCH(" ", OrderData[[#This Row],[Name]]) - 1)</f>
        <v>Kendra</v>
      </c>
      <c r="H207" s="2" t="str">
        <f>RIGHT(OrderData[[#This Row],[Name]], LEN(OrderData[[#This Row],[Name]]) - SEARCH(" ", OrderData[[#This Row],[Name]]))</f>
        <v>Glison</v>
      </c>
      <c r="I207" s="2" t="str">
        <f>VLOOKUP(OrderData[[#This Row],[Customer ID]],customers!$A$1:$I$1001,6,FALSE)</f>
        <v>Washington</v>
      </c>
      <c r="J207" s="2" t="str">
        <f>VLOOKUP(OrderData[[#This Row],[Customer ID]],customers!$A$1:$I$1001,7,FALSE)</f>
        <v>United States</v>
      </c>
      <c r="K207" t="str">
        <f>VLOOKUP(OrderData[[#This Row],[Customer ID]],customers!$A$1:$I$1001,9,FALSE)</f>
        <v>Yes</v>
      </c>
      <c r="L207" t="str">
        <f>INDEX(Table3[Coffee Type],MATCH(OrderData[[#This Row],[Product ID]],Table3[Product ID],0))</f>
        <v>Rob</v>
      </c>
      <c r="M207" t="str">
        <f>VLOOKUP(OrderData[[#This Row],[Product ID]],products!$A$1:$G$49,3,FALSE)</f>
        <v>D</v>
      </c>
      <c r="N207">
        <f>VLOOKUP(OrderData[[#This Row],[Product ID]],products!$A$1:$G$49,5,FALSE)</f>
        <v>2.6849999999999996</v>
      </c>
      <c r="O207" s="4">
        <f>OrderData[[#This Row],[Unit Price]]*OrderData[[#This Row],[Quantity]]</f>
        <v>8.0549999999999997</v>
      </c>
      <c r="P207" t="str" cm="1">
        <f t="array" ref="P207">_xlfn.IFS(OrderData[[#This Row],[Roast Type]]="M","Medium",OrderData[[#This Row],[Roast Type]]="L","Light",OrderData[[#This Row],[Roast Type]]="D","Dark")</f>
        <v>Dark</v>
      </c>
      <c r="Q207" t="str" cm="1">
        <f t="array" ref="Q207">_xlfn.IFS(OrderData[[#This Row],[Coffee Type]]="Rob","Robusta",OrderData[[#This Row],[Coffee Type]]="Ara","Arabica",OrderData[[#This Row],[Coffee Type]]="Lib","Librica",OrderData[[#This Row],[Coffee Type]]="Exc","Excelsior")</f>
        <v>Robusta</v>
      </c>
    </row>
    <row r="208" spans="1:17" x14ac:dyDescent="0.3">
      <c r="A208" s="2" t="s">
        <v>442</v>
      </c>
      <c r="B208" s="3">
        <v>44211</v>
      </c>
      <c r="C208" s="2" t="s">
        <v>443</v>
      </c>
      <c r="D208" t="s">
        <v>74</v>
      </c>
      <c r="E208" s="2">
        <v>2</v>
      </c>
      <c r="F208" s="2" t="str">
        <f>VLOOKUP(OrderData[[#This Row],[Customer ID]],customers!$A$1:$I$1001,2,FALSE)</f>
        <v>Nertie Poolman</v>
      </c>
      <c r="G208" s="2" t="str">
        <f>LEFT(OrderData[[#This Row],[Name]], SEARCH(" ", OrderData[[#This Row],[Name]]) - 1)</f>
        <v>Nertie</v>
      </c>
      <c r="H208" s="2" t="str">
        <f>RIGHT(OrderData[[#This Row],[Name]], LEN(OrderData[[#This Row],[Name]]) - SEARCH(" ", OrderData[[#This Row],[Name]]))</f>
        <v>Poolman</v>
      </c>
      <c r="I208" s="2" t="str">
        <f>VLOOKUP(OrderData[[#This Row],[Customer ID]],customers!$A$1:$I$1001,6,FALSE)</f>
        <v>Charlotte</v>
      </c>
      <c r="J208" s="2" t="str">
        <f>VLOOKUP(OrderData[[#This Row],[Customer ID]],customers!$A$1:$I$1001,7,FALSE)</f>
        <v>United States</v>
      </c>
      <c r="K208" t="str">
        <f>VLOOKUP(OrderData[[#This Row],[Customer ID]],customers!$A$1:$I$1001,9,FALSE)</f>
        <v>No</v>
      </c>
      <c r="L208" t="str">
        <f>INDEX(Table3[Coffee Type],MATCH(OrderData[[#This Row],[Product ID]],Table3[Product ID],0))</f>
        <v>Ara</v>
      </c>
      <c r="M208" t="str">
        <f>VLOOKUP(OrderData[[#This Row],[Product ID]],products!$A$1:$G$49,3,FALSE)</f>
        <v>M</v>
      </c>
      <c r="N208">
        <f>VLOOKUP(OrderData[[#This Row],[Product ID]],products!$A$1:$G$49,5,FALSE)</f>
        <v>11.25</v>
      </c>
      <c r="O208" s="4">
        <f>OrderData[[#This Row],[Unit Price]]*OrderData[[#This Row],[Quantity]]</f>
        <v>22.5</v>
      </c>
      <c r="P208" t="str" cm="1">
        <f t="array" ref="P208">_xlfn.IFS(OrderData[[#This Row],[Roast Type]]="M","Medium",OrderData[[#This Row],[Roast Type]]="L","Light",OrderData[[#This Row],[Roast Type]]="D","Dark")</f>
        <v>Medium</v>
      </c>
      <c r="Q208" t="str" cm="1">
        <f t="array" ref="Q208">_xlfn.IFS(OrderData[[#This Row],[Coffee Type]]="Rob","Robusta",OrderData[[#This Row],[Coffee Type]]="Ara","Arabica",OrderData[[#This Row],[Coffee Type]]="Lib","Librica",OrderData[[#This Row],[Coffee Type]]="Exc","Excelsior")</f>
        <v>Arabica</v>
      </c>
    </row>
    <row r="209" spans="1:17" x14ac:dyDescent="0.3">
      <c r="A209" s="2" t="s">
        <v>444</v>
      </c>
      <c r="B209" s="3">
        <v>44207</v>
      </c>
      <c r="C209" s="2" t="s">
        <v>445</v>
      </c>
      <c r="D209" t="s">
        <v>80</v>
      </c>
      <c r="E209" s="2">
        <v>6</v>
      </c>
      <c r="F209" s="2" t="str">
        <f>VLOOKUP(OrderData[[#This Row],[Customer ID]],customers!$A$1:$I$1001,2,FALSE)</f>
        <v>Orbadiah Duny</v>
      </c>
      <c r="G209" s="2" t="str">
        <f>LEFT(OrderData[[#This Row],[Name]], SEARCH(" ", OrderData[[#This Row],[Name]]) - 1)</f>
        <v>Orbadiah</v>
      </c>
      <c r="H209" s="2" t="str">
        <f>RIGHT(OrderData[[#This Row],[Name]], LEN(OrderData[[#This Row],[Name]]) - SEARCH(" ", OrderData[[#This Row],[Name]]))</f>
        <v>Duny</v>
      </c>
      <c r="I209" s="2" t="str">
        <f>VLOOKUP(OrderData[[#This Row],[Customer ID]],customers!$A$1:$I$1001,6,FALSE)</f>
        <v>Lubbock</v>
      </c>
      <c r="J209" s="2" t="str">
        <f>VLOOKUP(OrderData[[#This Row],[Customer ID]],customers!$A$1:$I$1001,7,FALSE)</f>
        <v>United States</v>
      </c>
      <c r="K209" t="str">
        <f>VLOOKUP(OrderData[[#This Row],[Customer ID]],customers!$A$1:$I$1001,9,FALSE)</f>
        <v>Yes</v>
      </c>
      <c r="L209" t="str">
        <f>INDEX(Table3[Coffee Type],MATCH(OrderData[[#This Row],[Product ID]],Table3[Product ID],0))</f>
        <v>Ara</v>
      </c>
      <c r="M209" t="str">
        <f>VLOOKUP(OrderData[[#This Row],[Product ID]],products!$A$1:$G$49,3,FALSE)</f>
        <v>M</v>
      </c>
      <c r="N209">
        <f>VLOOKUP(OrderData[[#This Row],[Product ID]],products!$A$1:$G$49,5,FALSE)</f>
        <v>6.75</v>
      </c>
      <c r="O209" s="4">
        <f>OrderData[[#This Row],[Unit Price]]*OrderData[[#This Row],[Quantity]]</f>
        <v>40.5</v>
      </c>
      <c r="P209" t="str" cm="1">
        <f t="array" ref="P209">_xlfn.IFS(OrderData[[#This Row],[Roast Type]]="M","Medium",OrderData[[#This Row],[Roast Type]]="L","Light",OrderData[[#This Row],[Roast Type]]="D","Dark")</f>
        <v>Medium</v>
      </c>
      <c r="Q209" t="str" cm="1">
        <f t="array" ref="Q209">_xlfn.IFS(OrderData[[#This Row],[Coffee Type]]="Rob","Robusta",OrderData[[#This Row],[Coffee Type]]="Ara","Arabica",OrderData[[#This Row],[Coffee Type]]="Lib","Librica",OrderData[[#This Row],[Coffee Type]]="Exc","Excelsior")</f>
        <v>Arabica</v>
      </c>
    </row>
    <row r="210" spans="1:17" x14ac:dyDescent="0.3">
      <c r="A210" s="2" t="s">
        <v>446</v>
      </c>
      <c r="B210" s="3">
        <v>44659</v>
      </c>
      <c r="C210" s="2" t="s">
        <v>447</v>
      </c>
      <c r="D210" t="s">
        <v>29</v>
      </c>
      <c r="E210" s="2">
        <v>4</v>
      </c>
      <c r="F210" s="2" t="str">
        <f>VLOOKUP(OrderData[[#This Row],[Customer ID]],customers!$A$1:$I$1001,2,FALSE)</f>
        <v>Constance Halfhide</v>
      </c>
      <c r="G210" s="2" t="str">
        <f>LEFT(OrderData[[#This Row],[Name]], SEARCH(" ", OrderData[[#This Row],[Name]]) - 1)</f>
        <v>Constance</v>
      </c>
      <c r="H210" s="2" t="str">
        <f>RIGHT(OrderData[[#This Row],[Name]], LEN(OrderData[[#This Row],[Name]]) - SEARCH(" ", OrderData[[#This Row],[Name]]))</f>
        <v>Halfhide</v>
      </c>
      <c r="I210" s="2" t="str">
        <f>VLOOKUP(OrderData[[#This Row],[Customer ID]],customers!$A$1:$I$1001,6,FALSE)</f>
        <v>Fermoy</v>
      </c>
      <c r="J210" s="2" t="str">
        <f>VLOOKUP(OrderData[[#This Row],[Customer ID]],customers!$A$1:$I$1001,7,FALSE)</f>
        <v>Ireland</v>
      </c>
      <c r="K210" t="str">
        <f>VLOOKUP(OrderData[[#This Row],[Customer ID]],customers!$A$1:$I$1001,9,FALSE)</f>
        <v>Yes</v>
      </c>
      <c r="L210" t="str">
        <f>INDEX(Table3[Coffee Type],MATCH(OrderData[[#This Row],[Product ID]],Table3[Product ID],0))</f>
        <v>Exc</v>
      </c>
      <c r="M210" t="str">
        <f>VLOOKUP(OrderData[[#This Row],[Product ID]],products!$A$1:$G$49,3,FALSE)</f>
        <v>D</v>
      </c>
      <c r="N210">
        <f>VLOOKUP(OrderData[[#This Row],[Product ID]],products!$A$1:$G$49,5,FALSE)</f>
        <v>7.29</v>
      </c>
      <c r="O210" s="4">
        <f>OrderData[[#This Row],[Unit Price]]*OrderData[[#This Row],[Quantity]]</f>
        <v>29.16</v>
      </c>
      <c r="P210" t="str" cm="1">
        <f t="array" ref="P210">_xlfn.IFS(OrderData[[#This Row],[Roast Type]]="M","Medium",OrderData[[#This Row],[Roast Type]]="L","Light",OrderData[[#This Row],[Roast Type]]="D","Dark")</f>
        <v>Dark</v>
      </c>
      <c r="Q210" t="str" cm="1">
        <f t="array" ref="Q210">_xlfn.IFS(OrderData[[#This Row],[Coffee Type]]="Rob","Robusta",OrderData[[#This Row],[Coffee Type]]="Ara","Arabica",OrderData[[#This Row],[Coffee Type]]="Lib","Librica",OrderData[[#This Row],[Coffee Type]]="Exc","Excelsior")</f>
        <v>Excelsior</v>
      </c>
    </row>
    <row r="211" spans="1:17" x14ac:dyDescent="0.3">
      <c r="A211" s="2" t="s">
        <v>448</v>
      </c>
      <c r="B211" s="3">
        <v>44105</v>
      </c>
      <c r="C211" s="2" t="s">
        <v>449</v>
      </c>
      <c r="D211" t="s">
        <v>80</v>
      </c>
      <c r="E211" s="2">
        <v>1</v>
      </c>
      <c r="F211" s="2" t="str">
        <f>VLOOKUP(OrderData[[#This Row],[Customer ID]],customers!$A$1:$I$1001,2,FALSE)</f>
        <v>Fransisco Malecky</v>
      </c>
      <c r="G211" s="2" t="str">
        <f>LEFT(OrderData[[#This Row],[Name]], SEARCH(" ", OrderData[[#This Row],[Name]]) - 1)</f>
        <v>Fransisco</v>
      </c>
      <c r="H211" s="2" t="str">
        <f>RIGHT(OrderData[[#This Row],[Name]], LEN(OrderData[[#This Row],[Name]]) - SEARCH(" ", OrderData[[#This Row],[Name]]))</f>
        <v>Malecky</v>
      </c>
      <c r="I211" s="2" t="str">
        <f>VLOOKUP(OrderData[[#This Row],[Customer ID]],customers!$A$1:$I$1001,6,FALSE)</f>
        <v>Whitwell</v>
      </c>
      <c r="J211" s="2" t="str">
        <f>VLOOKUP(OrderData[[#This Row],[Customer ID]],customers!$A$1:$I$1001,7,FALSE)</f>
        <v>United Kingdom</v>
      </c>
      <c r="K211" t="str">
        <f>VLOOKUP(OrderData[[#This Row],[Customer ID]],customers!$A$1:$I$1001,9,FALSE)</f>
        <v>No</v>
      </c>
      <c r="L211" t="str">
        <f>INDEX(Table3[Coffee Type],MATCH(OrderData[[#This Row],[Product ID]],Table3[Product ID],0))</f>
        <v>Ara</v>
      </c>
      <c r="M211" t="str">
        <f>VLOOKUP(OrderData[[#This Row],[Product ID]],products!$A$1:$G$49,3,FALSE)</f>
        <v>M</v>
      </c>
      <c r="N211">
        <f>VLOOKUP(OrderData[[#This Row],[Product ID]],products!$A$1:$G$49,5,FALSE)</f>
        <v>6.75</v>
      </c>
      <c r="O211" s="4">
        <f>OrderData[[#This Row],[Unit Price]]*OrderData[[#This Row],[Quantity]]</f>
        <v>6.75</v>
      </c>
      <c r="P211" t="str" cm="1">
        <f t="array" ref="P211">_xlfn.IFS(OrderData[[#This Row],[Roast Type]]="M","Medium",OrderData[[#This Row],[Roast Type]]="L","Light",OrderData[[#This Row],[Roast Type]]="D","Dark")</f>
        <v>Medium</v>
      </c>
      <c r="Q211" t="str" cm="1">
        <f t="array" ref="Q211">_xlfn.IFS(OrderData[[#This Row],[Coffee Type]]="Rob","Robusta",OrderData[[#This Row],[Coffee Type]]="Ara","Arabica",OrderData[[#This Row],[Coffee Type]]="Lib","Librica",OrderData[[#This Row],[Coffee Type]]="Exc","Excelsior")</f>
        <v>Arabica</v>
      </c>
    </row>
    <row r="212" spans="1:17" x14ac:dyDescent="0.3">
      <c r="A212" s="2" t="s">
        <v>450</v>
      </c>
      <c r="B212" s="3">
        <v>43766</v>
      </c>
      <c r="C212" s="2" t="s">
        <v>451</v>
      </c>
      <c r="D212" t="s">
        <v>26</v>
      </c>
      <c r="E212" s="2">
        <v>4</v>
      </c>
      <c r="F212" s="2" t="str">
        <f>VLOOKUP(OrderData[[#This Row],[Customer ID]],customers!$A$1:$I$1001,2,FALSE)</f>
        <v>Anselma Attwater</v>
      </c>
      <c r="G212" s="2" t="str">
        <f>LEFT(OrderData[[#This Row],[Name]], SEARCH(" ", OrderData[[#This Row],[Name]]) - 1)</f>
        <v>Anselma</v>
      </c>
      <c r="H212" s="2" t="str">
        <f>RIGHT(OrderData[[#This Row],[Name]], LEN(OrderData[[#This Row],[Name]]) - SEARCH(" ", OrderData[[#This Row],[Name]]))</f>
        <v>Attwater</v>
      </c>
      <c r="I212" s="2" t="str">
        <f>VLOOKUP(OrderData[[#This Row],[Customer ID]],customers!$A$1:$I$1001,6,FALSE)</f>
        <v>Charlottesville</v>
      </c>
      <c r="J212" s="2" t="str">
        <f>VLOOKUP(OrderData[[#This Row],[Customer ID]],customers!$A$1:$I$1001,7,FALSE)</f>
        <v>United States</v>
      </c>
      <c r="K212" t="str">
        <f>VLOOKUP(OrderData[[#This Row],[Customer ID]],customers!$A$1:$I$1001,9,FALSE)</f>
        <v>Yes</v>
      </c>
      <c r="L212" t="str">
        <f>INDEX(Table3[Coffee Type],MATCH(OrderData[[#This Row],[Product ID]],Table3[Product ID],0))</f>
        <v>Lib</v>
      </c>
      <c r="M212" t="str">
        <f>VLOOKUP(OrderData[[#This Row],[Product ID]],products!$A$1:$G$49,3,FALSE)</f>
        <v>D</v>
      </c>
      <c r="N212">
        <f>VLOOKUP(OrderData[[#This Row],[Product ID]],products!$A$1:$G$49,5,FALSE)</f>
        <v>12.95</v>
      </c>
      <c r="O212" s="4">
        <f>OrderData[[#This Row],[Unit Price]]*OrderData[[#This Row],[Quantity]]</f>
        <v>51.8</v>
      </c>
      <c r="P212" t="str" cm="1">
        <f t="array" ref="P212">_xlfn.IFS(OrderData[[#This Row],[Roast Type]]="M","Medium",OrderData[[#This Row],[Roast Type]]="L","Light",OrderData[[#This Row],[Roast Type]]="D","Dark")</f>
        <v>Dark</v>
      </c>
      <c r="Q212" t="str" cm="1">
        <f t="array" ref="Q212">_xlfn.IFS(OrderData[[#This Row],[Coffee Type]]="Rob","Robusta",OrderData[[#This Row],[Coffee Type]]="Ara","Arabica",OrderData[[#This Row],[Coffee Type]]="Lib","Librica",OrderData[[#This Row],[Coffee Type]]="Exc","Excelsior")</f>
        <v>Librica</v>
      </c>
    </row>
    <row r="213" spans="1:17" x14ac:dyDescent="0.3">
      <c r="A213" s="2" t="s">
        <v>452</v>
      </c>
      <c r="B213" s="3">
        <v>44283</v>
      </c>
      <c r="C213" s="2" t="s">
        <v>453</v>
      </c>
      <c r="D213" t="s">
        <v>189</v>
      </c>
      <c r="E213" s="2">
        <v>6</v>
      </c>
      <c r="F213" s="2" t="str">
        <f>VLOOKUP(OrderData[[#This Row],[Customer ID]],customers!$A$1:$I$1001,2,FALSE)</f>
        <v>Minette Whellans</v>
      </c>
      <c r="G213" s="2" t="str">
        <f>LEFT(OrderData[[#This Row],[Name]], SEARCH(" ", OrderData[[#This Row],[Name]]) - 1)</f>
        <v>Minette</v>
      </c>
      <c r="H213" s="2" t="str">
        <f>RIGHT(OrderData[[#This Row],[Name]], LEN(OrderData[[#This Row],[Name]]) - SEARCH(" ", OrderData[[#This Row],[Name]]))</f>
        <v>Whellans</v>
      </c>
      <c r="I213" s="2" t="str">
        <f>VLOOKUP(OrderData[[#This Row],[Customer ID]],customers!$A$1:$I$1001,6,FALSE)</f>
        <v>New York City</v>
      </c>
      <c r="J213" s="2" t="str">
        <f>VLOOKUP(OrderData[[#This Row],[Customer ID]],customers!$A$1:$I$1001,7,FALSE)</f>
        <v>United States</v>
      </c>
      <c r="K213" t="str">
        <f>VLOOKUP(OrderData[[#This Row],[Customer ID]],customers!$A$1:$I$1001,9,FALSE)</f>
        <v>No</v>
      </c>
      <c r="L213" t="str">
        <f>INDEX(Table3[Coffee Type],MATCH(OrderData[[#This Row],[Product ID]],Table3[Product ID],0))</f>
        <v>Exc</v>
      </c>
      <c r="M213" t="str">
        <f>VLOOKUP(OrderData[[#This Row],[Product ID]],products!$A$1:$G$49,3,FALSE)</f>
        <v>L</v>
      </c>
      <c r="N213">
        <f>VLOOKUP(OrderData[[#This Row],[Product ID]],products!$A$1:$G$49,5,FALSE)</f>
        <v>8.91</v>
      </c>
      <c r="O213" s="4">
        <f>OrderData[[#This Row],[Unit Price]]*OrderData[[#This Row],[Quantity]]</f>
        <v>53.46</v>
      </c>
      <c r="P213" t="str" cm="1">
        <f t="array" ref="P213">_xlfn.IFS(OrderData[[#This Row],[Roast Type]]="M","Medium",OrderData[[#This Row],[Roast Type]]="L","Light",OrderData[[#This Row],[Roast Type]]="D","Dark")</f>
        <v>Light</v>
      </c>
      <c r="Q213" t="str" cm="1">
        <f t="array" ref="Q213">_xlfn.IFS(OrderData[[#This Row],[Coffee Type]]="Rob","Robusta",OrderData[[#This Row],[Coffee Type]]="Ara","Arabica",OrderData[[#This Row],[Coffee Type]]="Lib","Librica",OrderData[[#This Row],[Coffee Type]]="Exc","Excelsior")</f>
        <v>Excelsior</v>
      </c>
    </row>
    <row r="214" spans="1:17" x14ac:dyDescent="0.3">
      <c r="A214" s="2" t="s">
        <v>454</v>
      </c>
      <c r="B214" s="3">
        <v>43921</v>
      </c>
      <c r="C214" s="2" t="s">
        <v>455</v>
      </c>
      <c r="D214" t="s">
        <v>64</v>
      </c>
      <c r="E214" s="2">
        <v>4</v>
      </c>
      <c r="F214" s="2" t="str">
        <f>VLOOKUP(OrderData[[#This Row],[Customer ID]],customers!$A$1:$I$1001,2,FALSE)</f>
        <v>Dael Camilletti</v>
      </c>
      <c r="G214" s="2" t="str">
        <f>LEFT(OrderData[[#This Row],[Name]], SEARCH(" ", OrderData[[#This Row],[Name]]) - 1)</f>
        <v>Dael</v>
      </c>
      <c r="H214" s="2" t="str">
        <f>RIGHT(OrderData[[#This Row],[Name]], LEN(OrderData[[#This Row],[Name]]) - SEARCH(" ", OrderData[[#This Row],[Name]]))</f>
        <v>Camilletti</v>
      </c>
      <c r="I214" s="2" t="str">
        <f>VLOOKUP(OrderData[[#This Row],[Customer ID]],customers!$A$1:$I$1001,6,FALSE)</f>
        <v>Roanoke</v>
      </c>
      <c r="J214" s="2" t="str">
        <f>VLOOKUP(OrderData[[#This Row],[Customer ID]],customers!$A$1:$I$1001,7,FALSE)</f>
        <v>United States</v>
      </c>
      <c r="K214" t="str">
        <f>VLOOKUP(OrderData[[#This Row],[Customer ID]],customers!$A$1:$I$1001,9,FALSE)</f>
        <v>Yes</v>
      </c>
      <c r="L214" t="str">
        <f>INDEX(Table3[Coffee Type],MATCH(OrderData[[#This Row],[Product ID]],Table3[Product ID],0))</f>
        <v>Exc</v>
      </c>
      <c r="M214" t="str">
        <f>VLOOKUP(OrderData[[#This Row],[Product ID]],products!$A$1:$G$49,3,FALSE)</f>
        <v>D</v>
      </c>
      <c r="N214">
        <f>VLOOKUP(OrderData[[#This Row],[Product ID]],products!$A$1:$G$49,5,FALSE)</f>
        <v>3.645</v>
      </c>
      <c r="O214" s="4">
        <f>OrderData[[#This Row],[Unit Price]]*OrderData[[#This Row],[Quantity]]</f>
        <v>14.58</v>
      </c>
      <c r="P214" t="str" cm="1">
        <f t="array" ref="P214">_xlfn.IFS(OrderData[[#This Row],[Roast Type]]="M","Medium",OrderData[[#This Row],[Roast Type]]="L","Light",OrderData[[#This Row],[Roast Type]]="D","Dark")</f>
        <v>Dark</v>
      </c>
      <c r="Q214" t="str" cm="1">
        <f t="array" ref="Q214">_xlfn.IFS(OrderData[[#This Row],[Coffee Type]]="Rob","Robusta",OrderData[[#This Row],[Coffee Type]]="Ara","Arabica",OrderData[[#This Row],[Coffee Type]]="Lib","Librica",OrderData[[#This Row],[Coffee Type]]="Exc","Excelsior")</f>
        <v>Excelsior</v>
      </c>
    </row>
    <row r="215" spans="1:17" x14ac:dyDescent="0.3">
      <c r="A215" s="2" t="s">
        <v>456</v>
      </c>
      <c r="B215" s="3">
        <v>44646</v>
      </c>
      <c r="C215" s="2" t="s">
        <v>457</v>
      </c>
      <c r="D215" t="s">
        <v>48</v>
      </c>
      <c r="E215" s="2">
        <v>1</v>
      </c>
      <c r="F215" s="2" t="str">
        <f>VLOOKUP(OrderData[[#This Row],[Customer ID]],customers!$A$1:$I$1001,2,FALSE)</f>
        <v>Emiline Galgey</v>
      </c>
      <c r="G215" s="2" t="str">
        <f>LEFT(OrderData[[#This Row],[Name]], SEARCH(" ", OrderData[[#This Row],[Name]]) - 1)</f>
        <v>Emiline</v>
      </c>
      <c r="H215" s="2" t="str">
        <f>RIGHT(OrderData[[#This Row],[Name]], LEN(OrderData[[#This Row],[Name]]) - SEARCH(" ", OrderData[[#This Row],[Name]]))</f>
        <v>Galgey</v>
      </c>
      <c r="I215" s="2" t="str">
        <f>VLOOKUP(OrderData[[#This Row],[Customer ID]],customers!$A$1:$I$1001,6,FALSE)</f>
        <v>New York City</v>
      </c>
      <c r="J215" s="2" t="str">
        <f>VLOOKUP(OrderData[[#This Row],[Customer ID]],customers!$A$1:$I$1001,7,FALSE)</f>
        <v>United States</v>
      </c>
      <c r="K215" t="str">
        <f>VLOOKUP(OrderData[[#This Row],[Customer ID]],customers!$A$1:$I$1001,9,FALSE)</f>
        <v>No</v>
      </c>
      <c r="L215" t="str">
        <f>INDEX(Table3[Coffee Type],MATCH(OrderData[[#This Row],[Product ID]],Table3[Product ID],0))</f>
        <v>Rob</v>
      </c>
      <c r="M215" t="str">
        <f>VLOOKUP(OrderData[[#This Row],[Product ID]],products!$A$1:$G$49,3,FALSE)</f>
        <v>D</v>
      </c>
      <c r="N215">
        <f>VLOOKUP(OrderData[[#This Row],[Product ID]],products!$A$1:$G$49,5,FALSE)</f>
        <v>20.584999999999997</v>
      </c>
      <c r="O215" s="4">
        <f>OrderData[[#This Row],[Unit Price]]*OrderData[[#This Row],[Quantity]]</f>
        <v>20.584999999999997</v>
      </c>
      <c r="P215" t="str" cm="1">
        <f t="array" ref="P215">_xlfn.IFS(OrderData[[#This Row],[Roast Type]]="M","Medium",OrderData[[#This Row],[Roast Type]]="L","Light",OrderData[[#This Row],[Roast Type]]="D","Dark")</f>
        <v>Dark</v>
      </c>
      <c r="Q215" t="str" cm="1">
        <f t="array" ref="Q215">_xlfn.IFS(OrderData[[#This Row],[Coffee Type]]="Rob","Robusta",OrderData[[#This Row],[Coffee Type]]="Ara","Arabica",OrderData[[#This Row],[Coffee Type]]="Lib","Librica",OrderData[[#This Row],[Coffee Type]]="Exc","Excelsior")</f>
        <v>Robusta</v>
      </c>
    </row>
    <row r="216" spans="1:17" x14ac:dyDescent="0.3">
      <c r="A216" s="2" t="s">
        <v>458</v>
      </c>
      <c r="B216" s="3">
        <v>43775</v>
      </c>
      <c r="C216" s="2" t="s">
        <v>459</v>
      </c>
      <c r="D216" t="s">
        <v>145</v>
      </c>
      <c r="E216" s="2">
        <v>2</v>
      </c>
      <c r="F216" s="2" t="str">
        <f>VLOOKUP(OrderData[[#This Row],[Customer ID]],customers!$A$1:$I$1001,2,FALSE)</f>
        <v>Murdock Hame</v>
      </c>
      <c r="G216" s="2" t="str">
        <f>LEFT(OrderData[[#This Row],[Name]], SEARCH(" ", OrderData[[#This Row],[Name]]) - 1)</f>
        <v>Murdock</v>
      </c>
      <c r="H216" s="2" t="str">
        <f>RIGHT(OrderData[[#This Row],[Name]], LEN(OrderData[[#This Row],[Name]]) - SEARCH(" ", OrderData[[#This Row],[Name]]))</f>
        <v>Hame</v>
      </c>
      <c r="I216" s="2" t="str">
        <f>VLOOKUP(OrderData[[#This Row],[Customer ID]],customers!$A$1:$I$1001,6,FALSE)</f>
        <v>Balally</v>
      </c>
      <c r="J216" s="2" t="str">
        <f>VLOOKUP(OrderData[[#This Row],[Customer ID]],customers!$A$1:$I$1001,7,FALSE)</f>
        <v>Ireland</v>
      </c>
      <c r="K216" t="str">
        <f>VLOOKUP(OrderData[[#This Row],[Customer ID]],customers!$A$1:$I$1001,9,FALSE)</f>
        <v>No</v>
      </c>
      <c r="L216" t="str">
        <f>INDEX(Table3[Coffee Type],MATCH(OrderData[[#This Row],[Product ID]],Table3[Product ID],0))</f>
        <v>Lib</v>
      </c>
      <c r="M216" t="str">
        <f>VLOOKUP(OrderData[[#This Row],[Product ID]],products!$A$1:$G$49,3,FALSE)</f>
        <v>L</v>
      </c>
      <c r="N216">
        <f>VLOOKUP(OrderData[[#This Row],[Product ID]],products!$A$1:$G$49,5,FALSE)</f>
        <v>15.85</v>
      </c>
      <c r="O216" s="4">
        <f>OrderData[[#This Row],[Unit Price]]*OrderData[[#This Row],[Quantity]]</f>
        <v>31.7</v>
      </c>
      <c r="P216" t="str" cm="1">
        <f t="array" ref="P216">_xlfn.IFS(OrderData[[#This Row],[Roast Type]]="M","Medium",OrderData[[#This Row],[Roast Type]]="L","Light",OrderData[[#This Row],[Roast Type]]="D","Dark")</f>
        <v>Light</v>
      </c>
      <c r="Q216" t="str" cm="1">
        <f t="array" ref="Q216">_xlfn.IFS(OrderData[[#This Row],[Coffee Type]]="Rob","Robusta",OrderData[[#This Row],[Coffee Type]]="Ara","Arabica",OrderData[[#This Row],[Coffee Type]]="Lib","Librica",OrderData[[#This Row],[Coffee Type]]="Exc","Excelsior")</f>
        <v>Librica</v>
      </c>
    </row>
    <row r="217" spans="1:17" x14ac:dyDescent="0.3">
      <c r="A217" s="2" t="s">
        <v>460</v>
      </c>
      <c r="B217" s="3">
        <v>43829</v>
      </c>
      <c r="C217" s="2" t="s">
        <v>461</v>
      </c>
      <c r="D217" t="s">
        <v>51</v>
      </c>
      <c r="E217" s="2">
        <v>6</v>
      </c>
      <c r="F217" s="2" t="str">
        <f>VLOOKUP(OrderData[[#This Row],[Customer ID]],customers!$A$1:$I$1001,2,FALSE)</f>
        <v>Ilka Gurnee</v>
      </c>
      <c r="G217" s="2" t="str">
        <f>LEFT(OrderData[[#This Row],[Name]], SEARCH(" ", OrderData[[#This Row],[Name]]) - 1)</f>
        <v>Ilka</v>
      </c>
      <c r="H217" s="2" t="str">
        <f>RIGHT(OrderData[[#This Row],[Name]], LEN(OrderData[[#This Row],[Name]]) - SEARCH(" ", OrderData[[#This Row],[Name]]))</f>
        <v>Gurnee</v>
      </c>
      <c r="I217" s="2" t="str">
        <f>VLOOKUP(OrderData[[#This Row],[Customer ID]],customers!$A$1:$I$1001,6,FALSE)</f>
        <v>Salt Lake City</v>
      </c>
      <c r="J217" s="2" t="str">
        <f>VLOOKUP(OrderData[[#This Row],[Customer ID]],customers!$A$1:$I$1001,7,FALSE)</f>
        <v>United States</v>
      </c>
      <c r="K217" t="str">
        <f>VLOOKUP(OrderData[[#This Row],[Customer ID]],customers!$A$1:$I$1001,9,FALSE)</f>
        <v>No</v>
      </c>
      <c r="L217" t="str">
        <f>INDEX(Table3[Coffee Type],MATCH(OrderData[[#This Row],[Product ID]],Table3[Product ID],0))</f>
        <v>Lib</v>
      </c>
      <c r="M217" t="str">
        <f>VLOOKUP(OrderData[[#This Row],[Product ID]],products!$A$1:$G$49,3,FALSE)</f>
        <v>D</v>
      </c>
      <c r="N217">
        <f>VLOOKUP(OrderData[[#This Row],[Product ID]],products!$A$1:$G$49,5,FALSE)</f>
        <v>3.8849999999999998</v>
      </c>
      <c r="O217" s="4">
        <f>OrderData[[#This Row],[Unit Price]]*OrderData[[#This Row],[Quantity]]</f>
        <v>23.31</v>
      </c>
      <c r="P217" t="str" cm="1">
        <f t="array" ref="P217">_xlfn.IFS(OrderData[[#This Row],[Roast Type]]="M","Medium",OrderData[[#This Row],[Roast Type]]="L","Light",OrderData[[#This Row],[Roast Type]]="D","Dark")</f>
        <v>Dark</v>
      </c>
      <c r="Q217" t="str" cm="1">
        <f t="array" ref="Q217">_xlfn.IFS(OrderData[[#This Row],[Coffee Type]]="Rob","Robusta",OrderData[[#This Row],[Coffee Type]]="Ara","Arabica",OrderData[[#This Row],[Coffee Type]]="Lib","Librica",OrderData[[#This Row],[Coffee Type]]="Exc","Excelsior")</f>
        <v>Librica</v>
      </c>
    </row>
    <row r="218" spans="1:17" x14ac:dyDescent="0.3">
      <c r="A218" s="2" t="s">
        <v>462</v>
      </c>
      <c r="B218" s="3">
        <v>44470</v>
      </c>
      <c r="C218" s="2" t="s">
        <v>463</v>
      </c>
      <c r="D218" t="s">
        <v>109</v>
      </c>
      <c r="E218" s="2">
        <v>4</v>
      </c>
      <c r="F218" s="2" t="str">
        <f>VLOOKUP(OrderData[[#This Row],[Customer ID]],customers!$A$1:$I$1001,2,FALSE)</f>
        <v>Alfy Snowding</v>
      </c>
      <c r="G218" s="2" t="str">
        <f>LEFT(OrderData[[#This Row],[Name]], SEARCH(" ", OrderData[[#This Row],[Name]]) - 1)</f>
        <v>Alfy</v>
      </c>
      <c r="H218" s="2" t="str">
        <f>RIGHT(OrderData[[#This Row],[Name]], LEN(OrderData[[#This Row],[Name]]) - SEARCH(" ", OrderData[[#This Row],[Name]]))</f>
        <v>Snowding</v>
      </c>
      <c r="I218" s="2" t="str">
        <f>VLOOKUP(OrderData[[#This Row],[Customer ID]],customers!$A$1:$I$1001,6,FALSE)</f>
        <v>Toledo</v>
      </c>
      <c r="J218" s="2" t="str">
        <f>VLOOKUP(OrderData[[#This Row],[Customer ID]],customers!$A$1:$I$1001,7,FALSE)</f>
        <v>United States</v>
      </c>
      <c r="K218" t="str">
        <f>VLOOKUP(OrderData[[#This Row],[Customer ID]],customers!$A$1:$I$1001,9,FALSE)</f>
        <v>Yes</v>
      </c>
      <c r="L218" t="str">
        <f>INDEX(Table3[Coffee Type],MATCH(OrderData[[#This Row],[Product ID]],Table3[Product ID],0))</f>
        <v>Lib</v>
      </c>
      <c r="M218" t="str">
        <f>VLOOKUP(OrderData[[#This Row],[Product ID]],products!$A$1:$G$49,3,FALSE)</f>
        <v>M</v>
      </c>
      <c r="N218">
        <f>VLOOKUP(OrderData[[#This Row],[Product ID]],products!$A$1:$G$49,5,FALSE)</f>
        <v>14.55</v>
      </c>
      <c r="O218" s="4">
        <f>OrderData[[#This Row],[Unit Price]]*OrderData[[#This Row],[Quantity]]</f>
        <v>58.2</v>
      </c>
      <c r="P218" t="str" cm="1">
        <f t="array" ref="P218">_xlfn.IFS(OrderData[[#This Row],[Roast Type]]="M","Medium",OrderData[[#This Row],[Roast Type]]="L","Light",OrderData[[#This Row],[Roast Type]]="D","Dark")</f>
        <v>Medium</v>
      </c>
      <c r="Q218" t="str" cm="1">
        <f t="array" ref="Q218">_xlfn.IFS(OrderData[[#This Row],[Coffee Type]]="Rob","Robusta",OrderData[[#This Row],[Coffee Type]]="Ara","Arabica",OrderData[[#This Row],[Coffee Type]]="Lib","Librica",OrderData[[#This Row],[Coffee Type]]="Exc","Excelsior")</f>
        <v>Librica</v>
      </c>
    </row>
    <row r="219" spans="1:17" x14ac:dyDescent="0.3">
      <c r="A219" s="2" t="s">
        <v>464</v>
      </c>
      <c r="B219" s="3">
        <v>44174</v>
      </c>
      <c r="C219" s="2" t="s">
        <v>465</v>
      </c>
      <c r="D219" t="s">
        <v>189</v>
      </c>
      <c r="E219" s="2">
        <v>4</v>
      </c>
      <c r="F219" s="2" t="str">
        <f>VLOOKUP(OrderData[[#This Row],[Customer ID]],customers!$A$1:$I$1001,2,FALSE)</f>
        <v>Godfry Poinsett</v>
      </c>
      <c r="G219" s="2" t="str">
        <f>LEFT(OrderData[[#This Row],[Name]], SEARCH(" ", OrderData[[#This Row],[Name]]) - 1)</f>
        <v>Godfry</v>
      </c>
      <c r="H219" s="2" t="str">
        <f>RIGHT(OrderData[[#This Row],[Name]], LEN(OrderData[[#This Row],[Name]]) - SEARCH(" ", OrderData[[#This Row],[Name]]))</f>
        <v>Poinsett</v>
      </c>
      <c r="I219" s="2" t="str">
        <f>VLOOKUP(OrderData[[#This Row],[Customer ID]],customers!$A$1:$I$1001,6,FALSE)</f>
        <v>Pasadena</v>
      </c>
      <c r="J219" s="2" t="str">
        <f>VLOOKUP(OrderData[[#This Row],[Customer ID]],customers!$A$1:$I$1001,7,FALSE)</f>
        <v>United States</v>
      </c>
      <c r="K219" t="str">
        <f>VLOOKUP(OrderData[[#This Row],[Customer ID]],customers!$A$1:$I$1001,9,FALSE)</f>
        <v>No</v>
      </c>
      <c r="L219" t="str">
        <f>INDEX(Table3[Coffee Type],MATCH(OrderData[[#This Row],[Product ID]],Table3[Product ID],0))</f>
        <v>Exc</v>
      </c>
      <c r="M219" t="str">
        <f>VLOOKUP(OrderData[[#This Row],[Product ID]],products!$A$1:$G$49,3,FALSE)</f>
        <v>L</v>
      </c>
      <c r="N219">
        <f>VLOOKUP(OrderData[[#This Row],[Product ID]],products!$A$1:$G$49,5,FALSE)</f>
        <v>8.91</v>
      </c>
      <c r="O219" s="4">
        <f>OrderData[[#This Row],[Unit Price]]*OrderData[[#This Row],[Quantity]]</f>
        <v>35.64</v>
      </c>
      <c r="P219" t="str" cm="1">
        <f t="array" ref="P219">_xlfn.IFS(OrderData[[#This Row],[Roast Type]]="M","Medium",OrderData[[#This Row],[Roast Type]]="L","Light",OrderData[[#This Row],[Roast Type]]="D","Dark")</f>
        <v>Light</v>
      </c>
      <c r="Q219" t="str" cm="1">
        <f t="array" ref="Q219">_xlfn.IFS(OrderData[[#This Row],[Coffee Type]]="Rob","Robusta",OrderData[[#This Row],[Coffee Type]]="Ara","Arabica",OrderData[[#This Row],[Coffee Type]]="Lib","Librica",OrderData[[#This Row],[Coffee Type]]="Exc","Excelsior")</f>
        <v>Excelsior</v>
      </c>
    </row>
    <row r="220" spans="1:17" x14ac:dyDescent="0.3">
      <c r="A220" s="2" t="s">
        <v>466</v>
      </c>
      <c r="B220" s="3">
        <v>44317</v>
      </c>
      <c r="C220" s="2" t="s">
        <v>467</v>
      </c>
      <c r="D220" t="s">
        <v>74</v>
      </c>
      <c r="E220" s="2">
        <v>5</v>
      </c>
      <c r="F220" s="2" t="str">
        <f>VLOOKUP(OrderData[[#This Row],[Customer ID]],customers!$A$1:$I$1001,2,FALSE)</f>
        <v>Rem Furman</v>
      </c>
      <c r="G220" s="2" t="str">
        <f>LEFT(OrderData[[#This Row],[Name]], SEARCH(" ", OrderData[[#This Row],[Name]]) - 1)</f>
        <v>Rem</v>
      </c>
      <c r="H220" s="2" t="str">
        <f>RIGHT(OrderData[[#This Row],[Name]], LEN(OrderData[[#This Row],[Name]]) - SEARCH(" ", OrderData[[#This Row],[Name]]))</f>
        <v>Furman</v>
      </c>
      <c r="I220" s="2" t="str">
        <f>VLOOKUP(OrderData[[#This Row],[Customer ID]],customers!$A$1:$I$1001,6,FALSE)</f>
        <v>Kinsale</v>
      </c>
      <c r="J220" s="2" t="str">
        <f>VLOOKUP(OrderData[[#This Row],[Customer ID]],customers!$A$1:$I$1001,7,FALSE)</f>
        <v>Ireland</v>
      </c>
      <c r="K220" t="str">
        <f>VLOOKUP(OrderData[[#This Row],[Customer ID]],customers!$A$1:$I$1001,9,FALSE)</f>
        <v>Yes</v>
      </c>
      <c r="L220" t="str">
        <f>INDEX(Table3[Coffee Type],MATCH(OrderData[[#This Row],[Product ID]],Table3[Product ID],0))</f>
        <v>Ara</v>
      </c>
      <c r="M220" t="str">
        <f>VLOOKUP(OrderData[[#This Row],[Product ID]],products!$A$1:$G$49,3,FALSE)</f>
        <v>M</v>
      </c>
      <c r="N220">
        <f>VLOOKUP(OrderData[[#This Row],[Product ID]],products!$A$1:$G$49,5,FALSE)</f>
        <v>11.25</v>
      </c>
      <c r="O220" s="4">
        <f>OrderData[[#This Row],[Unit Price]]*OrderData[[#This Row],[Quantity]]</f>
        <v>56.25</v>
      </c>
      <c r="P220" t="str" cm="1">
        <f t="array" ref="P220">_xlfn.IFS(OrderData[[#This Row],[Roast Type]]="M","Medium",OrderData[[#This Row],[Roast Type]]="L","Light",OrderData[[#This Row],[Roast Type]]="D","Dark")</f>
        <v>Medium</v>
      </c>
      <c r="Q220" t="str" cm="1">
        <f t="array" ref="Q220">_xlfn.IFS(OrderData[[#This Row],[Coffee Type]]="Rob","Robusta",OrderData[[#This Row],[Coffee Type]]="Ara","Arabica",OrderData[[#This Row],[Coffee Type]]="Lib","Librica",OrderData[[#This Row],[Coffee Type]]="Exc","Excelsior")</f>
        <v>Arabica</v>
      </c>
    </row>
    <row r="221" spans="1:17" x14ac:dyDescent="0.3">
      <c r="A221" s="2" t="s">
        <v>468</v>
      </c>
      <c r="B221" s="3">
        <v>44777</v>
      </c>
      <c r="C221" s="2" t="s">
        <v>469</v>
      </c>
      <c r="D221" t="s">
        <v>195</v>
      </c>
      <c r="E221" s="2">
        <v>3</v>
      </c>
      <c r="F221" s="2" t="str">
        <f>VLOOKUP(OrderData[[#This Row],[Customer ID]],customers!$A$1:$I$1001,2,FALSE)</f>
        <v>Charis Crosier</v>
      </c>
      <c r="G221" s="2" t="str">
        <f>LEFT(OrderData[[#This Row],[Name]], SEARCH(" ", OrderData[[#This Row],[Name]]) - 1)</f>
        <v>Charis</v>
      </c>
      <c r="H221" s="2" t="str">
        <f>RIGHT(OrderData[[#This Row],[Name]], LEN(OrderData[[#This Row],[Name]]) - SEARCH(" ", OrderData[[#This Row],[Name]]))</f>
        <v>Crosier</v>
      </c>
      <c r="I221" s="2" t="str">
        <f>VLOOKUP(OrderData[[#This Row],[Customer ID]],customers!$A$1:$I$1001,6,FALSE)</f>
        <v>Lees Summit</v>
      </c>
      <c r="J221" s="2" t="str">
        <f>VLOOKUP(OrderData[[#This Row],[Customer ID]],customers!$A$1:$I$1001,7,FALSE)</f>
        <v>United States</v>
      </c>
      <c r="K221" t="str">
        <f>VLOOKUP(OrderData[[#This Row],[Customer ID]],customers!$A$1:$I$1001,9,FALSE)</f>
        <v>No</v>
      </c>
      <c r="L221" t="str">
        <f>INDEX(Table3[Coffee Type],MATCH(OrderData[[#This Row],[Product ID]],Table3[Product ID],0))</f>
        <v>Rob</v>
      </c>
      <c r="M221" t="str">
        <f>VLOOKUP(OrderData[[#This Row],[Product ID]],products!$A$1:$G$49,3,FALSE)</f>
        <v>L</v>
      </c>
      <c r="N221">
        <f>VLOOKUP(OrderData[[#This Row],[Product ID]],products!$A$1:$G$49,5,FALSE)</f>
        <v>3.5849999999999995</v>
      </c>
      <c r="O221" s="4">
        <f>OrderData[[#This Row],[Unit Price]]*OrderData[[#This Row],[Quantity]]</f>
        <v>10.754999999999999</v>
      </c>
      <c r="P221" t="str" cm="1">
        <f t="array" ref="P221">_xlfn.IFS(OrderData[[#This Row],[Roast Type]]="M","Medium",OrderData[[#This Row],[Roast Type]]="L","Light",OrderData[[#This Row],[Roast Type]]="D","Dark")</f>
        <v>Light</v>
      </c>
      <c r="Q221" t="str" cm="1">
        <f t="array" ref="Q221">_xlfn.IFS(OrderData[[#This Row],[Coffee Type]]="Rob","Robusta",OrderData[[#This Row],[Coffee Type]]="Ara","Arabica",OrderData[[#This Row],[Coffee Type]]="Lib","Librica",OrderData[[#This Row],[Coffee Type]]="Exc","Excelsior")</f>
        <v>Robusta</v>
      </c>
    </row>
    <row r="222" spans="1:17" x14ac:dyDescent="0.3">
      <c r="A222" s="2" t="s">
        <v>468</v>
      </c>
      <c r="B222" s="3">
        <v>44777</v>
      </c>
      <c r="C222" s="2" t="s">
        <v>469</v>
      </c>
      <c r="D222" t="s">
        <v>175</v>
      </c>
      <c r="E222" s="2">
        <v>5</v>
      </c>
      <c r="F222" s="2" t="str">
        <f>VLOOKUP(OrderData[[#This Row],[Customer ID]],customers!$A$1:$I$1001,2,FALSE)</f>
        <v>Charis Crosier</v>
      </c>
      <c r="G222" s="2" t="str">
        <f>LEFT(OrderData[[#This Row],[Name]], SEARCH(" ", OrderData[[#This Row],[Name]]) - 1)</f>
        <v>Charis</v>
      </c>
      <c r="H222" s="2" t="str">
        <f>RIGHT(OrderData[[#This Row],[Name]], LEN(OrderData[[#This Row],[Name]]) - SEARCH(" ", OrderData[[#This Row],[Name]]))</f>
        <v>Crosier</v>
      </c>
      <c r="I222" s="2" t="str">
        <f>VLOOKUP(OrderData[[#This Row],[Customer ID]],customers!$A$1:$I$1001,6,FALSE)</f>
        <v>Lees Summit</v>
      </c>
      <c r="J222" s="2" t="str">
        <f>VLOOKUP(OrderData[[#This Row],[Customer ID]],customers!$A$1:$I$1001,7,FALSE)</f>
        <v>United States</v>
      </c>
      <c r="K222" t="str">
        <f>VLOOKUP(OrderData[[#This Row],[Customer ID]],customers!$A$1:$I$1001,9,FALSE)</f>
        <v>No</v>
      </c>
      <c r="L222" t="str">
        <f>INDEX(Table3[Coffee Type],MATCH(OrderData[[#This Row],[Product ID]],Table3[Product ID],0))</f>
        <v>Rob</v>
      </c>
      <c r="M222" t="str">
        <f>VLOOKUP(OrderData[[#This Row],[Product ID]],products!$A$1:$G$49,3,FALSE)</f>
        <v>M</v>
      </c>
      <c r="N222">
        <f>VLOOKUP(OrderData[[#This Row],[Product ID]],products!$A$1:$G$49,5,FALSE)</f>
        <v>2.9849999999999999</v>
      </c>
      <c r="O222" s="4">
        <f>OrderData[[#This Row],[Unit Price]]*OrderData[[#This Row],[Quantity]]</f>
        <v>14.924999999999999</v>
      </c>
      <c r="P222" t="str" cm="1">
        <f t="array" ref="P222">_xlfn.IFS(OrderData[[#This Row],[Roast Type]]="M","Medium",OrderData[[#This Row],[Roast Type]]="L","Light",OrderData[[#This Row],[Roast Type]]="D","Dark")</f>
        <v>Medium</v>
      </c>
      <c r="Q222" t="str" cm="1">
        <f t="array" ref="Q222">_xlfn.IFS(OrderData[[#This Row],[Coffee Type]]="Rob","Robusta",OrderData[[#This Row],[Coffee Type]]="Ara","Arabica",OrderData[[#This Row],[Coffee Type]]="Lib","Librica",OrderData[[#This Row],[Coffee Type]]="Exc","Excelsior")</f>
        <v>Robusta</v>
      </c>
    </row>
    <row r="223" spans="1:17" x14ac:dyDescent="0.3">
      <c r="A223" s="2" t="s">
        <v>470</v>
      </c>
      <c r="B223" s="3">
        <v>44513</v>
      </c>
      <c r="C223" s="2" t="s">
        <v>471</v>
      </c>
      <c r="D223" t="s">
        <v>19</v>
      </c>
      <c r="E223" s="2">
        <v>6</v>
      </c>
      <c r="F223" s="2" t="str">
        <f>VLOOKUP(OrderData[[#This Row],[Customer ID]],customers!$A$1:$I$1001,2,FALSE)</f>
        <v>Lenka Rushmer</v>
      </c>
      <c r="G223" s="2" t="str">
        <f>LEFT(OrderData[[#This Row],[Name]], SEARCH(" ", OrderData[[#This Row],[Name]]) - 1)</f>
        <v>Lenka</v>
      </c>
      <c r="H223" s="2" t="str">
        <f>RIGHT(OrderData[[#This Row],[Name]], LEN(OrderData[[#This Row],[Name]]) - SEARCH(" ", OrderData[[#This Row],[Name]]))</f>
        <v>Rushmer</v>
      </c>
      <c r="I223" s="2" t="str">
        <f>VLOOKUP(OrderData[[#This Row],[Customer ID]],customers!$A$1:$I$1001,6,FALSE)</f>
        <v>Irvine</v>
      </c>
      <c r="J223" s="2" t="str">
        <f>VLOOKUP(OrderData[[#This Row],[Customer ID]],customers!$A$1:$I$1001,7,FALSE)</f>
        <v>United States</v>
      </c>
      <c r="K223" t="str">
        <f>VLOOKUP(OrderData[[#This Row],[Customer ID]],customers!$A$1:$I$1001,9,FALSE)</f>
        <v>Yes</v>
      </c>
      <c r="L223" t="str">
        <f>INDEX(Table3[Coffee Type],MATCH(OrderData[[#This Row],[Product ID]],Table3[Product ID],0))</f>
        <v>Ara</v>
      </c>
      <c r="M223" t="str">
        <f>VLOOKUP(OrderData[[#This Row],[Product ID]],products!$A$1:$G$49,3,FALSE)</f>
        <v>L</v>
      </c>
      <c r="N223">
        <f>VLOOKUP(OrderData[[#This Row],[Product ID]],products!$A$1:$G$49,5,FALSE)</f>
        <v>12.95</v>
      </c>
      <c r="O223" s="4">
        <f>OrderData[[#This Row],[Unit Price]]*OrderData[[#This Row],[Quantity]]</f>
        <v>77.699999999999989</v>
      </c>
      <c r="P223" t="str" cm="1">
        <f t="array" ref="P223">_xlfn.IFS(OrderData[[#This Row],[Roast Type]]="M","Medium",OrderData[[#This Row],[Roast Type]]="L","Light",OrderData[[#This Row],[Roast Type]]="D","Dark")</f>
        <v>Light</v>
      </c>
      <c r="Q223" t="str" cm="1">
        <f t="array" ref="Q223">_xlfn.IFS(OrderData[[#This Row],[Coffee Type]]="Rob","Robusta",OrderData[[#This Row],[Coffee Type]]="Ara","Arabica",OrderData[[#This Row],[Coffee Type]]="Lib","Librica",OrderData[[#This Row],[Coffee Type]]="Exc","Excelsior")</f>
        <v>Arabica</v>
      </c>
    </row>
    <row r="224" spans="1:17" x14ac:dyDescent="0.3">
      <c r="A224" s="2" t="s">
        <v>472</v>
      </c>
      <c r="B224" s="3">
        <v>44090</v>
      </c>
      <c r="C224" s="2" t="s">
        <v>473</v>
      </c>
      <c r="D224" t="s">
        <v>136</v>
      </c>
      <c r="E224" s="2">
        <v>3</v>
      </c>
      <c r="F224" s="2" t="str">
        <f>VLOOKUP(OrderData[[#This Row],[Customer ID]],customers!$A$1:$I$1001,2,FALSE)</f>
        <v>Waneta Edinborough</v>
      </c>
      <c r="G224" s="2" t="str">
        <f>LEFT(OrderData[[#This Row],[Name]], SEARCH(" ", OrderData[[#This Row],[Name]]) - 1)</f>
        <v>Waneta</v>
      </c>
      <c r="H224" s="2" t="str">
        <f>RIGHT(OrderData[[#This Row],[Name]], LEN(OrderData[[#This Row],[Name]]) - SEARCH(" ", OrderData[[#This Row],[Name]]))</f>
        <v>Edinborough</v>
      </c>
      <c r="I224" s="2" t="str">
        <f>VLOOKUP(OrderData[[#This Row],[Customer ID]],customers!$A$1:$I$1001,6,FALSE)</f>
        <v>Hicksville</v>
      </c>
      <c r="J224" s="2" t="str">
        <f>VLOOKUP(OrderData[[#This Row],[Customer ID]],customers!$A$1:$I$1001,7,FALSE)</f>
        <v>United States</v>
      </c>
      <c r="K224" t="str">
        <f>VLOOKUP(OrderData[[#This Row],[Customer ID]],customers!$A$1:$I$1001,9,FALSE)</f>
        <v>No</v>
      </c>
      <c r="L224" t="str">
        <f>INDEX(Table3[Coffee Type],MATCH(OrderData[[#This Row],[Product ID]],Table3[Product ID],0))</f>
        <v>Lib</v>
      </c>
      <c r="M224" t="str">
        <f>VLOOKUP(OrderData[[#This Row],[Product ID]],products!$A$1:$G$49,3,FALSE)</f>
        <v>D</v>
      </c>
      <c r="N224">
        <f>VLOOKUP(OrderData[[#This Row],[Product ID]],products!$A$1:$G$49,5,FALSE)</f>
        <v>7.77</v>
      </c>
      <c r="O224" s="4">
        <f>OrderData[[#This Row],[Unit Price]]*OrderData[[#This Row],[Quantity]]</f>
        <v>23.31</v>
      </c>
      <c r="P224" t="str" cm="1">
        <f t="array" ref="P224">_xlfn.IFS(OrderData[[#This Row],[Roast Type]]="M","Medium",OrderData[[#This Row],[Roast Type]]="L","Light",OrderData[[#This Row],[Roast Type]]="D","Dark")</f>
        <v>Dark</v>
      </c>
      <c r="Q224" t="str" cm="1">
        <f t="array" ref="Q224">_xlfn.IFS(OrderData[[#This Row],[Coffee Type]]="Rob","Robusta",OrderData[[#This Row],[Coffee Type]]="Ara","Arabica",OrderData[[#This Row],[Coffee Type]]="Lib","Librica",OrderData[[#This Row],[Coffee Type]]="Exc","Excelsior")</f>
        <v>Librica</v>
      </c>
    </row>
    <row r="225" spans="1:17" x14ac:dyDescent="0.3">
      <c r="A225" s="2" t="s">
        <v>474</v>
      </c>
      <c r="B225" s="3">
        <v>44109</v>
      </c>
      <c r="C225" s="2" t="s">
        <v>475</v>
      </c>
      <c r="D225" t="s">
        <v>150</v>
      </c>
      <c r="E225" s="2">
        <v>4</v>
      </c>
      <c r="F225" s="2" t="str">
        <f>VLOOKUP(OrderData[[#This Row],[Customer ID]],customers!$A$1:$I$1001,2,FALSE)</f>
        <v>Bobbe Piggott</v>
      </c>
      <c r="G225" s="2" t="str">
        <f>LEFT(OrderData[[#This Row],[Name]], SEARCH(" ", OrderData[[#This Row],[Name]]) - 1)</f>
        <v>Bobbe</v>
      </c>
      <c r="H225" s="2" t="str">
        <f>RIGHT(OrderData[[#This Row],[Name]], LEN(OrderData[[#This Row],[Name]]) - SEARCH(" ", OrderData[[#This Row],[Name]]))</f>
        <v>Piggott</v>
      </c>
      <c r="I225" s="2" t="str">
        <f>VLOOKUP(OrderData[[#This Row],[Customer ID]],customers!$A$1:$I$1001,6,FALSE)</f>
        <v>Washington</v>
      </c>
      <c r="J225" s="2" t="str">
        <f>VLOOKUP(OrderData[[#This Row],[Customer ID]],customers!$A$1:$I$1001,7,FALSE)</f>
        <v>United States</v>
      </c>
      <c r="K225" t="str">
        <f>VLOOKUP(OrderData[[#This Row],[Customer ID]],customers!$A$1:$I$1001,9,FALSE)</f>
        <v>Yes</v>
      </c>
      <c r="L225" t="str">
        <f>INDEX(Table3[Coffee Type],MATCH(OrderData[[#This Row],[Product ID]],Table3[Product ID],0))</f>
        <v>Exc</v>
      </c>
      <c r="M225" t="str">
        <f>VLOOKUP(OrderData[[#This Row],[Product ID]],products!$A$1:$G$49,3,FALSE)</f>
        <v>L</v>
      </c>
      <c r="N225">
        <f>VLOOKUP(OrderData[[#This Row],[Product ID]],products!$A$1:$G$49,5,FALSE)</f>
        <v>14.85</v>
      </c>
      <c r="O225" s="4">
        <f>OrderData[[#This Row],[Unit Price]]*OrderData[[#This Row],[Quantity]]</f>
        <v>59.4</v>
      </c>
      <c r="P225" t="str" cm="1">
        <f t="array" ref="P225">_xlfn.IFS(OrderData[[#This Row],[Roast Type]]="M","Medium",OrderData[[#This Row],[Roast Type]]="L","Light",OrderData[[#This Row],[Roast Type]]="D","Dark")</f>
        <v>Light</v>
      </c>
      <c r="Q225" t="str" cm="1">
        <f t="array" ref="Q225">_xlfn.IFS(OrderData[[#This Row],[Coffee Type]]="Rob","Robusta",OrderData[[#This Row],[Coffee Type]]="Ara","Arabica",OrderData[[#This Row],[Coffee Type]]="Lib","Librica",OrderData[[#This Row],[Coffee Type]]="Exc","Excelsior")</f>
        <v>Excelsior</v>
      </c>
    </row>
    <row r="226" spans="1:17" x14ac:dyDescent="0.3">
      <c r="A226" s="2" t="s">
        <v>476</v>
      </c>
      <c r="B226" s="3">
        <v>43836</v>
      </c>
      <c r="C226" s="2" t="s">
        <v>477</v>
      </c>
      <c r="D226" t="s">
        <v>122</v>
      </c>
      <c r="E226" s="2">
        <v>4</v>
      </c>
      <c r="F226" s="2" t="str">
        <f>VLOOKUP(OrderData[[#This Row],[Customer ID]],customers!$A$1:$I$1001,2,FALSE)</f>
        <v>Ketty Bromehead</v>
      </c>
      <c r="G226" s="2" t="str">
        <f>LEFT(OrderData[[#This Row],[Name]], SEARCH(" ", OrderData[[#This Row],[Name]]) - 1)</f>
        <v>Ketty</v>
      </c>
      <c r="H226" s="2" t="str">
        <f>RIGHT(OrderData[[#This Row],[Name]], LEN(OrderData[[#This Row],[Name]]) - SEARCH(" ", OrderData[[#This Row],[Name]]))</f>
        <v>Bromehead</v>
      </c>
      <c r="I226" s="2" t="str">
        <f>VLOOKUP(OrderData[[#This Row],[Customer ID]],customers!$A$1:$I$1001,6,FALSE)</f>
        <v>New York City</v>
      </c>
      <c r="J226" s="2" t="str">
        <f>VLOOKUP(OrderData[[#This Row],[Customer ID]],customers!$A$1:$I$1001,7,FALSE)</f>
        <v>United States</v>
      </c>
      <c r="K226" t="str">
        <f>VLOOKUP(OrderData[[#This Row],[Customer ID]],customers!$A$1:$I$1001,9,FALSE)</f>
        <v>Yes</v>
      </c>
      <c r="L226" t="str">
        <f>INDEX(Table3[Coffee Type],MATCH(OrderData[[#This Row],[Product ID]],Table3[Product ID],0))</f>
        <v>Lib</v>
      </c>
      <c r="M226" t="str">
        <f>VLOOKUP(OrderData[[#This Row],[Product ID]],products!$A$1:$G$49,3,FALSE)</f>
        <v>D</v>
      </c>
      <c r="N226">
        <f>VLOOKUP(OrderData[[#This Row],[Product ID]],products!$A$1:$G$49,5,FALSE)</f>
        <v>29.784999999999997</v>
      </c>
      <c r="O226" s="4">
        <f>OrderData[[#This Row],[Unit Price]]*OrderData[[#This Row],[Quantity]]</f>
        <v>119.13999999999999</v>
      </c>
      <c r="P226" t="str" cm="1">
        <f t="array" ref="P226">_xlfn.IFS(OrderData[[#This Row],[Roast Type]]="M","Medium",OrderData[[#This Row],[Roast Type]]="L","Light",OrderData[[#This Row],[Roast Type]]="D","Dark")</f>
        <v>Dark</v>
      </c>
      <c r="Q226" t="str" cm="1">
        <f t="array" ref="Q226">_xlfn.IFS(OrderData[[#This Row],[Coffee Type]]="Rob","Robusta",OrderData[[#This Row],[Coffee Type]]="Ara","Arabica",OrderData[[#This Row],[Coffee Type]]="Lib","Librica",OrderData[[#This Row],[Coffee Type]]="Exc","Excelsior")</f>
        <v>Librica</v>
      </c>
    </row>
    <row r="227" spans="1:17" x14ac:dyDescent="0.3">
      <c r="A227" s="2" t="s">
        <v>478</v>
      </c>
      <c r="B227" s="3">
        <v>44337</v>
      </c>
      <c r="C227" s="2" t="s">
        <v>479</v>
      </c>
      <c r="D227" t="s">
        <v>195</v>
      </c>
      <c r="E227" s="2">
        <v>4</v>
      </c>
      <c r="F227" s="2" t="str">
        <f>VLOOKUP(OrderData[[#This Row],[Customer ID]],customers!$A$1:$I$1001,2,FALSE)</f>
        <v>Elsbeth Westerman</v>
      </c>
      <c r="G227" s="2" t="str">
        <f>LEFT(OrderData[[#This Row],[Name]], SEARCH(" ", OrderData[[#This Row],[Name]]) - 1)</f>
        <v>Elsbeth</v>
      </c>
      <c r="H227" s="2" t="str">
        <f>RIGHT(OrderData[[#This Row],[Name]], LEN(OrderData[[#This Row],[Name]]) - SEARCH(" ", OrderData[[#This Row],[Name]]))</f>
        <v>Westerman</v>
      </c>
      <c r="I227" s="2" t="str">
        <f>VLOOKUP(OrderData[[#This Row],[Customer ID]],customers!$A$1:$I$1001,6,FALSE)</f>
        <v>Newmarket on Fergus</v>
      </c>
      <c r="J227" s="2" t="str">
        <f>VLOOKUP(OrderData[[#This Row],[Customer ID]],customers!$A$1:$I$1001,7,FALSE)</f>
        <v>Ireland</v>
      </c>
      <c r="K227" t="str">
        <f>VLOOKUP(OrderData[[#This Row],[Customer ID]],customers!$A$1:$I$1001,9,FALSE)</f>
        <v>No</v>
      </c>
      <c r="L227" t="str">
        <f>INDEX(Table3[Coffee Type],MATCH(OrderData[[#This Row],[Product ID]],Table3[Product ID],0))</f>
        <v>Rob</v>
      </c>
      <c r="M227" t="str">
        <f>VLOOKUP(OrderData[[#This Row],[Product ID]],products!$A$1:$G$49,3,FALSE)</f>
        <v>L</v>
      </c>
      <c r="N227">
        <f>VLOOKUP(OrderData[[#This Row],[Product ID]],products!$A$1:$G$49,5,FALSE)</f>
        <v>3.5849999999999995</v>
      </c>
      <c r="O227" s="4">
        <f>OrderData[[#This Row],[Unit Price]]*OrderData[[#This Row],[Quantity]]</f>
        <v>14.339999999999998</v>
      </c>
      <c r="P227" t="str" cm="1">
        <f t="array" ref="P227">_xlfn.IFS(OrderData[[#This Row],[Roast Type]]="M","Medium",OrderData[[#This Row],[Roast Type]]="L","Light",OrderData[[#This Row],[Roast Type]]="D","Dark")</f>
        <v>Light</v>
      </c>
      <c r="Q227" t="str" cm="1">
        <f t="array" ref="Q227">_xlfn.IFS(OrderData[[#This Row],[Coffee Type]]="Rob","Robusta",OrderData[[#This Row],[Coffee Type]]="Ara","Arabica",OrderData[[#This Row],[Coffee Type]]="Lib","Librica",OrderData[[#This Row],[Coffee Type]]="Exc","Excelsior")</f>
        <v>Robusta</v>
      </c>
    </row>
    <row r="228" spans="1:17" x14ac:dyDescent="0.3">
      <c r="A228" s="2" t="s">
        <v>480</v>
      </c>
      <c r="B228" s="3">
        <v>43887</v>
      </c>
      <c r="C228" s="2" t="s">
        <v>481</v>
      </c>
      <c r="D228" t="s">
        <v>184</v>
      </c>
      <c r="E228" s="2">
        <v>5</v>
      </c>
      <c r="F228" s="2" t="str">
        <f>VLOOKUP(OrderData[[#This Row],[Customer ID]],customers!$A$1:$I$1001,2,FALSE)</f>
        <v>Anabelle Hutchens</v>
      </c>
      <c r="G228" s="2" t="str">
        <f>LEFT(OrderData[[#This Row],[Name]], SEARCH(" ", OrderData[[#This Row],[Name]]) - 1)</f>
        <v>Anabelle</v>
      </c>
      <c r="H228" s="2" t="str">
        <f>RIGHT(OrderData[[#This Row],[Name]], LEN(OrderData[[#This Row],[Name]]) - SEARCH(" ", OrderData[[#This Row],[Name]]))</f>
        <v>Hutchens</v>
      </c>
      <c r="I228" s="2" t="str">
        <f>VLOOKUP(OrderData[[#This Row],[Customer ID]],customers!$A$1:$I$1001,6,FALSE)</f>
        <v>Shawnee Mission</v>
      </c>
      <c r="J228" s="2" t="str">
        <f>VLOOKUP(OrderData[[#This Row],[Customer ID]],customers!$A$1:$I$1001,7,FALSE)</f>
        <v>United States</v>
      </c>
      <c r="K228" t="str">
        <f>VLOOKUP(OrderData[[#This Row],[Customer ID]],customers!$A$1:$I$1001,9,FALSE)</f>
        <v>No</v>
      </c>
      <c r="L228" t="str">
        <f>INDEX(Table3[Coffee Type],MATCH(OrderData[[#This Row],[Product ID]],Table3[Product ID],0))</f>
        <v>Ara</v>
      </c>
      <c r="M228" t="str">
        <f>VLOOKUP(OrderData[[#This Row],[Product ID]],products!$A$1:$G$49,3,FALSE)</f>
        <v>M</v>
      </c>
      <c r="N228">
        <f>VLOOKUP(OrderData[[#This Row],[Product ID]],products!$A$1:$G$49,5,FALSE)</f>
        <v>25.874999999999996</v>
      </c>
      <c r="O228" s="4">
        <f>OrderData[[#This Row],[Unit Price]]*OrderData[[#This Row],[Quantity]]</f>
        <v>129.37499999999997</v>
      </c>
      <c r="P228" t="str" cm="1">
        <f t="array" ref="P228">_xlfn.IFS(OrderData[[#This Row],[Roast Type]]="M","Medium",OrderData[[#This Row],[Roast Type]]="L","Light",OrderData[[#This Row],[Roast Type]]="D","Dark")</f>
        <v>Medium</v>
      </c>
      <c r="Q228" t="str" cm="1">
        <f t="array" ref="Q228">_xlfn.IFS(OrderData[[#This Row],[Coffee Type]]="Rob","Robusta",OrderData[[#This Row],[Coffee Type]]="Ara","Arabica",OrderData[[#This Row],[Coffee Type]]="Lib","Librica",OrderData[[#This Row],[Coffee Type]]="Exc","Excelsior")</f>
        <v>Arabica</v>
      </c>
    </row>
    <row r="229" spans="1:17" x14ac:dyDescent="0.3">
      <c r="A229" s="2" t="s">
        <v>482</v>
      </c>
      <c r="B229" s="3">
        <v>43880</v>
      </c>
      <c r="C229" s="2" t="s">
        <v>483</v>
      </c>
      <c r="D229" t="s">
        <v>114</v>
      </c>
      <c r="E229" s="2">
        <v>6</v>
      </c>
      <c r="F229" s="2" t="str">
        <f>VLOOKUP(OrderData[[#This Row],[Customer ID]],customers!$A$1:$I$1001,2,FALSE)</f>
        <v>Noak Wyvill</v>
      </c>
      <c r="G229" s="2" t="str">
        <f>LEFT(OrderData[[#This Row],[Name]], SEARCH(" ", OrderData[[#This Row],[Name]]) - 1)</f>
        <v>Noak</v>
      </c>
      <c r="H229" s="2" t="str">
        <f>RIGHT(OrderData[[#This Row],[Name]], LEN(OrderData[[#This Row],[Name]]) - SEARCH(" ", OrderData[[#This Row],[Name]]))</f>
        <v>Wyvill</v>
      </c>
      <c r="I229" s="2" t="str">
        <f>VLOOKUP(OrderData[[#This Row],[Customer ID]],customers!$A$1:$I$1001,6,FALSE)</f>
        <v>Edinburgh</v>
      </c>
      <c r="J229" s="2" t="str">
        <f>VLOOKUP(OrderData[[#This Row],[Customer ID]],customers!$A$1:$I$1001,7,FALSE)</f>
        <v>United Kingdom</v>
      </c>
      <c r="K229" t="str">
        <f>VLOOKUP(OrderData[[#This Row],[Customer ID]],customers!$A$1:$I$1001,9,FALSE)</f>
        <v>Yes</v>
      </c>
      <c r="L229" t="str">
        <f>INDEX(Table3[Coffee Type],MATCH(OrderData[[#This Row],[Product ID]],Table3[Product ID],0))</f>
        <v>Rob</v>
      </c>
      <c r="M229" t="str">
        <f>VLOOKUP(OrderData[[#This Row],[Product ID]],products!$A$1:$G$49,3,FALSE)</f>
        <v>D</v>
      </c>
      <c r="N229">
        <f>VLOOKUP(OrderData[[#This Row],[Product ID]],products!$A$1:$G$49,5,FALSE)</f>
        <v>2.6849999999999996</v>
      </c>
      <c r="O229" s="4">
        <f>OrderData[[#This Row],[Unit Price]]*OrderData[[#This Row],[Quantity]]</f>
        <v>16.11</v>
      </c>
      <c r="P229" t="str" cm="1">
        <f t="array" ref="P229">_xlfn.IFS(OrderData[[#This Row],[Roast Type]]="M","Medium",OrderData[[#This Row],[Roast Type]]="L","Light",OrderData[[#This Row],[Roast Type]]="D","Dark")</f>
        <v>Dark</v>
      </c>
      <c r="Q229" t="str" cm="1">
        <f t="array" ref="Q229">_xlfn.IFS(OrderData[[#This Row],[Coffee Type]]="Rob","Robusta",OrderData[[#This Row],[Coffee Type]]="Ara","Arabica",OrderData[[#This Row],[Coffee Type]]="Lib","Librica",OrderData[[#This Row],[Coffee Type]]="Exc","Excelsior")</f>
        <v>Robusta</v>
      </c>
    </row>
    <row r="230" spans="1:17" x14ac:dyDescent="0.3">
      <c r="A230" s="2" t="s">
        <v>484</v>
      </c>
      <c r="B230" s="3">
        <v>44376</v>
      </c>
      <c r="C230" s="2" t="s">
        <v>485</v>
      </c>
      <c r="D230" t="s">
        <v>195</v>
      </c>
      <c r="E230" s="2">
        <v>5</v>
      </c>
      <c r="F230" s="2" t="str">
        <f>VLOOKUP(OrderData[[#This Row],[Customer ID]],customers!$A$1:$I$1001,2,FALSE)</f>
        <v>Beltran Mathon</v>
      </c>
      <c r="G230" s="2" t="str">
        <f>LEFT(OrderData[[#This Row],[Name]], SEARCH(" ", OrderData[[#This Row],[Name]]) - 1)</f>
        <v>Beltran</v>
      </c>
      <c r="H230" s="2" t="str">
        <f>RIGHT(OrderData[[#This Row],[Name]], LEN(OrderData[[#This Row],[Name]]) - SEARCH(" ", OrderData[[#This Row],[Name]]))</f>
        <v>Mathon</v>
      </c>
      <c r="I230" s="2" t="str">
        <f>VLOOKUP(OrderData[[#This Row],[Customer ID]],customers!$A$1:$I$1001,6,FALSE)</f>
        <v>Sacramento</v>
      </c>
      <c r="J230" s="2" t="str">
        <f>VLOOKUP(OrderData[[#This Row],[Customer ID]],customers!$A$1:$I$1001,7,FALSE)</f>
        <v>United States</v>
      </c>
      <c r="K230" t="str">
        <f>VLOOKUP(OrderData[[#This Row],[Customer ID]],customers!$A$1:$I$1001,9,FALSE)</f>
        <v>No</v>
      </c>
      <c r="L230" t="str">
        <f>INDEX(Table3[Coffee Type],MATCH(OrderData[[#This Row],[Product ID]],Table3[Product ID],0))</f>
        <v>Rob</v>
      </c>
      <c r="M230" t="str">
        <f>VLOOKUP(OrderData[[#This Row],[Product ID]],products!$A$1:$G$49,3,FALSE)</f>
        <v>L</v>
      </c>
      <c r="N230">
        <f>VLOOKUP(OrderData[[#This Row],[Product ID]],products!$A$1:$G$49,5,FALSE)</f>
        <v>3.5849999999999995</v>
      </c>
      <c r="O230" s="4">
        <f>OrderData[[#This Row],[Unit Price]]*OrderData[[#This Row],[Quantity]]</f>
        <v>17.924999999999997</v>
      </c>
      <c r="P230" t="str" cm="1">
        <f t="array" ref="P230">_xlfn.IFS(OrderData[[#This Row],[Roast Type]]="M","Medium",OrderData[[#This Row],[Roast Type]]="L","Light",OrderData[[#This Row],[Roast Type]]="D","Dark")</f>
        <v>Light</v>
      </c>
      <c r="Q230" t="str" cm="1">
        <f t="array" ref="Q230">_xlfn.IFS(OrderData[[#This Row],[Coffee Type]]="Rob","Robusta",OrderData[[#This Row],[Coffee Type]]="Ara","Arabica",OrderData[[#This Row],[Coffee Type]]="Lib","Librica",OrderData[[#This Row],[Coffee Type]]="Exc","Excelsior")</f>
        <v>Robusta</v>
      </c>
    </row>
    <row r="231" spans="1:17" x14ac:dyDescent="0.3">
      <c r="A231" s="2" t="s">
        <v>486</v>
      </c>
      <c r="B231" s="3">
        <v>44282</v>
      </c>
      <c r="C231" s="2" t="s">
        <v>487</v>
      </c>
      <c r="D231" t="s">
        <v>90</v>
      </c>
      <c r="E231" s="2">
        <v>2</v>
      </c>
      <c r="F231" s="2" t="str">
        <f>VLOOKUP(OrderData[[#This Row],[Customer ID]],customers!$A$1:$I$1001,2,FALSE)</f>
        <v>Kristos Streight</v>
      </c>
      <c r="G231" s="2" t="str">
        <f>LEFT(OrderData[[#This Row],[Name]], SEARCH(" ", OrderData[[#This Row],[Name]]) - 1)</f>
        <v>Kristos</v>
      </c>
      <c r="H231" s="2" t="str">
        <f>RIGHT(OrderData[[#This Row],[Name]], LEN(OrderData[[#This Row],[Name]]) - SEARCH(" ", OrderData[[#This Row],[Name]]))</f>
        <v>Streight</v>
      </c>
      <c r="I231" s="2" t="str">
        <f>VLOOKUP(OrderData[[#This Row],[Customer ID]],customers!$A$1:$I$1001,6,FALSE)</f>
        <v>Wilkes Barre</v>
      </c>
      <c r="J231" s="2" t="str">
        <f>VLOOKUP(OrderData[[#This Row],[Customer ID]],customers!$A$1:$I$1001,7,FALSE)</f>
        <v>United States</v>
      </c>
      <c r="K231" t="str">
        <f>VLOOKUP(OrderData[[#This Row],[Customer ID]],customers!$A$1:$I$1001,9,FALSE)</f>
        <v>No</v>
      </c>
      <c r="L231" t="str">
        <f>INDEX(Table3[Coffee Type],MATCH(OrderData[[#This Row],[Product ID]],Table3[Product ID],0))</f>
        <v>Lib</v>
      </c>
      <c r="M231" t="str">
        <f>VLOOKUP(OrderData[[#This Row],[Product ID]],products!$A$1:$G$49,3,FALSE)</f>
        <v>M</v>
      </c>
      <c r="N231">
        <f>VLOOKUP(OrderData[[#This Row],[Product ID]],products!$A$1:$G$49,5,FALSE)</f>
        <v>4.3650000000000002</v>
      </c>
      <c r="O231" s="4">
        <f>OrderData[[#This Row],[Unit Price]]*OrderData[[#This Row],[Quantity]]</f>
        <v>8.73</v>
      </c>
      <c r="P231" t="str" cm="1">
        <f t="array" ref="P231">_xlfn.IFS(OrderData[[#This Row],[Roast Type]]="M","Medium",OrderData[[#This Row],[Roast Type]]="L","Light",OrderData[[#This Row],[Roast Type]]="D","Dark")</f>
        <v>Medium</v>
      </c>
      <c r="Q231" t="str" cm="1">
        <f t="array" ref="Q231">_xlfn.IFS(OrderData[[#This Row],[Coffee Type]]="Rob","Robusta",OrderData[[#This Row],[Coffee Type]]="Ara","Arabica",OrderData[[#This Row],[Coffee Type]]="Lib","Librica",OrderData[[#This Row],[Coffee Type]]="Exc","Excelsior")</f>
        <v>Librica</v>
      </c>
    </row>
    <row r="232" spans="1:17" x14ac:dyDescent="0.3">
      <c r="A232" s="2" t="s">
        <v>488</v>
      </c>
      <c r="B232" s="3">
        <v>44496</v>
      </c>
      <c r="C232" s="2" t="s">
        <v>489</v>
      </c>
      <c r="D232" t="s">
        <v>184</v>
      </c>
      <c r="E232" s="2">
        <v>2</v>
      </c>
      <c r="F232" s="2" t="str">
        <f>VLOOKUP(OrderData[[#This Row],[Customer ID]],customers!$A$1:$I$1001,2,FALSE)</f>
        <v>Portie Cutchie</v>
      </c>
      <c r="G232" s="2" t="str">
        <f>LEFT(OrderData[[#This Row],[Name]], SEARCH(" ", OrderData[[#This Row],[Name]]) - 1)</f>
        <v>Portie</v>
      </c>
      <c r="H232" s="2" t="str">
        <f>RIGHT(OrderData[[#This Row],[Name]], LEN(OrderData[[#This Row],[Name]]) - SEARCH(" ", OrderData[[#This Row],[Name]]))</f>
        <v>Cutchie</v>
      </c>
      <c r="I232" s="2" t="str">
        <f>VLOOKUP(OrderData[[#This Row],[Customer ID]],customers!$A$1:$I$1001,6,FALSE)</f>
        <v>Greensboro</v>
      </c>
      <c r="J232" s="2" t="str">
        <f>VLOOKUP(OrderData[[#This Row],[Customer ID]],customers!$A$1:$I$1001,7,FALSE)</f>
        <v>United States</v>
      </c>
      <c r="K232" t="str">
        <f>VLOOKUP(OrderData[[#This Row],[Customer ID]],customers!$A$1:$I$1001,9,FALSE)</f>
        <v>No</v>
      </c>
      <c r="L232" t="str">
        <f>INDEX(Table3[Coffee Type],MATCH(OrderData[[#This Row],[Product ID]],Table3[Product ID],0))</f>
        <v>Ara</v>
      </c>
      <c r="M232" t="str">
        <f>VLOOKUP(OrderData[[#This Row],[Product ID]],products!$A$1:$G$49,3,FALSE)</f>
        <v>M</v>
      </c>
      <c r="N232">
        <f>VLOOKUP(OrderData[[#This Row],[Product ID]],products!$A$1:$G$49,5,FALSE)</f>
        <v>25.874999999999996</v>
      </c>
      <c r="O232" s="4">
        <f>OrderData[[#This Row],[Unit Price]]*OrderData[[#This Row],[Quantity]]</f>
        <v>51.749999999999993</v>
      </c>
      <c r="P232" t="str" cm="1">
        <f t="array" ref="P232">_xlfn.IFS(OrderData[[#This Row],[Roast Type]]="M","Medium",OrderData[[#This Row],[Roast Type]]="L","Light",OrderData[[#This Row],[Roast Type]]="D","Dark")</f>
        <v>Medium</v>
      </c>
      <c r="Q232" t="str" cm="1">
        <f t="array" ref="Q232">_xlfn.IFS(OrderData[[#This Row],[Coffee Type]]="Rob","Robusta",OrderData[[#This Row],[Coffee Type]]="Ara","Arabica",OrderData[[#This Row],[Coffee Type]]="Lib","Librica",OrderData[[#This Row],[Coffee Type]]="Exc","Excelsior")</f>
        <v>Arabica</v>
      </c>
    </row>
    <row r="233" spans="1:17" x14ac:dyDescent="0.3">
      <c r="A233" s="2" t="s">
        <v>490</v>
      </c>
      <c r="B233" s="3">
        <v>43628</v>
      </c>
      <c r="C233" s="2" t="s">
        <v>491</v>
      </c>
      <c r="D233" t="s">
        <v>90</v>
      </c>
      <c r="E233" s="2">
        <v>2</v>
      </c>
      <c r="F233" s="2" t="str">
        <f>VLOOKUP(OrderData[[#This Row],[Customer ID]],customers!$A$1:$I$1001,2,FALSE)</f>
        <v>Sinclare Edsell</v>
      </c>
      <c r="G233" s="2" t="str">
        <f>LEFT(OrderData[[#This Row],[Name]], SEARCH(" ", OrderData[[#This Row],[Name]]) - 1)</f>
        <v>Sinclare</v>
      </c>
      <c r="H233" s="2" t="str">
        <f>RIGHT(OrderData[[#This Row],[Name]], LEN(OrderData[[#This Row],[Name]]) - SEARCH(" ", OrderData[[#This Row],[Name]]))</f>
        <v>Edsell</v>
      </c>
      <c r="I233" s="2" t="str">
        <f>VLOOKUP(OrderData[[#This Row],[Customer ID]],customers!$A$1:$I$1001,6,FALSE)</f>
        <v>Newark</v>
      </c>
      <c r="J233" s="2" t="str">
        <f>VLOOKUP(OrderData[[#This Row],[Customer ID]],customers!$A$1:$I$1001,7,FALSE)</f>
        <v>United States</v>
      </c>
      <c r="K233" t="str">
        <f>VLOOKUP(OrderData[[#This Row],[Customer ID]],customers!$A$1:$I$1001,9,FALSE)</f>
        <v>Yes</v>
      </c>
      <c r="L233" t="str">
        <f>INDEX(Table3[Coffee Type],MATCH(OrderData[[#This Row],[Product ID]],Table3[Product ID],0))</f>
        <v>Lib</v>
      </c>
      <c r="M233" t="str">
        <f>VLOOKUP(OrderData[[#This Row],[Product ID]],products!$A$1:$G$49,3,FALSE)</f>
        <v>M</v>
      </c>
      <c r="N233">
        <f>VLOOKUP(OrderData[[#This Row],[Product ID]],products!$A$1:$G$49,5,FALSE)</f>
        <v>4.3650000000000002</v>
      </c>
      <c r="O233" s="4">
        <f>OrderData[[#This Row],[Unit Price]]*OrderData[[#This Row],[Quantity]]</f>
        <v>8.73</v>
      </c>
      <c r="P233" t="str" cm="1">
        <f t="array" ref="P233">_xlfn.IFS(OrderData[[#This Row],[Roast Type]]="M","Medium",OrderData[[#This Row],[Roast Type]]="L","Light",OrderData[[#This Row],[Roast Type]]="D","Dark")</f>
        <v>Medium</v>
      </c>
      <c r="Q233" t="str" cm="1">
        <f t="array" ref="Q233">_xlfn.IFS(OrderData[[#This Row],[Coffee Type]]="Rob","Robusta",OrderData[[#This Row],[Coffee Type]]="Ara","Arabica",OrderData[[#This Row],[Coffee Type]]="Lib","Librica",OrderData[[#This Row],[Coffee Type]]="Exc","Excelsior")</f>
        <v>Librica</v>
      </c>
    </row>
    <row r="234" spans="1:17" x14ac:dyDescent="0.3">
      <c r="A234" s="2" t="s">
        <v>492</v>
      </c>
      <c r="B234" s="3">
        <v>44010</v>
      </c>
      <c r="C234" s="2" t="s">
        <v>493</v>
      </c>
      <c r="D234" t="s">
        <v>32</v>
      </c>
      <c r="E234" s="2">
        <v>5</v>
      </c>
      <c r="F234" s="2" t="str">
        <f>VLOOKUP(OrderData[[#This Row],[Customer ID]],customers!$A$1:$I$1001,2,FALSE)</f>
        <v>Conny Gheraldi</v>
      </c>
      <c r="G234" s="2" t="str">
        <f>LEFT(OrderData[[#This Row],[Name]], SEARCH(" ", OrderData[[#This Row],[Name]]) - 1)</f>
        <v>Conny</v>
      </c>
      <c r="H234" s="2" t="str">
        <f>RIGHT(OrderData[[#This Row],[Name]], LEN(OrderData[[#This Row],[Name]]) - SEARCH(" ", OrderData[[#This Row],[Name]]))</f>
        <v>Gheraldi</v>
      </c>
      <c r="I234" s="2" t="str">
        <f>VLOOKUP(OrderData[[#This Row],[Customer ID]],customers!$A$1:$I$1001,6,FALSE)</f>
        <v>Kinloch</v>
      </c>
      <c r="J234" s="2" t="str">
        <f>VLOOKUP(OrderData[[#This Row],[Customer ID]],customers!$A$1:$I$1001,7,FALSE)</f>
        <v>United Kingdom</v>
      </c>
      <c r="K234" t="str">
        <f>VLOOKUP(OrderData[[#This Row],[Customer ID]],customers!$A$1:$I$1001,9,FALSE)</f>
        <v>No</v>
      </c>
      <c r="L234" t="str">
        <f>INDEX(Table3[Coffee Type],MATCH(OrderData[[#This Row],[Product ID]],Table3[Product ID],0))</f>
        <v>Lib</v>
      </c>
      <c r="M234" t="str">
        <f>VLOOKUP(OrderData[[#This Row],[Product ID]],products!$A$1:$G$49,3,FALSE)</f>
        <v>L</v>
      </c>
      <c r="N234">
        <f>VLOOKUP(OrderData[[#This Row],[Product ID]],products!$A$1:$G$49,5,FALSE)</f>
        <v>4.7549999999999999</v>
      </c>
      <c r="O234" s="4">
        <f>OrderData[[#This Row],[Unit Price]]*OrderData[[#This Row],[Quantity]]</f>
        <v>23.774999999999999</v>
      </c>
      <c r="P234" t="str" cm="1">
        <f t="array" ref="P234">_xlfn.IFS(OrderData[[#This Row],[Roast Type]]="M","Medium",OrderData[[#This Row],[Roast Type]]="L","Light",OrderData[[#This Row],[Roast Type]]="D","Dark")</f>
        <v>Light</v>
      </c>
      <c r="Q234" t="str" cm="1">
        <f t="array" ref="Q234">_xlfn.IFS(OrderData[[#This Row],[Coffee Type]]="Rob","Robusta",OrderData[[#This Row],[Coffee Type]]="Ara","Arabica",OrderData[[#This Row],[Coffee Type]]="Lib","Librica",OrderData[[#This Row],[Coffee Type]]="Exc","Excelsior")</f>
        <v>Librica</v>
      </c>
    </row>
    <row r="235" spans="1:17" x14ac:dyDescent="0.3">
      <c r="A235" s="2" t="s">
        <v>494</v>
      </c>
      <c r="B235" s="3">
        <v>44278</v>
      </c>
      <c r="C235" s="2" t="s">
        <v>495</v>
      </c>
      <c r="D235" t="s">
        <v>77</v>
      </c>
      <c r="E235" s="2">
        <v>5</v>
      </c>
      <c r="F235" s="2" t="str">
        <f>VLOOKUP(OrderData[[#This Row],[Customer ID]],customers!$A$1:$I$1001,2,FALSE)</f>
        <v>Beryle Kenwell</v>
      </c>
      <c r="G235" s="2" t="str">
        <f>LEFT(OrderData[[#This Row],[Name]], SEARCH(" ", OrderData[[#This Row],[Name]]) - 1)</f>
        <v>Beryle</v>
      </c>
      <c r="H235" s="2" t="str">
        <f>RIGHT(OrderData[[#This Row],[Name]], LEN(OrderData[[#This Row],[Name]]) - SEARCH(" ", OrderData[[#This Row],[Name]]))</f>
        <v>Kenwell</v>
      </c>
      <c r="I235" s="2" t="str">
        <f>VLOOKUP(OrderData[[#This Row],[Customer ID]],customers!$A$1:$I$1001,6,FALSE)</f>
        <v>Honolulu</v>
      </c>
      <c r="J235" s="2" t="str">
        <f>VLOOKUP(OrderData[[#This Row],[Customer ID]],customers!$A$1:$I$1001,7,FALSE)</f>
        <v>United States</v>
      </c>
      <c r="K235" t="str">
        <f>VLOOKUP(OrderData[[#This Row],[Customer ID]],customers!$A$1:$I$1001,9,FALSE)</f>
        <v>No</v>
      </c>
      <c r="L235" t="str">
        <f>INDEX(Table3[Coffee Type],MATCH(OrderData[[#This Row],[Product ID]],Table3[Product ID],0))</f>
        <v>Exc</v>
      </c>
      <c r="M235" t="str">
        <f>VLOOKUP(OrderData[[#This Row],[Product ID]],products!$A$1:$G$49,3,FALSE)</f>
        <v>M</v>
      </c>
      <c r="N235">
        <f>VLOOKUP(OrderData[[#This Row],[Product ID]],products!$A$1:$G$49,5,FALSE)</f>
        <v>4.125</v>
      </c>
      <c r="O235" s="4">
        <f>OrderData[[#This Row],[Unit Price]]*OrderData[[#This Row],[Quantity]]</f>
        <v>20.625</v>
      </c>
      <c r="P235" t="str" cm="1">
        <f t="array" ref="P235">_xlfn.IFS(OrderData[[#This Row],[Roast Type]]="M","Medium",OrderData[[#This Row],[Roast Type]]="L","Light",OrderData[[#This Row],[Roast Type]]="D","Dark")</f>
        <v>Medium</v>
      </c>
      <c r="Q235" t="str" cm="1">
        <f t="array" ref="Q235">_xlfn.IFS(OrderData[[#This Row],[Coffee Type]]="Rob","Robusta",OrderData[[#This Row],[Coffee Type]]="Ara","Arabica",OrderData[[#This Row],[Coffee Type]]="Lib","Librica",OrderData[[#This Row],[Coffee Type]]="Exc","Excelsior")</f>
        <v>Excelsior</v>
      </c>
    </row>
    <row r="236" spans="1:17" x14ac:dyDescent="0.3">
      <c r="A236" s="2" t="s">
        <v>496</v>
      </c>
      <c r="B236" s="3">
        <v>44602</v>
      </c>
      <c r="C236" s="2" t="s">
        <v>497</v>
      </c>
      <c r="D236" t="s">
        <v>117</v>
      </c>
      <c r="E236" s="2">
        <v>1</v>
      </c>
      <c r="F236" s="2" t="str">
        <f>VLOOKUP(OrderData[[#This Row],[Customer ID]],customers!$A$1:$I$1001,2,FALSE)</f>
        <v>Tomas Sutty</v>
      </c>
      <c r="G236" s="2" t="str">
        <f>LEFT(OrderData[[#This Row],[Name]], SEARCH(" ", OrderData[[#This Row],[Name]]) - 1)</f>
        <v>Tomas</v>
      </c>
      <c r="H236" s="2" t="str">
        <f>RIGHT(OrderData[[#This Row],[Name]], LEN(OrderData[[#This Row],[Name]]) - SEARCH(" ", OrderData[[#This Row],[Name]]))</f>
        <v>Sutty</v>
      </c>
      <c r="I236" s="2" t="str">
        <f>VLOOKUP(OrderData[[#This Row],[Customer ID]],customers!$A$1:$I$1001,6,FALSE)</f>
        <v>New York City</v>
      </c>
      <c r="J236" s="2" t="str">
        <f>VLOOKUP(OrderData[[#This Row],[Customer ID]],customers!$A$1:$I$1001,7,FALSE)</f>
        <v>United States</v>
      </c>
      <c r="K236" t="str">
        <f>VLOOKUP(OrderData[[#This Row],[Customer ID]],customers!$A$1:$I$1001,9,FALSE)</f>
        <v>No</v>
      </c>
      <c r="L236" t="str">
        <f>INDEX(Table3[Coffee Type],MATCH(OrderData[[#This Row],[Product ID]],Table3[Product ID],0))</f>
        <v>Lib</v>
      </c>
      <c r="M236" t="str">
        <f>VLOOKUP(OrderData[[#This Row],[Product ID]],products!$A$1:$G$49,3,FALSE)</f>
        <v>L</v>
      </c>
      <c r="N236">
        <f>VLOOKUP(OrderData[[#This Row],[Product ID]],products!$A$1:$G$49,5,FALSE)</f>
        <v>36.454999999999998</v>
      </c>
      <c r="O236" s="4">
        <f>OrderData[[#This Row],[Unit Price]]*OrderData[[#This Row],[Quantity]]</f>
        <v>36.454999999999998</v>
      </c>
      <c r="P236" t="str" cm="1">
        <f t="array" ref="P236">_xlfn.IFS(OrderData[[#This Row],[Roast Type]]="M","Medium",OrderData[[#This Row],[Roast Type]]="L","Light",OrderData[[#This Row],[Roast Type]]="D","Dark")</f>
        <v>Light</v>
      </c>
      <c r="Q236" t="str" cm="1">
        <f t="array" ref="Q236">_xlfn.IFS(OrderData[[#This Row],[Coffee Type]]="Rob","Robusta",OrderData[[#This Row],[Coffee Type]]="Ara","Arabica",OrderData[[#This Row],[Coffee Type]]="Lib","Librica",OrderData[[#This Row],[Coffee Type]]="Exc","Excelsior")</f>
        <v>Librica</v>
      </c>
    </row>
    <row r="237" spans="1:17" x14ac:dyDescent="0.3">
      <c r="A237" s="2" t="s">
        <v>498</v>
      </c>
      <c r="B237" s="3">
        <v>43571</v>
      </c>
      <c r="C237" s="2" t="s">
        <v>499</v>
      </c>
      <c r="D237" t="s">
        <v>117</v>
      </c>
      <c r="E237" s="2">
        <v>5</v>
      </c>
      <c r="F237" s="2" t="str">
        <f>VLOOKUP(OrderData[[#This Row],[Customer ID]],customers!$A$1:$I$1001,2,FALSE)</f>
        <v>Samuele Ales0</v>
      </c>
      <c r="G237" s="2" t="str">
        <f>LEFT(OrderData[[#This Row],[Name]], SEARCH(" ", OrderData[[#This Row],[Name]]) - 1)</f>
        <v>Samuele</v>
      </c>
      <c r="H237" s="2" t="str">
        <f>RIGHT(OrderData[[#This Row],[Name]], LEN(OrderData[[#This Row],[Name]]) - SEARCH(" ", OrderData[[#This Row],[Name]]))</f>
        <v>Ales0</v>
      </c>
      <c r="I237" s="2" t="str">
        <f>VLOOKUP(OrderData[[#This Row],[Customer ID]],customers!$A$1:$I$1001,6,FALSE)</f>
        <v>Ballinroad</v>
      </c>
      <c r="J237" s="2" t="str">
        <f>VLOOKUP(OrderData[[#This Row],[Customer ID]],customers!$A$1:$I$1001,7,FALSE)</f>
        <v>Ireland</v>
      </c>
      <c r="K237" t="str">
        <f>VLOOKUP(OrderData[[#This Row],[Customer ID]],customers!$A$1:$I$1001,9,FALSE)</f>
        <v>No</v>
      </c>
      <c r="L237" t="str">
        <f>INDEX(Table3[Coffee Type],MATCH(OrderData[[#This Row],[Product ID]],Table3[Product ID],0))</f>
        <v>Lib</v>
      </c>
      <c r="M237" t="str">
        <f>VLOOKUP(OrderData[[#This Row],[Product ID]],products!$A$1:$G$49,3,FALSE)</f>
        <v>L</v>
      </c>
      <c r="N237">
        <f>VLOOKUP(OrderData[[#This Row],[Product ID]],products!$A$1:$G$49,5,FALSE)</f>
        <v>36.454999999999998</v>
      </c>
      <c r="O237" s="4">
        <f>OrderData[[#This Row],[Unit Price]]*OrderData[[#This Row],[Quantity]]</f>
        <v>182.27499999999998</v>
      </c>
      <c r="P237" t="str" cm="1">
        <f t="array" ref="P237">_xlfn.IFS(OrderData[[#This Row],[Roast Type]]="M","Medium",OrderData[[#This Row],[Roast Type]]="L","Light",OrderData[[#This Row],[Roast Type]]="D","Dark")</f>
        <v>Light</v>
      </c>
      <c r="Q237" t="str" cm="1">
        <f t="array" ref="Q237">_xlfn.IFS(OrderData[[#This Row],[Coffee Type]]="Rob","Robusta",OrderData[[#This Row],[Coffee Type]]="Ara","Arabica",OrderData[[#This Row],[Coffee Type]]="Lib","Librica",OrderData[[#This Row],[Coffee Type]]="Exc","Excelsior")</f>
        <v>Librica</v>
      </c>
    </row>
    <row r="238" spans="1:17" x14ac:dyDescent="0.3">
      <c r="A238" s="2" t="s">
        <v>500</v>
      </c>
      <c r="B238" s="3">
        <v>43873</v>
      </c>
      <c r="C238" s="2" t="s">
        <v>501</v>
      </c>
      <c r="D238" t="s">
        <v>122</v>
      </c>
      <c r="E238" s="2">
        <v>3</v>
      </c>
      <c r="F238" s="2" t="str">
        <f>VLOOKUP(OrderData[[#This Row],[Customer ID]],customers!$A$1:$I$1001,2,FALSE)</f>
        <v>Carlie Harce</v>
      </c>
      <c r="G238" s="2" t="str">
        <f>LEFT(OrderData[[#This Row],[Name]], SEARCH(" ", OrderData[[#This Row],[Name]]) - 1)</f>
        <v>Carlie</v>
      </c>
      <c r="H238" s="2" t="str">
        <f>RIGHT(OrderData[[#This Row],[Name]], LEN(OrderData[[#This Row],[Name]]) - SEARCH(" ", OrderData[[#This Row],[Name]]))</f>
        <v>Harce</v>
      </c>
      <c r="I238" s="2" t="str">
        <f>VLOOKUP(OrderData[[#This Row],[Customer ID]],customers!$A$1:$I$1001,6,FALSE)</f>
        <v>D煤n Laoghaire</v>
      </c>
      <c r="J238" s="2" t="str">
        <f>VLOOKUP(OrderData[[#This Row],[Customer ID]],customers!$A$1:$I$1001,7,FALSE)</f>
        <v>Ireland</v>
      </c>
      <c r="K238" t="str">
        <f>VLOOKUP(OrderData[[#This Row],[Customer ID]],customers!$A$1:$I$1001,9,FALSE)</f>
        <v>No</v>
      </c>
      <c r="L238" t="str">
        <f>INDEX(Table3[Coffee Type],MATCH(OrderData[[#This Row],[Product ID]],Table3[Product ID],0))</f>
        <v>Lib</v>
      </c>
      <c r="M238" t="str">
        <f>VLOOKUP(OrderData[[#This Row],[Product ID]],products!$A$1:$G$49,3,FALSE)</f>
        <v>D</v>
      </c>
      <c r="N238">
        <f>VLOOKUP(OrderData[[#This Row],[Product ID]],products!$A$1:$G$49,5,FALSE)</f>
        <v>29.784999999999997</v>
      </c>
      <c r="O238" s="4">
        <f>OrderData[[#This Row],[Unit Price]]*OrderData[[#This Row],[Quantity]]</f>
        <v>89.35499999999999</v>
      </c>
      <c r="P238" t="str" cm="1">
        <f t="array" ref="P238">_xlfn.IFS(OrderData[[#This Row],[Roast Type]]="M","Medium",OrderData[[#This Row],[Roast Type]]="L","Light",OrderData[[#This Row],[Roast Type]]="D","Dark")</f>
        <v>Dark</v>
      </c>
      <c r="Q238" t="str" cm="1">
        <f t="array" ref="Q238">_xlfn.IFS(OrderData[[#This Row],[Coffee Type]]="Rob","Robusta",OrderData[[#This Row],[Coffee Type]]="Ara","Arabica",OrderData[[#This Row],[Coffee Type]]="Lib","Librica",OrderData[[#This Row],[Coffee Type]]="Exc","Excelsior")</f>
        <v>Librica</v>
      </c>
    </row>
    <row r="239" spans="1:17" x14ac:dyDescent="0.3">
      <c r="A239" s="2" t="s">
        <v>502</v>
      </c>
      <c r="B239" s="3">
        <v>44563</v>
      </c>
      <c r="C239" s="2" t="s">
        <v>503</v>
      </c>
      <c r="D239" t="s">
        <v>195</v>
      </c>
      <c r="E239" s="2">
        <v>1</v>
      </c>
      <c r="F239" s="2" t="str">
        <f>VLOOKUP(OrderData[[#This Row],[Customer ID]],customers!$A$1:$I$1001,2,FALSE)</f>
        <v>Craggy Bril</v>
      </c>
      <c r="G239" s="2" t="str">
        <f>LEFT(OrderData[[#This Row],[Name]], SEARCH(" ", OrderData[[#This Row],[Name]]) - 1)</f>
        <v>Craggy</v>
      </c>
      <c r="H239" s="2" t="str">
        <f>RIGHT(OrderData[[#This Row],[Name]], LEN(OrderData[[#This Row],[Name]]) - SEARCH(" ", OrderData[[#This Row],[Name]]))</f>
        <v>Bril</v>
      </c>
      <c r="I239" s="2" t="str">
        <f>VLOOKUP(OrderData[[#This Row],[Customer ID]],customers!$A$1:$I$1001,6,FALSE)</f>
        <v>Cincinnati</v>
      </c>
      <c r="J239" s="2" t="str">
        <f>VLOOKUP(OrderData[[#This Row],[Customer ID]],customers!$A$1:$I$1001,7,FALSE)</f>
        <v>United States</v>
      </c>
      <c r="K239" t="str">
        <f>VLOOKUP(OrderData[[#This Row],[Customer ID]],customers!$A$1:$I$1001,9,FALSE)</f>
        <v>Yes</v>
      </c>
      <c r="L239" t="str">
        <f>INDEX(Table3[Coffee Type],MATCH(OrderData[[#This Row],[Product ID]],Table3[Product ID],0))</f>
        <v>Rob</v>
      </c>
      <c r="M239" t="str">
        <f>VLOOKUP(OrderData[[#This Row],[Product ID]],products!$A$1:$G$49,3,FALSE)</f>
        <v>L</v>
      </c>
      <c r="N239">
        <f>VLOOKUP(OrderData[[#This Row],[Product ID]],products!$A$1:$G$49,5,FALSE)</f>
        <v>3.5849999999999995</v>
      </c>
      <c r="O239" s="4">
        <f>OrderData[[#This Row],[Unit Price]]*OrderData[[#This Row],[Quantity]]</f>
        <v>3.5849999999999995</v>
      </c>
      <c r="P239" t="str" cm="1">
        <f t="array" ref="P239">_xlfn.IFS(OrderData[[#This Row],[Roast Type]]="M","Medium",OrderData[[#This Row],[Roast Type]]="L","Light",OrderData[[#This Row],[Roast Type]]="D","Dark")</f>
        <v>Light</v>
      </c>
      <c r="Q239" t="str" cm="1">
        <f t="array" ref="Q239">_xlfn.IFS(OrderData[[#This Row],[Coffee Type]]="Rob","Robusta",OrderData[[#This Row],[Coffee Type]]="Ara","Arabica",OrderData[[#This Row],[Coffee Type]]="Lib","Librica",OrderData[[#This Row],[Coffee Type]]="Exc","Excelsior")</f>
        <v>Robusta</v>
      </c>
    </row>
    <row r="240" spans="1:17" x14ac:dyDescent="0.3">
      <c r="A240" s="2" t="s">
        <v>504</v>
      </c>
      <c r="B240" s="3">
        <v>44172</v>
      </c>
      <c r="C240" s="2" t="s">
        <v>505</v>
      </c>
      <c r="D240" t="s">
        <v>54</v>
      </c>
      <c r="E240" s="2">
        <v>2</v>
      </c>
      <c r="F240" s="2" t="str">
        <f>VLOOKUP(OrderData[[#This Row],[Customer ID]],customers!$A$1:$I$1001,2,FALSE)</f>
        <v>Friederike Drysdale</v>
      </c>
      <c r="G240" s="2" t="str">
        <f>LEFT(OrderData[[#This Row],[Name]], SEARCH(" ", OrderData[[#This Row],[Name]]) - 1)</f>
        <v>Friederike</v>
      </c>
      <c r="H240" s="2" t="str">
        <f>RIGHT(OrderData[[#This Row],[Name]], LEN(OrderData[[#This Row],[Name]]) - SEARCH(" ", OrderData[[#This Row],[Name]]))</f>
        <v>Drysdale</v>
      </c>
      <c r="I240" s="2" t="str">
        <f>VLOOKUP(OrderData[[#This Row],[Customer ID]],customers!$A$1:$I$1001,6,FALSE)</f>
        <v>Midland</v>
      </c>
      <c r="J240" s="2" t="str">
        <f>VLOOKUP(OrderData[[#This Row],[Customer ID]],customers!$A$1:$I$1001,7,FALSE)</f>
        <v>United States</v>
      </c>
      <c r="K240" t="str">
        <f>VLOOKUP(OrderData[[#This Row],[Customer ID]],customers!$A$1:$I$1001,9,FALSE)</f>
        <v>Yes</v>
      </c>
      <c r="L240" t="str">
        <f>INDEX(Table3[Coffee Type],MATCH(OrderData[[#This Row],[Product ID]],Table3[Product ID],0))</f>
        <v>Rob</v>
      </c>
      <c r="M240" t="str">
        <f>VLOOKUP(OrderData[[#This Row],[Product ID]],products!$A$1:$G$49,3,FALSE)</f>
        <v>M</v>
      </c>
      <c r="N240">
        <f>VLOOKUP(OrderData[[#This Row],[Product ID]],products!$A$1:$G$49,5,FALSE)</f>
        <v>22.884999999999998</v>
      </c>
      <c r="O240" s="4">
        <f>OrderData[[#This Row],[Unit Price]]*OrderData[[#This Row],[Quantity]]</f>
        <v>45.769999999999996</v>
      </c>
      <c r="P240" t="str" cm="1">
        <f t="array" ref="P240">_xlfn.IFS(OrderData[[#This Row],[Roast Type]]="M","Medium",OrderData[[#This Row],[Roast Type]]="L","Light",OrderData[[#This Row],[Roast Type]]="D","Dark")</f>
        <v>Medium</v>
      </c>
      <c r="Q240" t="str" cm="1">
        <f t="array" ref="Q240">_xlfn.IFS(OrderData[[#This Row],[Coffee Type]]="Rob","Robusta",OrderData[[#This Row],[Coffee Type]]="Ara","Arabica",OrderData[[#This Row],[Coffee Type]]="Lib","Librica",OrderData[[#This Row],[Coffee Type]]="Exc","Excelsior")</f>
        <v>Robusta</v>
      </c>
    </row>
    <row r="241" spans="1:17" x14ac:dyDescent="0.3">
      <c r="A241" s="2" t="s">
        <v>506</v>
      </c>
      <c r="B241" s="3">
        <v>43881</v>
      </c>
      <c r="C241" s="2" t="s">
        <v>507</v>
      </c>
      <c r="D241" t="s">
        <v>150</v>
      </c>
      <c r="E241" s="2">
        <v>4</v>
      </c>
      <c r="F241" s="2" t="str">
        <f>VLOOKUP(OrderData[[#This Row],[Customer ID]],customers!$A$1:$I$1001,2,FALSE)</f>
        <v>Devon Magowan</v>
      </c>
      <c r="G241" s="2" t="str">
        <f>LEFT(OrderData[[#This Row],[Name]], SEARCH(" ", OrderData[[#This Row],[Name]]) - 1)</f>
        <v>Devon</v>
      </c>
      <c r="H241" s="2" t="str">
        <f>RIGHT(OrderData[[#This Row],[Name]], LEN(OrderData[[#This Row],[Name]]) - SEARCH(" ", OrderData[[#This Row],[Name]]))</f>
        <v>Magowan</v>
      </c>
      <c r="I241" s="2" t="str">
        <f>VLOOKUP(OrderData[[#This Row],[Customer ID]],customers!$A$1:$I$1001,6,FALSE)</f>
        <v>Cheyenne</v>
      </c>
      <c r="J241" s="2" t="str">
        <f>VLOOKUP(OrderData[[#This Row],[Customer ID]],customers!$A$1:$I$1001,7,FALSE)</f>
        <v>United States</v>
      </c>
      <c r="K241" t="str">
        <f>VLOOKUP(OrderData[[#This Row],[Customer ID]],customers!$A$1:$I$1001,9,FALSE)</f>
        <v>No</v>
      </c>
      <c r="L241" t="str">
        <f>INDEX(Table3[Coffee Type],MATCH(OrderData[[#This Row],[Product ID]],Table3[Product ID],0))</f>
        <v>Exc</v>
      </c>
      <c r="M241" t="str">
        <f>VLOOKUP(OrderData[[#This Row],[Product ID]],products!$A$1:$G$49,3,FALSE)</f>
        <v>L</v>
      </c>
      <c r="N241">
        <f>VLOOKUP(OrderData[[#This Row],[Product ID]],products!$A$1:$G$49,5,FALSE)</f>
        <v>14.85</v>
      </c>
      <c r="O241" s="4">
        <f>OrderData[[#This Row],[Unit Price]]*OrderData[[#This Row],[Quantity]]</f>
        <v>59.4</v>
      </c>
      <c r="P241" t="str" cm="1">
        <f t="array" ref="P241">_xlfn.IFS(OrderData[[#This Row],[Roast Type]]="M","Medium",OrderData[[#This Row],[Roast Type]]="L","Light",OrderData[[#This Row],[Roast Type]]="D","Dark")</f>
        <v>Light</v>
      </c>
      <c r="Q241" t="str" cm="1">
        <f t="array" ref="Q241">_xlfn.IFS(OrderData[[#This Row],[Coffee Type]]="Rob","Robusta",OrderData[[#This Row],[Coffee Type]]="Ara","Arabica",OrderData[[#This Row],[Coffee Type]]="Lib","Librica",OrderData[[#This Row],[Coffee Type]]="Exc","Excelsior")</f>
        <v>Excelsior</v>
      </c>
    </row>
    <row r="242" spans="1:17" x14ac:dyDescent="0.3">
      <c r="A242" s="2" t="s">
        <v>508</v>
      </c>
      <c r="B242" s="3">
        <v>43993</v>
      </c>
      <c r="C242" s="2" t="s">
        <v>509</v>
      </c>
      <c r="D242" t="s">
        <v>184</v>
      </c>
      <c r="E242" s="2">
        <v>6</v>
      </c>
      <c r="F242" s="2" t="str">
        <f>VLOOKUP(OrderData[[#This Row],[Customer ID]],customers!$A$1:$I$1001,2,FALSE)</f>
        <v>Codi Littrell</v>
      </c>
      <c r="G242" s="2" t="str">
        <f>LEFT(OrderData[[#This Row],[Name]], SEARCH(" ", OrderData[[#This Row],[Name]]) - 1)</f>
        <v>Codi</v>
      </c>
      <c r="H242" s="2" t="str">
        <f>RIGHT(OrderData[[#This Row],[Name]], LEN(OrderData[[#This Row],[Name]]) - SEARCH(" ", OrderData[[#This Row],[Name]]))</f>
        <v>Littrell</v>
      </c>
      <c r="I242" s="2" t="str">
        <f>VLOOKUP(OrderData[[#This Row],[Customer ID]],customers!$A$1:$I$1001,6,FALSE)</f>
        <v>Atlanta</v>
      </c>
      <c r="J242" s="2" t="str">
        <f>VLOOKUP(OrderData[[#This Row],[Customer ID]],customers!$A$1:$I$1001,7,FALSE)</f>
        <v>United States</v>
      </c>
      <c r="K242" t="str">
        <f>VLOOKUP(OrderData[[#This Row],[Customer ID]],customers!$A$1:$I$1001,9,FALSE)</f>
        <v>Yes</v>
      </c>
      <c r="L242" t="str">
        <f>INDEX(Table3[Coffee Type],MATCH(OrderData[[#This Row],[Product ID]],Table3[Product ID],0))</f>
        <v>Ara</v>
      </c>
      <c r="M242" t="str">
        <f>VLOOKUP(OrderData[[#This Row],[Product ID]],products!$A$1:$G$49,3,FALSE)</f>
        <v>M</v>
      </c>
      <c r="N242">
        <f>VLOOKUP(OrderData[[#This Row],[Product ID]],products!$A$1:$G$49,5,FALSE)</f>
        <v>25.874999999999996</v>
      </c>
      <c r="O242" s="4">
        <f>OrderData[[#This Row],[Unit Price]]*OrderData[[#This Row],[Quantity]]</f>
        <v>155.24999999999997</v>
      </c>
      <c r="P242" t="str" cm="1">
        <f t="array" ref="P242">_xlfn.IFS(OrderData[[#This Row],[Roast Type]]="M","Medium",OrderData[[#This Row],[Roast Type]]="L","Light",OrderData[[#This Row],[Roast Type]]="D","Dark")</f>
        <v>Medium</v>
      </c>
      <c r="Q242" t="str" cm="1">
        <f t="array" ref="Q242">_xlfn.IFS(OrderData[[#This Row],[Coffee Type]]="Rob","Robusta",OrderData[[#This Row],[Coffee Type]]="Ara","Arabica",OrderData[[#This Row],[Coffee Type]]="Lib","Librica",OrderData[[#This Row],[Coffee Type]]="Exc","Excelsior")</f>
        <v>Arabica</v>
      </c>
    </row>
    <row r="243" spans="1:17" x14ac:dyDescent="0.3">
      <c r="A243" s="2" t="s">
        <v>510</v>
      </c>
      <c r="B243" s="3">
        <v>44082</v>
      </c>
      <c r="C243" s="2" t="s">
        <v>511</v>
      </c>
      <c r="D243" t="s">
        <v>54</v>
      </c>
      <c r="E243" s="2">
        <v>2</v>
      </c>
      <c r="F243" s="2" t="str">
        <f>VLOOKUP(OrderData[[#This Row],[Customer ID]],customers!$A$1:$I$1001,2,FALSE)</f>
        <v>Christel Speak</v>
      </c>
      <c r="G243" s="2" t="str">
        <f>LEFT(OrderData[[#This Row],[Name]], SEARCH(" ", OrderData[[#This Row],[Name]]) - 1)</f>
        <v>Christel</v>
      </c>
      <c r="H243" s="2" t="str">
        <f>RIGHT(OrderData[[#This Row],[Name]], LEN(OrderData[[#This Row],[Name]]) - SEARCH(" ", OrderData[[#This Row],[Name]]))</f>
        <v>Speak</v>
      </c>
      <c r="I243" s="2" t="str">
        <f>VLOOKUP(OrderData[[#This Row],[Customer ID]],customers!$A$1:$I$1001,6,FALSE)</f>
        <v>Duluth</v>
      </c>
      <c r="J243" s="2" t="str">
        <f>VLOOKUP(OrderData[[#This Row],[Customer ID]],customers!$A$1:$I$1001,7,FALSE)</f>
        <v>United States</v>
      </c>
      <c r="K243" t="str">
        <f>VLOOKUP(OrderData[[#This Row],[Customer ID]],customers!$A$1:$I$1001,9,FALSE)</f>
        <v>No</v>
      </c>
      <c r="L243" t="str">
        <f>INDEX(Table3[Coffee Type],MATCH(OrderData[[#This Row],[Product ID]],Table3[Product ID],0))</f>
        <v>Rob</v>
      </c>
      <c r="M243" t="str">
        <f>VLOOKUP(OrderData[[#This Row],[Product ID]],products!$A$1:$G$49,3,FALSE)</f>
        <v>M</v>
      </c>
      <c r="N243">
        <f>VLOOKUP(OrderData[[#This Row],[Product ID]],products!$A$1:$G$49,5,FALSE)</f>
        <v>22.884999999999998</v>
      </c>
      <c r="O243" s="4">
        <f>OrderData[[#This Row],[Unit Price]]*OrderData[[#This Row],[Quantity]]</f>
        <v>45.769999999999996</v>
      </c>
      <c r="P243" t="str" cm="1">
        <f t="array" ref="P243">_xlfn.IFS(OrderData[[#This Row],[Roast Type]]="M","Medium",OrderData[[#This Row],[Roast Type]]="L","Light",OrderData[[#This Row],[Roast Type]]="D","Dark")</f>
        <v>Medium</v>
      </c>
      <c r="Q243" t="str" cm="1">
        <f t="array" ref="Q243">_xlfn.IFS(OrderData[[#This Row],[Coffee Type]]="Rob","Robusta",OrderData[[#This Row],[Coffee Type]]="Ara","Arabica",OrderData[[#This Row],[Coffee Type]]="Lib","Librica",OrderData[[#This Row],[Coffee Type]]="Exc","Excelsior")</f>
        <v>Robusta</v>
      </c>
    </row>
    <row r="244" spans="1:17" x14ac:dyDescent="0.3">
      <c r="A244" s="2" t="s">
        <v>512</v>
      </c>
      <c r="B244" s="3">
        <v>43918</v>
      </c>
      <c r="C244" s="2" t="s">
        <v>513</v>
      </c>
      <c r="D244" t="s">
        <v>258</v>
      </c>
      <c r="E244" s="2">
        <v>3</v>
      </c>
      <c r="F244" s="2" t="str">
        <f>VLOOKUP(OrderData[[#This Row],[Customer ID]],customers!$A$1:$I$1001,2,FALSE)</f>
        <v>Sibella Rushbrooke</v>
      </c>
      <c r="G244" s="2" t="str">
        <f>LEFT(OrderData[[#This Row],[Name]], SEARCH(" ", OrderData[[#This Row],[Name]]) - 1)</f>
        <v>Sibella</v>
      </c>
      <c r="H244" s="2" t="str">
        <f>RIGHT(OrderData[[#This Row],[Name]], LEN(OrderData[[#This Row],[Name]]) - SEARCH(" ", OrderData[[#This Row],[Name]]))</f>
        <v>Rushbrooke</v>
      </c>
      <c r="I244" s="2" t="str">
        <f>VLOOKUP(OrderData[[#This Row],[Customer ID]],customers!$A$1:$I$1001,6,FALSE)</f>
        <v>Sacramento</v>
      </c>
      <c r="J244" s="2" t="str">
        <f>VLOOKUP(OrderData[[#This Row],[Customer ID]],customers!$A$1:$I$1001,7,FALSE)</f>
        <v>United States</v>
      </c>
      <c r="K244" t="str">
        <f>VLOOKUP(OrderData[[#This Row],[Customer ID]],customers!$A$1:$I$1001,9,FALSE)</f>
        <v>Yes</v>
      </c>
      <c r="L244" t="str">
        <f>INDEX(Table3[Coffee Type],MATCH(OrderData[[#This Row],[Product ID]],Table3[Product ID],0))</f>
        <v>Exc</v>
      </c>
      <c r="M244" t="str">
        <f>VLOOKUP(OrderData[[#This Row],[Product ID]],products!$A$1:$G$49,3,FALSE)</f>
        <v>D</v>
      </c>
      <c r="N244">
        <f>VLOOKUP(OrderData[[#This Row],[Product ID]],products!$A$1:$G$49,5,FALSE)</f>
        <v>12.15</v>
      </c>
      <c r="O244" s="4">
        <f>OrderData[[#This Row],[Unit Price]]*OrderData[[#This Row],[Quantity]]</f>
        <v>36.450000000000003</v>
      </c>
      <c r="P244" t="str" cm="1">
        <f t="array" ref="P244">_xlfn.IFS(OrderData[[#This Row],[Roast Type]]="M","Medium",OrderData[[#This Row],[Roast Type]]="L","Light",OrderData[[#This Row],[Roast Type]]="D","Dark")</f>
        <v>Dark</v>
      </c>
      <c r="Q244" t="str" cm="1">
        <f t="array" ref="Q244">_xlfn.IFS(OrderData[[#This Row],[Coffee Type]]="Rob","Robusta",OrderData[[#This Row],[Coffee Type]]="Ara","Arabica",OrderData[[#This Row],[Coffee Type]]="Lib","Librica",OrderData[[#This Row],[Coffee Type]]="Exc","Excelsior")</f>
        <v>Excelsior</v>
      </c>
    </row>
    <row r="245" spans="1:17" x14ac:dyDescent="0.3">
      <c r="A245" s="2" t="s">
        <v>514</v>
      </c>
      <c r="B245" s="3">
        <v>44114</v>
      </c>
      <c r="C245" s="2" t="s">
        <v>515</v>
      </c>
      <c r="D245" t="s">
        <v>29</v>
      </c>
      <c r="E245" s="2">
        <v>4</v>
      </c>
      <c r="F245" s="2" t="str">
        <f>VLOOKUP(OrderData[[#This Row],[Customer ID]],customers!$A$1:$I$1001,2,FALSE)</f>
        <v>Tammie Drynan</v>
      </c>
      <c r="G245" s="2" t="str">
        <f>LEFT(OrderData[[#This Row],[Name]], SEARCH(" ", OrderData[[#This Row],[Name]]) - 1)</f>
        <v>Tammie</v>
      </c>
      <c r="H245" s="2" t="str">
        <f>RIGHT(OrderData[[#This Row],[Name]], LEN(OrderData[[#This Row],[Name]]) - SEARCH(" ", OrderData[[#This Row],[Name]]))</f>
        <v>Drynan</v>
      </c>
      <c r="I245" s="2" t="str">
        <f>VLOOKUP(OrderData[[#This Row],[Customer ID]],customers!$A$1:$I$1001,6,FALSE)</f>
        <v>Tampa</v>
      </c>
      <c r="J245" s="2" t="str">
        <f>VLOOKUP(OrderData[[#This Row],[Customer ID]],customers!$A$1:$I$1001,7,FALSE)</f>
        <v>United States</v>
      </c>
      <c r="K245" t="str">
        <f>VLOOKUP(OrderData[[#This Row],[Customer ID]],customers!$A$1:$I$1001,9,FALSE)</f>
        <v>Yes</v>
      </c>
      <c r="L245" t="str">
        <f>INDEX(Table3[Coffee Type],MATCH(OrderData[[#This Row],[Product ID]],Table3[Product ID],0))</f>
        <v>Exc</v>
      </c>
      <c r="M245" t="str">
        <f>VLOOKUP(OrderData[[#This Row],[Product ID]],products!$A$1:$G$49,3,FALSE)</f>
        <v>D</v>
      </c>
      <c r="N245">
        <f>VLOOKUP(OrderData[[#This Row],[Product ID]],products!$A$1:$G$49,5,FALSE)</f>
        <v>7.29</v>
      </c>
      <c r="O245" s="4">
        <f>OrderData[[#This Row],[Unit Price]]*OrderData[[#This Row],[Quantity]]</f>
        <v>29.16</v>
      </c>
      <c r="P245" t="str" cm="1">
        <f t="array" ref="P245">_xlfn.IFS(OrderData[[#This Row],[Roast Type]]="M","Medium",OrderData[[#This Row],[Roast Type]]="L","Light",OrderData[[#This Row],[Roast Type]]="D","Dark")</f>
        <v>Dark</v>
      </c>
      <c r="Q245" t="str" cm="1">
        <f t="array" ref="Q245">_xlfn.IFS(OrderData[[#This Row],[Coffee Type]]="Rob","Robusta",OrderData[[#This Row],[Coffee Type]]="Ara","Arabica",OrderData[[#This Row],[Coffee Type]]="Lib","Librica",OrderData[[#This Row],[Coffee Type]]="Exc","Excelsior")</f>
        <v>Excelsior</v>
      </c>
    </row>
    <row r="246" spans="1:17" x14ac:dyDescent="0.3">
      <c r="A246" s="2" t="s">
        <v>516</v>
      </c>
      <c r="B246" s="3">
        <v>44702</v>
      </c>
      <c r="C246" s="2" t="s">
        <v>517</v>
      </c>
      <c r="D246" t="s">
        <v>210</v>
      </c>
      <c r="E246" s="2">
        <v>4</v>
      </c>
      <c r="F246" s="2" t="str">
        <f>VLOOKUP(OrderData[[#This Row],[Customer ID]],customers!$A$1:$I$1001,2,FALSE)</f>
        <v>Effie Yurkov</v>
      </c>
      <c r="G246" s="2" t="str">
        <f>LEFT(OrderData[[#This Row],[Name]], SEARCH(" ", OrderData[[#This Row],[Name]]) - 1)</f>
        <v>Effie</v>
      </c>
      <c r="H246" s="2" t="str">
        <f>RIGHT(OrderData[[#This Row],[Name]], LEN(OrderData[[#This Row],[Name]]) - SEARCH(" ", OrderData[[#This Row],[Name]]))</f>
        <v>Yurkov</v>
      </c>
      <c r="I246" s="2" t="str">
        <f>VLOOKUP(OrderData[[#This Row],[Customer ID]],customers!$A$1:$I$1001,6,FALSE)</f>
        <v>Honolulu</v>
      </c>
      <c r="J246" s="2" t="str">
        <f>VLOOKUP(OrderData[[#This Row],[Customer ID]],customers!$A$1:$I$1001,7,FALSE)</f>
        <v>United States</v>
      </c>
      <c r="K246" t="str">
        <f>VLOOKUP(OrderData[[#This Row],[Customer ID]],customers!$A$1:$I$1001,9,FALSE)</f>
        <v>No</v>
      </c>
      <c r="L246" t="str">
        <f>INDEX(Table3[Coffee Type],MATCH(OrderData[[#This Row],[Product ID]],Table3[Product ID],0))</f>
        <v>Lib</v>
      </c>
      <c r="M246" t="str">
        <f>VLOOKUP(OrderData[[#This Row],[Product ID]],products!$A$1:$G$49,3,FALSE)</f>
        <v>M</v>
      </c>
      <c r="N246">
        <f>VLOOKUP(OrderData[[#This Row],[Product ID]],products!$A$1:$G$49,5,FALSE)</f>
        <v>33.464999999999996</v>
      </c>
      <c r="O246" s="4">
        <f>OrderData[[#This Row],[Unit Price]]*OrderData[[#This Row],[Quantity]]</f>
        <v>133.85999999999999</v>
      </c>
      <c r="P246" t="str" cm="1">
        <f t="array" ref="P246">_xlfn.IFS(OrderData[[#This Row],[Roast Type]]="M","Medium",OrderData[[#This Row],[Roast Type]]="L","Light",OrderData[[#This Row],[Roast Type]]="D","Dark")</f>
        <v>Medium</v>
      </c>
      <c r="Q246" t="str" cm="1">
        <f t="array" ref="Q246">_xlfn.IFS(OrderData[[#This Row],[Coffee Type]]="Rob","Robusta",OrderData[[#This Row],[Coffee Type]]="Ara","Arabica",OrderData[[#This Row],[Coffee Type]]="Lib","Librica",OrderData[[#This Row],[Coffee Type]]="Exc","Excelsior")</f>
        <v>Librica</v>
      </c>
    </row>
    <row r="247" spans="1:17" x14ac:dyDescent="0.3">
      <c r="A247" s="2" t="s">
        <v>518</v>
      </c>
      <c r="B247" s="3">
        <v>43951</v>
      </c>
      <c r="C247" s="2" t="s">
        <v>519</v>
      </c>
      <c r="D247" t="s">
        <v>32</v>
      </c>
      <c r="E247" s="2">
        <v>5</v>
      </c>
      <c r="F247" s="2" t="str">
        <f>VLOOKUP(OrderData[[#This Row],[Customer ID]],customers!$A$1:$I$1001,2,FALSE)</f>
        <v>Lexie Mallan</v>
      </c>
      <c r="G247" s="2" t="str">
        <f>LEFT(OrderData[[#This Row],[Name]], SEARCH(" ", OrderData[[#This Row],[Name]]) - 1)</f>
        <v>Lexie</v>
      </c>
      <c r="H247" s="2" t="str">
        <f>RIGHT(OrderData[[#This Row],[Name]], LEN(OrderData[[#This Row],[Name]]) - SEARCH(" ", OrderData[[#This Row],[Name]]))</f>
        <v>Mallan</v>
      </c>
      <c r="I247" s="2" t="str">
        <f>VLOOKUP(OrderData[[#This Row],[Customer ID]],customers!$A$1:$I$1001,6,FALSE)</f>
        <v>Baton Rouge</v>
      </c>
      <c r="J247" s="2" t="str">
        <f>VLOOKUP(OrderData[[#This Row],[Customer ID]],customers!$A$1:$I$1001,7,FALSE)</f>
        <v>United States</v>
      </c>
      <c r="K247" t="str">
        <f>VLOOKUP(OrderData[[#This Row],[Customer ID]],customers!$A$1:$I$1001,9,FALSE)</f>
        <v>Yes</v>
      </c>
      <c r="L247" t="str">
        <f>INDEX(Table3[Coffee Type],MATCH(OrderData[[#This Row],[Product ID]],Table3[Product ID],0))</f>
        <v>Lib</v>
      </c>
      <c r="M247" t="str">
        <f>VLOOKUP(OrderData[[#This Row],[Product ID]],products!$A$1:$G$49,3,FALSE)</f>
        <v>L</v>
      </c>
      <c r="N247">
        <f>VLOOKUP(OrderData[[#This Row],[Product ID]],products!$A$1:$G$49,5,FALSE)</f>
        <v>4.7549999999999999</v>
      </c>
      <c r="O247" s="4">
        <f>OrderData[[#This Row],[Unit Price]]*OrderData[[#This Row],[Quantity]]</f>
        <v>23.774999999999999</v>
      </c>
      <c r="P247" t="str" cm="1">
        <f t="array" ref="P247">_xlfn.IFS(OrderData[[#This Row],[Roast Type]]="M","Medium",OrderData[[#This Row],[Roast Type]]="L","Light",OrderData[[#This Row],[Roast Type]]="D","Dark")</f>
        <v>Light</v>
      </c>
      <c r="Q247" t="str" cm="1">
        <f t="array" ref="Q247">_xlfn.IFS(OrderData[[#This Row],[Coffee Type]]="Rob","Robusta",OrderData[[#This Row],[Coffee Type]]="Ara","Arabica",OrderData[[#This Row],[Coffee Type]]="Lib","Librica",OrderData[[#This Row],[Coffee Type]]="Exc","Excelsior")</f>
        <v>Librica</v>
      </c>
    </row>
    <row r="248" spans="1:17" x14ac:dyDescent="0.3">
      <c r="A248" s="2" t="s">
        <v>520</v>
      </c>
      <c r="B248" s="3">
        <v>44542</v>
      </c>
      <c r="C248" s="2" t="s">
        <v>521</v>
      </c>
      <c r="D248" t="s">
        <v>26</v>
      </c>
      <c r="E248" s="2">
        <v>3</v>
      </c>
      <c r="F248" s="2" t="str">
        <f>VLOOKUP(OrderData[[#This Row],[Customer ID]],customers!$A$1:$I$1001,2,FALSE)</f>
        <v>Georgena Bentjens</v>
      </c>
      <c r="G248" s="2" t="str">
        <f>LEFT(OrderData[[#This Row],[Name]], SEARCH(" ", OrderData[[#This Row],[Name]]) - 1)</f>
        <v>Georgena</v>
      </c>
      <c r="H248" s="2" t="str">
        <f>RIGHT(OrderData[[#This Row],[Name]], LEN(OrderData[[#This Row],[Name]]) - SEARCH(" ", OrderData[[#This Row],[Name]]))</f>
        <v>Bentjens</v>
      </c>
      <c r="I248" s="2" t="str">
        <f>VLOOKUP(OrderData[[#This Row],[Customer ID]],customers!$A$1:$I$1001,6,FALSE)</f>
        <v>Newbiggin</v>
      </c>
      <c r="J248" s="2" t="str">
        <f>VLOOKUP(OrderData[[#This Row],[Customer ID]],customers!$A$1:$I$1001,7,FALSE)</f>
        <v>United Kingdom</v>
      </c>
      <c r="K248" t="str">
        <f>VLOOKUP(OrderData[[#This Row],[Customer ID]],customers!$A$1:$I$1001,9,FALSE)</f>
        <v>No</v>
      </c>
      <c r="L248" t="str">
        <f>INDEX(Table3[Coffee Type],MATCH(OrderData[[#This Row],[Product ID]],Table3[Product ID],0))</f>
        <v>Lib</v>
      </c>
      <c r="M248" t="str">
        <f>VLOOKUP(OrderData[[#This Row],[Product ID]],products!$A$1:$G$49,3,FALSE)</f>
        <v>D</v>
      </c>
      <c r="N248">
        <f>VLOOKUP(OrderData[[#This Row],[Product ID]],products!$A$1:$G$49,5,FALSE)</f>
        <v>12.95</v>
      </c>
      <c r="O248" s="4">
        <f>OrderData[[#This Row],[Unit Price]]*OrderData[[#This Row],[Quantity]]</f>
        <v>38.849999999999994</v>
      </c>
      <c r="P248" t="str" cm="1">
        <f t="array" ref="P248">_xlfn.IFS(OrderData[[#This Row],[Roast Type]]="M","Medium",OrderData[[#This Row],[Roast Type]]="L","Light",OrderData[[#This Row],[Roast Type]]="D","Dark")</f>
        <v>Dark</v>
      </c>
      <c r="Q248" t="str" cm="1">
        <f t="array" ref="Q248">_xlfn.IFS(OrderData[[#This Row],[Coffee Type]]="Rob","Robusta",OrderData[[#This Row],[Coffee Type]]="Ara","Arabica",OrderData[[#This Row],[Coffee Type]]="Lib","Librica",OrderData[[#This Row],[Coffee Type]]="Exc","Excelsior")</f>
        <v>Librica</v>
      </c>
    </row>
    <row r="249" spans="1:17" x14ac:dyDescent="0.3">
      <c r="A249" s="2" t="s">
        <v>522</v>
      </c>
      <c r="B249" s="3">
        <v>44131</v>
      </c>
      <c r="C249" s="2" t="s">
        <v>523</v>
      </c>
      <c r="D249" t="s">
        <v>195</v>
      </c>
      <c r="E249" s="2">
        <v>6</v>
      </c>
      <c r="F249" s="2" t="str">
        <f>VLOOKUP(OrderData[[#This Row],[Customer ID]],customers!$A$1:$I$1001,2,FALSE)</f>
        <v>Delmar Beasant</v>
      </c>
      <c r="G249" s="2" t="str">
        <f>LEFT(OrderData[[#This Row],[Name]], SEARCH(" ", OrderData[[#This Row],[Name]]) - 1)</f>
        <v>Delmar</v>
      </c>
      <c r="H249" s="2" t="str">
        <f>RIGHT(OrderData[[#This Row],[Name]], LEN(OrderData[[#This Row],[Name]]) - SEARCH(" ", OrderData[[#This Row],[Name]]))</f>
        <v>Beasant</v>
      </c>
      <c r="I249" s="2" t="str">
        <f>VLOOKUP(OrderData[[#This Row],[Customer ID]],customers!$A$1:$I$1001,6,FALSE)</f>
        <v>Kilkenny</v>
      </c>
      <c r="J249" s="2" t="str">
        <f>VLOOKUP(OrderData[[#This Row],[Customer ID]],customers!$A$1:$I$1001,7,FALSE)</f>
        <v>Ireland</v>
      </c>
      <c r="K249" t="str">
        <f>VLOOKUP(OrderData[[#This Row],[Customer ID]],customers!$A$1:$I$1001,9,FALSE)</f>
        <v>Yes</v>
      </c>
      <c r="L249" t="str">
        <f>INDEX(Table3[Coffee Type],MATCH(OrderData[[#This Row],[Product ID]],Table3[Product ID],0))</f>
        <v>Rob</v>
      </c>
      <c r="M249" t="str">
        <f>VLOOKUP(OrderData[[#This Row],[Product ID]],products!$A$1:$G$49,3,FALSE)</f>
        <v>L</v>
      </c>
      <c r="N249">
        <f>VLOOKUP(OrderData[[#This Row],[Product ID]],products!$A$1:$G$49,5,FALSE)</f>
        <v>3.5849999999999995</v>
      </c>
      <c r="O249" s="4">
        <f>OrderData[[#This Row],[Unit Price]]*OrderData[[#This Row],[Quantity]]</f>
        <v>21.509999999999998</v>
      </c>
      <c r="P249" t="str" cm="1">
        <f t="array" ref="P249">_xlfn.IFS(OrderData[[#This Row],[Roast Type]]="M","Medium",OrderData[[#This Row],[Roast Type]]="L","Light",OrderData[[#This Row],[Roast Type]]="D","Dark")</f>
        <v>Light</v>
      </c>
      <c r="Q249" t="str" cm="1">
        <f t="array" ref="Q249">_xlfn.IFS(OrderData[[#This Row],[Coffee Type]]="Rob","Robusta",OrderData[[#This Row],[Coffee Type]]="Ara","Arabica",OrderData[[#This Row],[Coffee Type]]="Lib","Librica",OrderData[[#This Row],[Coffee Type]]="Exc","Excelsior")</f>
        <v>Robusta</v>
      </c>
    </row>
    <row r="250" spans="1:17" x14ac:dyDescent="0.3">
      <c r="A250" s="2" t="s">
        <v>524</v>
      </c>
      <c r="B250" s="3">
        <v>44019</v>
      </c>
      <c r="C250" s="2" t="s">
        <v>525</v>
      </c>
      <c r="D250" t="s">
        <v>40</v>
      </c>
      <c r="E250" s="2">
        <v>1</v>
      </c>
      <c r="F250" s="2" t="str">
        <f>VLOOKUP(OrderData[[#This Row],[Customer ID]],customers!$A$1:$I$1001,2,FALSE)</f>
        <v>Lyn Entwistle</v>
      </c>
      <c r="G250" s="2" t="str">
        <f>LEFT(OrderData[[#This Row],[Name]], SEARCH(" ", OrderData[[#This Row],[Name]]) - 1)</f>
        <v>Lyn</v>
      </c>
      <c r="H250" s="2" t="str">
        <f>RIGHT(OrderData[[#This Row],[Name]], LEN(OrderData[[#This Row],[Name]]) - SEARCH(" ", OrderData[[#This Row],[Name]]))</f>
        <v>Entwistle</v>
      </c>
      <c r="I250" s="2" t="str">
        <f>VLOOKUP(OrderData[[#This Row],[Customer ID]],customers!$A$1:$I$1001,6,FALSE)</f>
        <v>Minneapolis</v>
      </c>
      <c r="J250" s="2" t="str">
        <f>VLOOKUP(OrderData[[#This Row],[Customer ID]],customers!$A$1:$I$1001,7,FALSE)</f>
        <v>United States</v>
      </c>
      <c r="K250" t="str">
        <f>VLOOKUP(OrderData[[#This Row],[Customer ID]],customers!$A$1:$I$1001,9,FALSE)</f>
        <v>Yes</v>
      </c>
      <c r="L250" t="str">
        <f>INDEX(Table3[Coffee Type],MATCH(OrderData[[#This Row],[Product ID]],Table3[Product ID],0))</f>
        <v>Ara</v>
      </c>
      <c r="M250" t="str">
        <f>VLOOKUP(OrderData[[#This Row],[Product ID]],products!$A$1:$G$49,3,FALSE)</f>
        <v>D</v>
      </c>
      <c r="N250">
        <f>VLOOKUP(OrderData[[#This Row],[Product ID]],products!$A$1:$G$49,5,FALSE)</f>
        <v>9.9499999999999993</v>
      </c>
      <c r="O250" s="4">
        <f>OrderData[[#This Row],[Unit Price]]*OrderData[[#This Row],[Quantity]]</f>
        <v>9.9499999999999993</v>
      </c>
      <c r="P250" t="str" cm="1">
        <f t="array" ref="P250">_xlfn.IFS(OrderData[[#This Row],[Roast Type]]="M","Medium",OrderData[[#This Row],[Roast Type]]="L","Light",OrderData[[#This Row],[Roast Type]]="D","Dark")</f>
        <v>Dark</v>
      </c>
      <c r="Q250" t="str" cm="1">
        <f t="array" ref="Q250">_xlfn.IFS(OrderData[[#This Row],[Coffee Type]]="Rob","Robusta",OrderData[[#This Row],[Coffee Type]]="Ara","Arabica",OrderData[[#This Row],[Coffee Type]]="Lib","Librica",OrderData[[#This Row],[Coffee Type]]="Exc","Excelsior")</f>
        <v>Arabica</v>
      </c>
    </row>
    <row r="251" spans="1:17" x14ac:dyDescent="0.3">
      <c r="A251" s="2" t="s">
        <v>526</v>
      </c>
      <c r="B251" s="3">
        <v>43861</v>
      </c>
      <c r="C251" s="2" t="s">
        <v>527</v>
      </c>
      <c r="D251" t="s">
        <v>145</v>
      </c>
      <c r="E251" s="2">
        <v>1</v>
      </c>
      <c r="F251" s="2" t="str">
        <f>VLOOKUP(OrderData[[#This Row],[Customer ID]],customers!$A$1:$I$1001,2,FALSE)</f>
        <v>Zacharias Kiffe</v>
      </c>
      <c r="G251" s="2" t="str">
        <f>LEFT(OrderData[[#This Row],[Name]], SEARCH(" ", OrderData[[#This Row],[Name]]) - 1)</f>
        <v>Zacharias</v>
      </c>
      <c r="H251" s="2" t="str">
        <f>RIGHT(OrderData[[#This Row],[Name]], LEN(OrderData[[#This Row],[Name]]) - SEARCH(" ", OrderData[[#This Row],[Name]]))</f>
        <v>Kiffe</v>
      </c>
      <c r="I251" s="2" t="str">
        <f>VLOOKUP(OrderData[[#This Row],[Customer ID]],customers!$A$1:$I$1001,6,FALSE)</f>
        <v>Milwaukee</v>
      </c>
      <c r="J251" s="2" t="str">
        <f>VLOOKUP(OrderData[[#This Row],[Customer ID]],customers!$A$1:$I$1001,7,FALSE)</f>
        <v>United States</v>
      </c>
      <c r="K251" t="str">
        <f>VLOOKUP(OrderData[[#This Row],[Customer ID]],customers!$A$1:$I$1001,9,FALSE)</f>
        <v>Yes</v>
      </c>
      <c r="L251" t="str">
        <f>INDEX(Table3[Coffee Type],MATCH(OrderData[[#This Row],[Product ID]],Table3[Product ID],0))</f>
        <v>Lib</v>
      </c>
      <c r="M251" t="str">
        <f>VLOOKUP(OrderData[[#This Row],[Product ID]],products!$A$1:$G$49,3,FALSE)</f>
        <v>L</v>
      </c>
      <c r="N251">
        <f>VLOOKUP(OrderData[[#This Row],[Product ID]],products!$A$1:$G$49,5,FALSE)</f>
        <v>15.85</v>
      </c>
      <c r="O251" s="4">
        <f>OrderData[[#This Row],[Unit Price]]*OrderData[[#This Row],[Quantity]]</f>
        <v>15.85</v>
      </c>
      <c r="P251" t="str" cm="1">
        <f t="array" ref="P251">_xlfn.IFS(OrderData[[#This Row],[Roast Type]]="M","Medium",OrderData[[#This Row],[Roast Type]]="L","Light",OrderData[[#This Row],[Roast Type]]="D","Dark")</f>
        <v>Light</v>
      </c>
      <c r="Q251" t="str" cm="1">
        <f t="array" ref="Q251">_xlfn.IFS(OrderData[[#This Row],[Coffee Type]]="Rob","Robusta",OrderData[[#This Row],[Coffee Type]]="Ara","Arabica",OrderData[[#This Row],[Coffee Type]]="Lib","Librica",OrderData[[#This Row],[Coffee Type]]="Exc","Excelsior")</f>
        <v>Librica</v>
      </c>
    </row>
    <row r="252" spans="1:17" x14ac:dyDescent="0.3">
      <c r="A252" s="2" t="s">
        <v>528</v>
      </c>
      <c r="B252" s="3">
        <v>43879</v>
      </c>
      <c r="C252" s="2" t="s">
        <v>529</v>
      </c>
      <c r="D252" t="s">
        <v>175</v>
      </c>
      <c r="E252" s="2">
        <v>1</v>
      </c>
      <c r="F252" s="2" t="str">
        <f>VLOOKUP(OrderData[[#This Row],[Customer ID]],customers!$A$1:$I$1001,2,FALSE)</f>
        <v>Mercedes Acott</v>
      </c>
      <c r="G252" s="2" t="str">
        <f>LEFT(OrderData[[#This Row],[Name]], SEARCH(" ", OrderData[[#This Row],[Name]]) - 1)</f>
        <v>Mercedes</v>
      </c>
      <c r="H252" s="2" t="str">
        <f>RIGHT(OrderData[[#This Row],[Name]], LEN(OrderData[[#This Row],[Name]]) - SEARCH(" ", OrderData[[#This Row],[Name]]))</f>
        <v>Acott</v>
      </c>
      <c r="I252" s="2" t="str">
        <f>VLOOKUP(OrderData[[#This Row],[Customer ID]],customers!$A$1:$I$1001,6,FALSE)</f>
        <v>Charlotte</v>
      </c>
      <c r="J252" s="2" t="str">
        <f>VLOOKUP(OrderData[[#This Row],[Customer ID]],customers!$A$1:$I$1001,7,FALSE)</f>
        <v>United States</v>
      </c>
      <c r="K252" t="str">
        <f>VLOOKUP(OrderData[[#This Row],[Customer ID]],customers!$A$1:$I$1001,9,FALSE)</f>
        <v>Yes</v>
      </c>
      <c r="L252" t="str">
        <f>INDEX(Table3[Coffee Type],MATCH(OrderData[[#This Row],[Product ID]],Table3[Product ID],0))</f>
        <v>Rob</v>
      </c>
      <c r="M252" t="str">
        <f>VLOOKUP(OrderData[[#This Row],[Product ID]],products!$A$1:$G$49,3,FALSE)</f>
        <v>M</v>
      </c>
      <c r="N252">
        <f>VLOOKUP(OrderData[[#This Row],[Product ID]],products!$A$1:$G$49,5,FALSE)</f>
        <v>2.9849999999999999</v>
      </c>
      <c r="O252" s="4">
        <f>OrderData[[#This Row],[Unit Price]]*OrderData[[#This Row],[Quantity]]</f>
        <v>2.9849999999999999</v>
      </c>
      <c r="P252" t="str" cm="1">
        <f t="array" ref="P252">_xlfn.IFS(OrderData[[#This Row],[Roast Type]]="M","Medium",OrderData[[#This Row],[Roast Type]]="L","Light",OrderData[[#This Row],[Roast Type]]="D","Dark")</f>
        <v>Medium</v>
      </c>
      <c r="Q252" t="str" cm="1">
        <f t="array" ref="Q252">_xlfn.IFS(OrderData[[#This Row],[Coffee Type]]="Rob","Robusta",OrderData[[#This Row],[Coffee Type]]="Ara","Arabica",OrderData[[#This Row],[Coffee Type]]="Lib","Librica",OrderData[[#This Row],[Coffee Type]]="Exc","Excelsior")</f>
        <v>Robusta</v>
      </c>
    </row>
    <row r="253" spans="1:17" x14ac:dyDescent="0.3">
      <c r="A253" s="2" t="s">
        <v>530</v>
      </c>
      <c r="B253" s="3">
        <v>44360</v>
      </c>
      <c r="C253" s="2" t="s">
        <v>531</v>
      </c>
      <c r="D253" t="s">
        <v>22</v>
      </c>
      <c r="E253" s="2">
        <v>5</v>
      </c>
      <c r="F253" s="2" t="str">
        <f>VLOOKUP(OrderData[[#This Row],[Customer ID]],customers!$A$1:$I$1001,2,FALSE)</f>
        <v>Connor Heaviside</v>
      </c>
      <c r="G253" s="2" t="str">
        <f>LEFT(OrderData[[#This Row],[Name]], SEARCH(" ", OrderData[[#This Row],[Name]]) - 1)</f>
        <v>Connor</v>
      </c>
      <c r="H253" s="2" t="str">
        <f>RIGHT(OrderData[[#This Row],[Name]], LEN(OrderData[[#This Row],[Name]]) - SEARCH(" ", OrderData[[#This Row],[Name]]))</f>
        <v>Heaviside</v>
      </c>
      <c r="I253" s="2" t="str">
        <f>VLOOKUP(OrderData[[#This Row],[Customer ID]],customers!$A$1:$I$1001,6,FALSE)</f>
        <v>Phoenix</v>
      </c>
      <c r="J253" s="2" t="str">
        <f>VLOOKUP(OrderData[[#This Row],[Customer ID]],customers!$A$1:$I$1001,7,FALSE)</f>
        <v>United States</v>
      </c>
      <c r="K253" t="str">
        <f>VLOOKUP(OrderData[[#This Row],[Customer ID]],customers!$A$1:$I$1001,9,FALSE)</f>
        <v>Yes</v>
      </c>
      <c r="L253" t="str">
        <f>INDEX(Table3[Coffee Type],MATCH(OrderData[[#This Row],[Product ID]],Table3[Product ID],0))</f>
        <v>Exc</v>
      </c>
      <c r="M253" t="str">
        <f>VLOOKUP(OrderData[[#This Row],[Product ID]],products!$A$1:$G$49,3,FALSE)</f>
        <v>M</v>
      </c>
      <c r="N253">
        <f>VLOOKUP(OrderData[[#This Row],[Product ID]],products!$A$1:$G$49,5,FALSE)</f>
        <v>13.75</v>
      </c>
      <c r="O253" s="4">
        <f>OrderData[[#This Row],[Unit Price]]*OrderData[[#This Row],[Quantity]]</f>
        <v>68.75</v>
      </c>
      <c r="P253" t="str" cm="1">
        <f t="array" ref="P253">_xlfn.IFS(OrderData[[#This Row],[Roast Type]]="M","Medium",OrderData[[#This Row],[Roast Type]]="L","Light",OrderData[[#This Row],[Roast Type]]="D","Dark")</f>
        <v>Medium</v>
      </c>
      <c r="Q253" t="str" cm="1">
        <f t="array" ref="Q253">_xlfn.IFS(OrderData[[#This Row],[Coffee Type]]="Rob","Robusta",OrderData[[#This Row],[Coffee Type]]="Ara","Arabica",OrderData[[#This Row],[Coffee Type]]="Lib","Librica",OrderData[[#This Row],[Coffee Type]]="Exc","Excelsior")</f>
        <v>Excelsior</v>
      </c>
    </row>
    <row r="254" spans="1:17" x14ac:dyDescent="0.3">
      <c r="A254" s="2" t="s">
        <v>532</v>
      </c>
      <c r="B254" s="3">
        <v>44779</v>
      </c>
      <c r="C254" s="2" t="s">
        <v>533</v>
      </c>
      <c r="D254" t="s">
        <v>40</v>
      </c>
      <c r="E254" s="2">
        <v>3</v>
      </c>
      <c r="F254" s="2" t="str">
        <f>VLOOKUP(OrderData[[#This Row],[Customer ID]],customers!$A$1:$I$1001,2,FALSE)</f>
        <v>Devy Bulbrook</v>
      </c>
      <c r="G254" s="2" t="str">
        <f>LEFT(OrderData[[#This Row],[Name]], SEARCH(" ", OrderData[[#This Row],[Name]]) - 1)</f>
        <v>Devy</v>
      </c>
      <c r="H254" s="2" t="str">
        <f>RIGHT(OrderData[[#This Row],[Name]], LEN(OrderData[[#This Row],[Name]]) - SEARCH(" ", OrderData[[#This Row],[Name]]))</f>
        <v>Bulbrook</v>
      </c>
      <c r="I254" s="2" t="str">
        <f>VLOOKUP(OrderData[[#This Row],[Customer ID]],customers!$A$1:$I$1001,6,FALSE)</f>
        <v>Jamaica</v>
      </c>
      <c r="J254" s="2" t="str">
        <f>VLOOKUP(OrderData[[#This Row],[Customer ID]],customers!$A$1:$I$1001,7,FALSE)</f>
        <v>United States</v>
      </c>
      <c r="K254" t="str">
        <f>VLOOKUP(OrderData[[#This Row],[Customer ID]],customers!$A$1:$I$1001,9,FALSE)</f>
        <v>No</v>
      </c>
      <c r="L254" t="str">
        <f>INDEX(Table3[Coffee Type],MATCH(OrderData[[#This Row],[Product ID]],Table3[Product ID],0))</f>
        <v>Ara</v>
      </c>
      <c r="M254" t="str">
        <f>VLOOKUP(OrderData[[#This Row],[Product ID]],products!$A$1:$G$49,3,FALSE)</f>
        <v>D</v>
      </c>
      <c r="N254">
        <f>VLOOKUP(OrderData[[#This Row],[Product ID]],products!$A$1:$G$49,5,FALSE)</f>
        <v>9.9499999999999993</v>
      </c>
      <c r="O254" s="4">
        <f>OrderData[[#This Row],[Unit Price]]*OrderData[[#This Row],[Quantity]]</f>
        <v>29.849999999999998</v>
      </c>
      <c r="P254" t="str" cm="1">
        <f t="array" ref="P254">_xlfn.IFS(OrderData[[#This Row],[Roast Type]]="M","Medium",OrderData[[#This Row],[Roast Type]]="L","Light",OrderData[[#This Row],[Roast Type]]="D","Dark")</f>
        <v>Dark</v>
      </c>
      <c r="Q254" t="str" cm="1">
        <f t="array" ref="Q254">_xlfn.IFS(OrderData[[#This Row],[Coffee Type]]="Rob","Robusta",OrderData[[#This Row],[Coffee Type]]="Ara","Arabica",OrderData[[#This Row],[Coffee Type]]="Lib","Librica",OrderData[[#This Row],[Coffee Type]]="Exc","Excelsior")</f>
        <v>Arabica</v>
      </c>
    </row>
    <row r="255" spans="1:17" x14ac:dyDescent="0.3">
      <c r="A255" s="2" t="s">
        <v>534</v>
      </c>
      <c r="B255" s="3">
        <v>44523</v>
      </c>
      <c r="C255" s="2" t="s">
        <v>535</v>
      </c>
      <c r="D255" t="s">
        <v>109</v>
      </c>
      <c r="E255" s="2">
        <v>4</v>
      </c>
      <c r="F255" s="2" t="str">
        <f>VLOOKUP(OrderData[[#This Row],[Customer ID]],customers!$A$1:$I$1001,2,FALSE)</f>
        <v>Leia Kernan</v>
      </c>
      <c r="G255" s="2" t="str">
        <f>LEFT(OrderData[[#This Row],[Name]], SEARCH(" ", OrderData[[#This Row],[Name]]) - 1)</f>
        <v>Leia</v>
      </c>
      <c r="H255" s="2" t="str">
        <f>RIGHT(OrderData[[#This Row],[Name]], LEN(OrderData[[#This Row],[Name]]) - SEARCH(" ", OrderData[[#This Row],[Name]]))</f>
        <v>Kernan</v>
      </c>
      <c r="I255" s="2" t="str">
        <f>VLOOKUP(OrderData[[#This Row],[Customer ID]],customers!$A$1:$I$1001,6,FALSE)</f>
        <v>Champaign</v>
      </c>
      <c r="J255" s="2" t="str">
        <f>VLOOKUP(OrderData[[#This Row],[Customer ID]],customers!$A$1:$I$1001,7,FALSE)</f>
        <v>United States</v>
      </c>
      <c r="K255" t="str">
        <f>VLOOKUP(OrderData[[#This Row],[Customer ID]],customers!$A$1:$I$1001,9,FALSE)</f>
        <v>No</v>
      </c>
      <c r="L255" t="str">
        <f>INDEX(Table3[Coffee Type],MATCH(OrderData[[#This Row],[Product ID]],Table3[Product ID],0))</f>
        <v>Lib</v>
      </c>
      <c r="M255" t="str">
        <f>VLOOKUP(OrderData[[#This Row],[Product ID]],products!$A$1:$G$49,3,FALSE)</f>
        <v>M</v>
      </c>
      <c r="N255">
        <f>VLOOKUP(OrderData[[#This Row],[Product ID]],products!$A$1:$G$49,5,FALSE)</f>
        <v>14.55</v>
      </c>
      <c r="O255" s="4">
        <f>OrderData[[#This Row],[Unit Price]]*OrderData[[#This Row],[Quantity]]</f>
        <v>58.2</v>
      </c>
      <c r="P255" t="str" cm="1">
        <f t="array" ref="P255">_xlfn.IFS(OrderData[[#This Row],[Roast Type]]="M","Medium",OrderData[[#This Row],[Roast Type]]="L","Light",OrderData[[#This Row],[Roast Type]]="D","Dark")</f>
        <v>Medium</v>
      </c>
      <c r="Q255" t="str" cm="1">
        <f t="array" ref="Q255">_xlfn.IFS(OrderData[[#This Row],[Coffee Type]]="Rob","Robusta",OrderData[[#This Row],[Coffee Type]]="Ara","Arabica",OrderData[[#This Row],[Coffee Type]]="Lib","Librica",OrderData[[#This Row],[Coffee Type]]="Exc","Excelsior")</f>
        <v>Librica</v>
      </c>
    </row>
    <row r="256" spans="1:17" x14ac:dyDescent="0.3">
      <c r="A256" s="2" t="s">
        <v>536</v>
      </c>
      <c r="B256" s="3">
        <v>44482</v>
      </c>
      <c r="C256" s="2" t="s">
        <v>537</v>
      </c>
      <c r="D256" t="s">
        <v>170</v>
      </c>
      <c r="E256" s="2">
        <v>4</v>
      </c>
      <c r="F256" s="2" t="str">
        <f>VLOOKUP(OrderData[[#This Row],[Customer ID]],customers!$A$1:$I$1001,2,FALSE)</f>
        <v>Rosaline McLae</v>
      </c>
      <c r="G256" s="2" t="str">
        <f>LEFT(OrderData[[#This Row],[Name]], SEARCH(" ", OrderData[[#This Row],[Name]]) - 1)</f>
        <v>Rosaline</v>
      </c>
      <c r="H256" s="2" t="str">
        <f>RIGHT(OrderData[[#This Row],[Name]], LEN(OrderData[[#This Row],[Name]]) - SEARCH(" ", OrderData[[#This Row],[Name]]))</f>
        <v>McLae</v>
      </c>
      <c r="I256" s="2" t="str">
        <f>VLOOKUP(OrderData[[#This Row],[Customer ID]],customers!$A$1:$I$1001,6,FALSE)</f>
        <v>Swindon</v>
      </c>
      <c r="J256" s="2" t="str">
        <f>VLOOKUP(OrderData[[#This Row],[Customer ID]],customers!$A$1:$I$1001,7,FALSE)</f>
        <v>United Kingdom</v>
      </c>
      <c r="K256" t="str">
        <f>VLOOKUP(OrderData[[#This Row],[Customer ID]],customers!$A$1:$I$1001,9,FALSE)</f>
        <v>No</v>
      </c>
      <c r="L256" t="str">
        <f>INDEX(Table3[Coffee Type],MATCH(OrderData[[#This Row],[Product ID]],Table3[Product ID],0))</f>
        <v>Rob</v>
      </c>
      <c r="M256" t="str">
        <f>VLOOKUP(OrderData[[#This Row],[Product ID]],products!$A$1:$G$49,3,FALSE)</f>
        <v>L</v>
      </c>
      <c r="N256">
        <f>VLOOKUP(OrderData[[#This Row],[Product ID]],products!$A$1:$G$49,5,FALSE)</f>
        <v>7.169999999999999</v>
      </c>
      <c r="O256" s="4">
        <f>OrderData[[#This Row],[Unit Price]]*OrderData[[#This Row],[Quantity]]</f>
        <v>28.679999999999996</v>
      </c>
      <c r="P256" t="str" cm="1">
        <f t="array" ref="P256">_xlfn.IFS(OrderData[[#This Row],[Roast Type]]="M","Medium",OrderData[[#This Row],[Roast Type]]="L","Light",OrderData[[#This Row],[Roast Type]]="D","Dark")</f>
        <v>Light</v>
      </c>
      <c r="Q256" t="str" cm="1">
        <f t="array" ref="Q256">_xlfn.IFS(OrderData[[#This Row],[Coffee Type]]="Rob","Robusta",OrderData[[#This Row],[Coffee Type]]="Ara","Arabica",OrderData[[#This Row],[Coffee Type]]="Lib","Librica",OrderData[[#This Row],[Coffee Type]]="Exc","Excelsior")</f>
        <v>Robusta</v>
      </c>
    </row>
    <row r="257" spans="1:17" x14ac:dyDescent="0.3">
      <c r="A257" s="2" t="s">
        <v>538</v>
      </c>
      <c r="B257" s="3">
        <v>44439</v>
      </c>
      <c r="C257" s="2" t="s">
        <v>539</v>
      </c>
      <c r="D257" t="s">
        <v>170</v>
      </c>
      <c r="E257" s="2">
        <v>3</v>
      </c>
      <c r="F257" s="2" t="str">
        <f>VLOOKUP(OrderData[[#This Row],[Customer ID]],customers!$A$1:$I$1001,2,FALSE)</f>
        <v>Cleve Blowfelde</v>
      </c>
      <c r="G257" s="2" t="str">
        <f>LEFT(OrderData[[#This Row],[Name]], SEARCH(" ", OrderData[[#This Row],[Name]]) - 1)</f>
        <v>Cleve</v>
      </c>
      <c r="H257" s="2" t="str">
        <f>RIGHT(OrderData[[#This Row],[Name]], LEN(OrderData[[#This Row],[Name]]) - SEARCH(" ", OrderData[[#This Row],[Name]]))</f>
        <v>Blowfelde</v>
      </c>
      <c r="I257" s="2" t="str">
        <f>VLOOKUP(OrderData[[#This Row],[Customer ID]],customers!$A$1:$I$1001,6,FALSE)</f>
        <v>Tucson</v>
      </c>
      <c r="J257" s="2" t="str">
        <f>VLOOKUP(OrderData[[#This Row],[Customer ID]],customers!$A$1:$I$1001,7,FALSE)</f>
        <v>United States</v>
      </c>
      <c r="K257" t="str">
        <f>VLOOKUP(OrderData[[#This Row],[Customer ID]],customers!$A$1:$I$1001,9,FALSE)</f>
        <v>No</v>
      </c>
      <c r="L257" t="str">
        <f>INDEX(Table3[Coffee Type],MATCH(OrderData[[#This Row],[Product ID]],Table3[Product ID],0))</f>
        <v>Rob</v>
      </c>
      <c r="M257" t="str">
        <f>VLOOKUP(OrderData[[#This Row],[Product ID]],products!$A$1:$G$49,3,FALSE)</f>
        <v>L</v>
      </c>
      <c r="N257">
        <f>VLOOKUP(OrderData[[#This Row],[Product ID]],products!$A$1:$G$49,5,FALSE)</f>
        <v>7.169999999999999</v>
      </c>
      <c r="O257" s="4">
        <f>OrderData[[#This Row],[Unit Price]]*OrderData[[#This Row],[Quantity]]</f>
        <v>21.509999999999998</v>
      </c>
      <c r="P257" t="str" cm="1">
        <f t="array" ref="P257">_xlfn.IFS(OrderData[[#This Row],[Roast Type]]="M","Medium",OrderData[[#This Row],[Roast Type]]="L","Light",OrderData[[#This Row],[Roast Type]]="D","Dark")</f>
        <v>Light</v>
      </c>
      <c r="Q257" t="str" cm="1">
        <f t="array" ref="Q257">_xlfn.IFS(OrderData[[#This Row],[Coffee Type]]="Rob","Robusta",OrderData[[#This Row],[Coffee Type]]="Ara","Arabica",OrderData[[#This Row],[Coffee Type]]="Lib","Librica",OrderData[[#This Row],[Coffee Type]]="Exc","Excelsior")</f>
        <v>Robusta</v>
      </c>
    </row>
    <row r="258" spans="1:17" x14ac:dyDescent="0.3">
      <c r="A258" s="2" t="s">
        <v>540</v>
      </c>
      <c r="B258" s="3">
        <v>43846</v>
      </c>
      <c r="C258" s="2" t="s">
        <v>527</v>
      </c>
      <c r="D258" t="s">
        <v>91</v>
      </c>
      <c r="E258" s="2">
        <v>2</v>
      </c>
      <c r="F258" s="2" t="str">
        <f>VLOOKUP(OrderData[[#This Row],[Customer ID]],customers!$A$1:$I$1001,2,FALSE)</f>
        <v>Zacharias Kiffe</v>
      </c>
      <c r="G258" s="2" t="str">
        <f>LEFT(OrderData[[#This Row],[Name]], SEARCH(" ", OrderData[[#This Row],[Name]]) - 1)</f>
        <v>Zacharias</v>
      </c>
      <c r="H258" s="2" t="str">
        <f>RIGHT(OrderData[[#This Row],[Name]], LEN(OrderData[[#This Row],[Name]]) - SEARCH(" ", OrderData[[#This Row],[Name]]))</f>
        <v>Kiffe</v>
      </c>
      <c r="I258" s="2" t="str">
        <f>VLOOKUP(OrderData[[#This Row],[Customer ID]],customers!$A$1:$I$1001,6,FALSE)</f>
        <v>Milwaukee</v>
      </c>
      <c r="J258" s="2" t="str">
        <f>VLOOKUP(OrderData[[#This Row],[Customer ID]],customers!$A$1:$I$1001,7,FALSE)</f>
        <v>United States</v>
      </c>
      <c r="K258" t="str">
        <f>VLOOKUP(OrderData[[#This Row],[Customer ID]],customers!$A$1:$I$1001,9,FALSE)</f>
        <v>Yes</v>
      </c>
      <c r="L258" t="str">
        <f>INDEX(Table3[Coffee Type],MATCH(OrderData[[#This Row],[Product ID]],Table3[Product ID],0))</f>
        <v>Lib</v>
      </c>
      <c r="M258" t="str">
        <f>VLOOKUP(OrderData[[#This Row],[Product ID]],products!$A$1:$G$49,3,FALSE)</f>
        <v>M</v>
      </c>
      <c r="N258">
        <f>VLOOKUP(OrderData[[#This Row],[Product ID]],products!$A$1:$G$49,5,FALSE)</f>
        <v>8.73</v>
      </c>
      <c r="O258" s="4">
        <f>OrderData[[#This Row],[Unit Price]]*OrderData[[#This Row],[Quantity]]</f>
        <v>17.46</v>
      </c>
      <c r="P258" t="str" cm="1">
        <f t="array" ref="P258">_xlfn.IFS(OrderData[[#This Row],[Roast Type]]="M","Medium",OrderData[[#This Row],[Roast Type]]="L","Light",OrderData[[#This Row],[Roast Type]]="D","Dark")</f>
        <v>Medium</v>
      </c>
      <c r="Q258" t="str" cm="1">
        <f t="array" ref="Q258">_xlfn.IFS(OrderData[[#This Row],[Coffee Type]]="Rob","Robusta",OrderData[[#This Row],[Coffee Type]]="Ara","Arabica",OrderData[[#This Row],[Coffee Type]]="Lib","Librica",OrderData[[#This Row],[Coffee Type]]="Exc","Excelsior")</f>
        <v>Librica</v>
      </c>
    </row>
    <row r="259" spans="1:17" x14ac:dyDescent="0.3">
      <c r="A259" s="2" t="s">
        <v>541</v>
      </c>
      <c r="B259" s="3">
        <v>44676</v>
      </c>
      <c r="C259" s="2" t="s">
        <v>542</v>
      </c>
      <c r="D259" t="s">
        <v>543</v>
      </c>
      <c r="E259" s="2">
        <v>1</v>
      </c>
      <c r="F259" s="2" t="str">
        <f>VLOOKUP(OrderData[[#This Row],[Customer ID]],customers!$A$1:$I$1001,2,FALSE)</f>
        <v>Denyse O'Calleran</v>
      </c>
      <c r="G259" s="2" t="str">
        <f>LEFT(OrderData[[#This Row],[Name]], SEARCH(" ", OrderData[[#This Row],[Name]]) - 1)</f>
        <v>Denyse</v>
      </c>
      <c r="H259" s="2" t="str">
        <f>RIGHT(OrderData[[#This Row],[Name]], LEN(OrderData[[#This Row],[Name]]) - SEARCH(" ", OrderData[[#This Row],[Name]]))</f>
        <v>O'Calleran</v>
      </c>
      <c r="I259" s="2" t="str">
        <f>VLOOKUP(OrderData[[#This Row],[Customer ID]],customers!$A$1:$I$1001,6,FALSE)</f>
        <v>Pompano Beach</v>
      </c>
      <c r="J259" s="2" t="str">
        <f>VLOOKUP(OrderData[[#This Row],[Customer ID]],customers!$A$1:$I$1001,7,FALSE)</f>
        <v>United States</v>
      </c>
      <c r="K259" t="str">
        <f>VLOOKUP(OrderData[[#This Row],[Customer ID]],customers!$A$1:$I$1001,9,FALSE)</f>
        <v>Yes</v>
      </c>
      <c r="L259" t="str">
        <f>INDEX(Table3[Coffee Type],MATCH(OrderData[[#This Row],[Product ID]],Table3[Product ID],0))</f>
        <v>Exc</v>
      </c>
      <c r="M259" t="str">
        <f>VLOOKUP(OrderData[[#This Row],[Product ID]],products!$A$1:$G$49,3,FALSE)</f>
        <v>D</v>
      </c>
      <c r="N259">
        <f>VLOOKUP(OrderData[[#This Row],[Product ID]],products!$A$1:$G$49,5,FALSE)</f>
        <v>27.945</v>
      </c>
      <c r="O259" s="4">
        <f>OrderData[[#This Row],[Unit Price]]*OrderData[[#This Row],[Quantity]]</f>
        <v>27.945</v>
      </c>
      <c r="P259" t="str" cm="1">
        <f t="array" ref="P259">_xlfn.IFS(OrderData[[#This Row],[Roast Type]]="M","Medium",OrderData[[#This Row],[Roast Type]]="L","Light",OrderData[[#This Row],[Roast Type]]="D","Dark")</f>
        <v>Dark</v>
      </c>
      <c r="Q259" t="str" cm="1">
        <f t="array" ref="Q259">_xlfn.IFS(OrderData[[#This Row],[Coffee Type]]="Rob","Robusta",OrderData[[#This Row],[Coffee Type]]="Ara","Arabica",OrderData[[#This Row],[Coffee Type]]="Lib","Librica",OrderData[[#This Row],[Coffee Type]]="Exc","Excelsior")</f>
        <v>Excelsior</v>
      </c>
    </row>
    <row r="260" spans="1:17" x14ac:dyDescent="0.3">
      <c r="A260" s="2" t="s">
        <v>544</v>
      </c>
      <c r="B260" s="3">
        <v>44513</v>
      </c>
      <c r="C260" s="2" t="s">
        <v>545</v>
      </c>
      <c r="D260" t="s">
        <v>543</v>
      </c>
      <c r="E260" s="2">
        <v>5</v>
      </c>
      <c r="F260" s="2" t="str">
        <f>VLOOKUP(OrderData[[#This Row],[Customer ID]],customers!$A$1:$I$1001,2,FALSE)</f>
        <v>Cobby Cromwell</v>
      </c>
      <c r="G260" s="2" t="str">
        <f>LEFT(OrderData[[#This Row],[Name]], SEARCH(" ", OrderData[[#This Row],[Name]]) - 1)</f>
        <v>Cobby</v>
      </c>
      <c r="H260" s="2" t="str">
        <f>RIGHT(OrderData[[#This Row],[Name]], LEN(OrderData[[#This Row],[Name]]) - SEARCH(" ", OrderData[[#This Row],[Name]]))</f>
        <v>Cromwell</v>
      </c>
      <c r="I260" s="2" t="str">
        <f>VLOOKUP(OrderData[[#This Row],[Customer ID]],customers!$A$1:$I$1001,6,FALSE)</f>
        <v>Whittier</v>
      </c>
      <c r="J260" s="2" t="str">
        <f>VLOOKUP(OrderData[[#This Row],[Customer ID]],customers!$A$1:$I$1001,7,FALSE)</f>
        <v>United States</v>
      </c>
      <c r="K260" t="str">
        <f>VLOOKUP(OrderData[[#This Row],[Customer ID]],customers!$A$1:$I$1001,9,FALSE)</f>
        <v>No</v>
      </c>
      <c r="L260" t="str">
        <f>INDEX(Table3[Coffee Type],MATCH(OrderData[[#This Row],[Product ID]],Table3[Product ID],0))</f>
        <v>Exc</v>
      </c>
      <c r="M260" t="str">
        <f>VLOOKUP(OrderData[[#This Row],[Product ID]],products!$A$1:$G$49,3,FALSE)</f>
        <v>D</v>
      </c>
      <c r="N260">
        <f>VLOOKUP(OrderData[[#This Row],[Product ID]],products!$A$1:$G$49,5,FALSE)</f>
        <v>27.945</v>
      </c>
      <c r="O260" s="4">
        <f>OrderData[[#This Row],[Unit Price]]*OrderData[[#This Row],[Quantity]]</f>
        <v>139.72499999999999</v>
      </c>
      <c r="P260" t="str" cm="1">
        <f t="array" ref="P260">_xlfn.IFS(OrderData[[#This Row],[Roast Type]]="M","Medium",OrderData[[#This Row],[Roast Type]]="L","Light",OrderData[[#This Row],[Roast Type]]="D","Dark")</f>
        <v>Dark</v>
      </c>
      <c r="Q260" t="str" cm="1">
        <f t="array" ref="Q260">_xlfn.IFS(OrderData[[#This Row],[Coffee Type]]="Rob","Robusta",OrderData[[#This Row],[Coffee Type]]="Ara","Arabica",OrderData[[#This Row],[Coffee Type]]="Lib","Librica",OrderData[[#This Row],[Coffee Type]]="Exc","Excelsior")</f>
        <v>Excelsior</v>
      </c>
    </row>
    <row r="261" spans="1:17" x14ac:dyDescent="0.3">
      <c r="A261" s="2" t="s">
        <v>546</v>
      </c>
      <c r="B261" s="3">
        <v>44355</v>
      </c>
      <c r="C261" s="2" t="s">
        <v>547</v>
      </c>
      <c r="D261" t="s">
        <v>175</v>
      </c>
      <c r="E261" s="2">
        <v>2</v>
      </c>
      <c r="F261" s="2" t="str">
        <f>VLOOKUP(OrderData[[#This Row],[Customer ID]],customers!$A$1:$I$1001,2,FALSE)</f>
        <v>Irv Hay</v>
      </c>
      <c r="G261" s="2" t="str">
        <f>LEFT(OrderData[[#This Row],[Name]], SEARCH(" ", OrderData[[#This Row],[Name]]) - 1)</f>
        <v>Irv</v>
      </c>
      <c r="H261" s="2" t="str">
        <f>RIGHT(OrderData[[#This Row],[Name]], LEN(OrderData[[#This Row],[Name]]) - SEARCH(" ", OrderData[[#This Row],[Name]]))</f>
        <v>Hay</v>
      </c>
      <c r="I261" s="2" t="str">
        <f>VLOOKUP(OrderData[[#This Row],[Customer ID]],customers!$A$1:$I$1001,6,FALSE)</f>
        <v>Sheffield</v>
      </c>
      <c r="J261" s="2" t="str">
        <f>VLOOKUP(OrderData[[#This Row],[Customer ID]],customers!$A$1:$I$1001,7,FALSE)</f>
        <v>United Kingdom</v>
      </c>
      <c r="K261" t="str">
        <f>VLOOKUP(OrderData[[#This Row],[Customer ID]],customers!$A$1:$I$1001,9,FALSE)</f>
        <v>No</v>
      </c>
      <c r="L261" t="str">
        <f>INDEX(Table3[Coffee Type],MATCH(OrderData[[#This Row],[Product ID]],Table3[Product ID],0))</f>
        <v>Rob</v>
      </c>
      <c r="M261" t="str">
        <f>VLOOKUP(OrderData[[#This Row],[Product ID]],products!$A$1:$G$49,3,FALSE)</f>
        <v>M</v>
      </c>
      <c r="N261">
        <f>VLOOKUP(OrderData[[#This Row],[Product ID]],products!$A$1:$G$49,5,FALSE)</f>
        <v>2.9849999999999999</v>
      </c>
      <c r="O261" s="4">
        <f>OrderData[[#This Row],[Unit Price]]*OrderData[[#This Row],[Quantity]]</f>
        <v>5.97</v>
      </c>
      <c r="P261" t="str" cm="1">
        <f t="array" ref="P261">_xlfn.IFS(OrderData[[#This Row],[Roast Type]]="M","Medium",OrderData[[#This Row],[Roast Type]]="L","Light",OrderData[[#This Row],[Roast Type]]="D","Dark")</f>
        <v>Medium</v>
      </c>
      <c r="Q261" t="str" cm="1">
        <f t="array" ref="Q261">_xlfn.IFS(OrderData[[#This Row],[Coffee Type]]="Rob","Robusta",OrderData[[#This Row],[Coffee Type]]="Ara","Arabica",OrderData[[#This Row],[Coffee Type]]="Lib","Librica",OrderData[[#This Row],[Coffee Type]]="Exc","Excelsior")</f>
        <v>Robusta</v>
      </c>
    </row>
    <row r="262" spans="1:17" x14ac:dyDescent="0.3">
      <c r="A262" s="2" t="s">
        <v>548</v>
      </c>
      <c r="B262" s="3">
        <v>44156</v>
      </c>
      <c r="C262" s="2" t="s">
        <v>549</v>
      </c>
      <c r="D262" t="s">
        <v>23</v>
      </c>
      <c r="E262" s="2">
        <v>1</v>
      </c>
      <c r="F262" s="2" t="str">
        <f>VLOOKUP(OrderData[[#This Row],[Customer ID]],customers!$A$1:$I$1001,2,FALSE)</f>
        <v>Tani Taffarello</v>
      </c>
      <c r="G262" s="2" t="str">
        <f>LEFT(OrderData[[#This Row],[Name]], SEARCH(" ", OrderData[[#This Row],[Name]]) - 1)</f>
        <v>Tani</v>
      </c>
      <c r="H262" s="2" t="str">
        <f>RIGHT(OrderData[[#This Row],[Name]], LEN(OrderData[[#This Row],[Name]]) - SEARCH(" ", OrderData[[#This Row],[Name]]))</f>
        <v>Taffarello</v>
      </c>
      <c r="I262" s="2" t="str">
        <f>VLOOKUP(OrderData[[#This Row],[Customer ID]],customers!$A$1:$I$1001,6,FALSE)</f>
        <v>Saint Louis</v>
      </c>
      <c r="J262" s="2" t="str">
        <f>VLOOKUP(OrderData[[#This Row],[Customer ID]],customers!$A$1:$I$1001,7,FALSE)</f>
        <v>United States</v>
      </c>
      <c r="K262" t="str">
        <f>VLOOKUP(OrderData[[#This Row],[Customer ID]],customers!$A$1:$I$1001,9,FALSE)</f>
        <v>Yes</v>
      </c>
      <c r="L262" t="str">
        <f>INDEX(Table3[Coffee Type],MATCH(OrderData[[#This Row],[Product ID]],Table3[Product ID],0))</f>
        <v>Rob</v>
      </c>
      <c r="M262" t="str">
        <f>VLOOKUP(OrderData[[#This Row],[Product ID]],products!$A$1:$G$49,3,FALSE)</f>
        <v>L</v>
      </c>
      <c r="N262">
        <f>VLOOKUP(OrderData[[#This Row],[Product ID]],products!$A$1:$G$49,5,FALSE)</f>
        <v>27.484999999999996</v>
      </c>
      <c r="O262" s="4">
        <f>OrderData[[#This Row],[Unit Price]]*OrderData[[#This Row],[Quantity]]</f>
        <v>27.484999999999996</v>
      </c>
      <c r="P262" t="str" cm="1">
        <f t="array" ref="P262">_xlfn.IFS(OrderData[[#This Row],[Roast Type]]="M","Medium",OrderData[[#This Row],[Roast Type]]="L","Light",OrderData[[#This Row],[Roast Type]]="D","Dark")</f>
        <v>Light</v>
      </c>
      <c r="Q262" t="str" cm="1">
        <f t="array" ref="Q262">_xlfn.IFS(OrderData[[#This Row],[Coffee Type]]="Rob","Robusta",OrderData[[#This Row],[Coffee Type]]="Ara","Arabica",OrderData[[#This Row],[Coffee Type]]="Lib","Librica",OrderData[[#This Row],[Coffee Type]]="Exc","Excelsior")</f>
        <v>Robusta</v>
      </c>
    </row>
    <row r="263" spans="1:17" x14ac:dyDescent="0.3">
      <c r="A263" s="2" t="s">
        <v>550</v>
      </c>
      <c r="B263" s="3">
        <v>43538</v>
      </c>
      <c r="C263" s="2" t="s">
        <v>551</v>
      </c>
      <c r="D263" t="s">
        <v>202</v>
      </c>
      <c r="E263" s="2">
        <v>5</v>
      </c>
      <c r="F263" s="2" t="str">
        <f>VLOOKUP(OrderData[[#This Row],[Customer ID]],customers!$A$1:$I$1001,2,FALSE)</f>
        <v>Monique Canty</v>
      </c>
      <c r="G263" s="2" t="str">
        <f>LEFT(OrderData[[#This Row],[Name]], SEARCH(" ", OrderData[[#This Row],[Name]]) - 1)</f>
        <v>Monique</v>
      </c>
      <c r="H263" s="2" t="str">
        <f>RIGHT(OrderData[[#This Row],[Name]], LEN(OrderData[[#This Row],[Name]]) - SEARCH(" ", OrderData[[#This Row],[Name]]))</f>
        <v>Canty</v>
      </c>
      <c r="I263" s="2" t="str">
        <f>VLOOKUP(OrderData[[#This Row],[Customer ID]],customers!$A$1:$I$1001,6,FALSE)</f>
        <v>Erie</v>
      </c>
      <c r="J263" s="2" t="str">
        <f>VLOOKUP(OrderData[[#This Row],[Customer ID]],customers!$A$1:$I$1001,7,FALSE)</f>
        <v>United States</v>
      </c>
      <c r="K263" t="str">
        <f>VLOOKUP(OrderData[[#This Row],[Customer ID]],customers!$A$1:$I$1001,9,FALSE)</f>
        <v>Yes</v>
      </c>
      <c r="L263" t="str">
        <f>INDEX(Table3[Coffee Type],MATCH(OrderData[[#This Row],[Product ID]],Table3[Product ID],0))</f>
        <v>Rob</v>
      </c>
      <c r="M263" t="str">
        <f>VLOOKUP(OrderData[[#This Row],[Product ID]],products!$A$1:$G$49,3,FALSE)</f>
        <v>L</v>
      </c>
      <c r="N263">
        <f>VLOOKUP(OrderData[[#This Row],[Product ID]],products!$A$1:$G$49,5,FALSE)</f>
        <v>11.95</v>
      </c>
      <c r="O263" s="4">
        <f>OrderData[[#This Row],[Unit Price]]*OrderData[[#This Row],[Quantity]]</f>
        <v>59.75</v>
      </c>
      <c r="P263" t="str" cm="1">
        <f t="array" ref="P263">_xlfn.IFS(OrderData[[#This Row],[Roast Type]]="M","Medium",OrderData[[#This Row],[Roast Type]]="L","Light",OrderData[[#This Row],[Roast Type]]="D","Dark")</f>
        <v>Light</v>
      </c>
      <c r="Q263" t="str" cm="1">
        <f t="array" ref="Q263">_xlfn.IFS(OrderData[[#This Row],[Coffee Type]]="Rob","Robusta",OrderData[[#This Row],[Coffee Type]]="Ara","Arabica",OrderData[[#This Row],[Coffee Type]]="Lib","Librica",OrderData[[#This Row],[Coffee Type]]="Exc","Excelsior")</f>
        <v>Robusta</v>
      </c>
    </row>
    <row r="264" spans="1:17" x14ac:dyDescent="0.3">
      <c r="A264" s="2" t="s">
        <v>552</v>
      </c>
      <c r="B264" s="3">
        <v>43693</v>
      </c>
      <c r="C264" s="2" t="s">
        <v>553</v>
      </c>
      <c r="D264" t="s">
        <v>22</v>
      </c>
      <c r="E264" s="2">
        <v>3</v>
      </c>
      <c r="F264" s="2" t="str">
        <f>VLOOKUP(OrderData[[#This Row],[Customer ID]],customers!$A$1:$I$1001,2,FALSE)</f>
        <v>Javier Kopke</v>
      </c>
      <c r="G264" s="2" t="str">
        <f>LEFT(OrderData[[#This Row],[Name]], SEARCH(" ", OrderData[[#This Row],[Name]]) - 1)</f>
        <v>Javier</v>
      </c>
      <c r="H264" s="2" t="str">
        <f>RIGHT(OrderData[[#This Row],[Name]], LEN(OrderData[[#This Row],[Name]]) - SEARCH(" ", OrderData[[#This Row],[Name]]))</f>
        <v>Kopke</v>
      </c>
      <c r="I264" s="2" t="str">
        <f>VLOOKUP(OrderData[[#This Row],[Customer ID]],customers!$A$1:$I$1001,6,FALSE)</f>
        <v>Tacoma</v>
      </c>
      <c r="J264" s="2" t="str">
        <f>VLOOKUP(OrderData[[#This Row],[Customer ID]],customers!$A$1:$I$1001,7,FALSE)</f>
        <v>United States</v>
      </c>
      <c r="K264" t="str">
        <f>VLOOKUP(OrderData[[#This Row],[Customer ID]],customers!$A$1:$I$1001,9,FALSE)</f>
        <v>No</v>
      </c>
      <c r="L264" t="str">
        <f>INDEX(Table3[Coffee Type],MATCH(OrderData[[#This Row],[Product ID]],Table3[Product ID],0))</f>
        <v>Exc</v>
      </c>
      <c r="M264" t="str">
        <f>VLOOKUP(OrderData[[#This Row],[Product ID]],products!$A$1:$G$49,3,FALSE)</f>
        <v>M</v>
      </c>
      <c r="N264">
        <f>VLOOKUP(OrderData[[#This Row],[Product ID]],products!$A$1:$G$49,5,FALSE)</f>
        <v>13.75</v>
      </c>
      <c r="O264" s="4">
        <f>OrderData[[#This Row],[Unit Price]]*OrderData[[#This Row],[Quantity]]</f>
        <v>41.25</v>
      </c>
      <c r="P264" t="str" cm="1">
        <f t="array" ref="P264">_xlfn.IFS(OrderData[[#This Row],[Roast Type]]="M","Medium",OrderData[[#This Row],[Roast Type]]="L","Light",OrderData[[#This Row],[Roast Type]]="D","Dark")</f>
        <v>Medium</v>
      </c>
      <c r="Q264" t="str" cm="1">
        <f t="array" ref="Q264">_xlfn.IFS(OrderData[[#This Row],[Coffee Type]]="Rob","Robusta",OrderData[[#This Row],[Coffee Type]]="Ara","Arabica",OrderData[[#This Row],[Coffee Type]]="Lib","Librica",OrderData[[#This Row],[Coffee Type]]="Exc","Excelsior")</f>
        <v>Excelsior</v>
      </c>
    </row>
    <row r="265" spans="1:17" x14ac:dyDescent="0.3">
      <c r="A265" s="2" t="s">
        <v>554</v>
      </c>
      <c r="B265" s="3">
        <v>43577</v>
      </c>
      <c r="C265" s="2" t="s">
        <v>555</v>
      </c>
      <c r="D265" t="s">
        <v>210</v>
      </c>
      <c r="E265" s="2">
        <v>4</v>
      </c>
      <c r="F265" s="2" t="str">
        <f>VLOOKUP(OrderData[[#This Row],[Customer ID]],customers!$A$1:$I$1001,2,FALSE)</f>
        <v>Mar McIver</v>
      </c>
      <c r="G265" s="2" t="str">
        <f>LEFT(OrderData[[#This Row],[Name]], SEARCH(" ", OrderData[[#This Row],[Name]]) - 1)</f>
        <v>Mar</v>
      </c>
      <c r="H265" s="2" t="str">
        <f>RIGHT(OrderData[[#This Row],[Name]], LEN(OrderData[[#This Row],[Name]]) - SEARCH(" ", OrderData[[#This Row],[Name]]))</f>
        <v>McIver</v>
      </c>
      <c r="I265" s="2" t="str">
        <f>VLOOKUP(OrderData[[#This Row],[Customer ID]],customers!$A$1:$I$1001,6,FALSE)</f>
        <v>Richmond</v>
      </c>
      <c r="J265" s="2" t="str">
        <f>VLOOKUP(OrderData[[#This Row],[Customer ID]],customers!$A$1:$I$1001,7,FALSE)</f>
        <v>United States</v>
      </c>
      <c r="K265" t="str">
        <f>VLOOKUP(OrderData[[#This Row],[Customer ID]],customers!$A$1:$I$1001,9,FALSE)</f>
        <v>No</v>
      </c>
      <c r="L265" t="str">
        <f>INDEX(Table3[Coffee Type],MATCH(OrderData[[#This Row],[Product ID]],Table3[Product ID],0))</f>
        <v>Lib</v>
      </c>
      <c r="M265" t="str">
        <f>VLOOKUP(OrderData[[#This Row],[Product ID]],products!$A$1:$G$49,3,FALSE)</f>
        <v>M</v>
      </c>
      <c r="N265">
        <f>VLOOKUP(OrderData[[#This Row],[Product ID]],products!$A$1:$G$49,5,FALSE)</f>
        <v>33.464999999999996</v>
      </c>
      <c r="O265" s="4">
        <f>OrderData[[#This Row],[Unit Price]]*OrderData[[#This Row],[Quantity]]</f>
        <v>133.85999999999999</v>
      </c>
      <c r="P265" t="str" cm="1">
        <f t="array" ref="P265">_xlfn.IFS(OrderData[[#This Row],[Roast Type]]="M","Medium",OrderData[[#This Row],[Roast Type]]="L","Light",OrderData[[#This Row],[Roast Type]]="D","Dark")</f>
        <v>Medium</v>
      </c>
      <c r="Q265" t="str" cm="1">
        <f t="array" ref="Q265">_xlfn.IFS(OrderData[[#This Row],[Coffee Type]]="Rob","Robusta",OrderData[[#This Row],[Coffee Type]]="Ara","Arabica",OrderData[[#This Row],[Coffee Type]]="Lib","Librica",OrderData[[#This Row],[Coffee Type]]="Exc","Excelsior")</f>
        <v>Librica</v>
      </c>
    </row>
    <row r="266" spans="1:17" x14ac:dyDescent="0.3">
      <c r="A266" s="2" t="s">
        <v>556</v>
      </c>
      <c r="B266" s="3">
        <v>44683</v>
      </c>
      <c r="C266" s="2" t="s">
        <v>557</v>
      </c>
      <c r="D266" t="s">
        <v>202</v>
      </c>
      <c r="E266" s="2">
        <v>5</v>
      </c>
      <c r="F266" s="2" t="str">
        <f>VLOOKUP(OrderData[[#This Row],[Customer ID]],customers!$A$1:$I$1001,2,FALSE)</f>
        <v>Arabella Fransewich</v>
      </c>
      <c r="G266" s="2" t="str">
        <f>LEFT(OrderData[[#This Row],[Name]], SEARCH(" ", OrderData[[#This Row],[Name]]) - 1)</f>
        <v>Arabella</v>
      </c>
      <c r="H266" s="2" t="str">
        <f>RIGHT(OrderData[[#This Row],[Name]], LEN(OrderData[[#This Row],[Name]]) - SEARCH(" ", OrderData[[#This Row],[Name]]))</f>
        <v>Fransewich</v>
      </c>
      <c r="I266" s="2" t="str">
        <f>VLOOKUP(OrderData[[#This Row],[Customer ID]],customers!$A$1:$I$1001,6,FALSE)</f>
        <v>Kinsealy-Drinan</v>
      </c>
      <c r="J266" s="2" t="str">
        <f>VLOOKUP(OrderData[[#This Row],[Customer ID]],customers!$A$1:$I$1001,7,FALSE)</f>
        <v>Ireland</v>
      </c>
      <c r="K266" t="str">
        <f>VLOOKUP(OrderData[[#This Row],[Customer ID]],customers!$A$1:$I$1001,9,FALSE)</f>
        <v>Yes</v>
      </c>
      <c r="L266" t="str">
        <f>INDEX(Table3[Coffee Type],MATCH(OrderData[[#This Row],[Product ID]],Table3[Product ID],0))</f>
        <v>Rob</v>
      </c>
      <c r="M266" t="str">
        <f>VLOOKUP(OrderData[[#This Row],[Product ID]],products!$A$1:$G$49,3,FALSE)</f>
        <v>L</v>
      </c>
      <c r="N266">
        <f>VLOOKUP(OrderData[[#This Row],[Product ID]],products!$A$1:$G$49,5,FALSE)</f>
        <v>11.95</v>
      </c>
      <c r="O266" s="4">
        <f>OrderData[[#This Row],[Unit Price]]*OrderData[[#This Row],[Quantity]]</f>
        <v>59.75</v>
      </c>
      <c r="P266" t="str" cm="1">
        <f t="array" ref="P266">_xlfn.IFS(OrderData[[#This Row],[Roast Type]]="M","Medium",OrderData[[#This Row],[Roast Type]]="L","Light",OrderData[[#This Row],[Roast Type]]="D","Dark")</f>
        <v>Light</v>
      </c>
      <c r="Q266" t="str" cm="1">
        <f t="array" ref="Q266">_xlfn.IFS(OrderData[[#This Row],[Coffee Type]]="Rob","Robusta",OrderData[[#This Row],[Coffee Type]]="Ara","Arabica",OrderData[[#This Row],[Coffee Type]]="Lib","Librica",OrderData[[#This Row],[Coffee Type]]="Exc","Excelsior")</f>
        <v>Robusta</v>
      </c>
    </row>
    <row r="267" spans="1:17" x14ac:dyDescent="0.3">
      <c r="A267" s="2" t="s">
        <v>558</v>
      </c>
      <c r="B267" s="3">
        <v>43872</v>
      </c>
      <c r="C267" s="2" t="s">
        <v>559</v>
      </c>
      <c r="D267" t="s">
        <v>85</v>
      </c>
      <c r="E267" s="2">
        <v>1</v>
      </c>
      <c r="F267" s="2" t="str">
        <f>VLOOKUP(OrderData[[#This Row],[Customer ID]],customers!$A$1:$I$1001,2,FALSE)</f>
        <v>Violette Hellmore</v>
      </c>
      <c r="G267" s="2" t="str">
        <f>LEFT(OrderData[[#This Row],[Name]], SEARCH(" ", OrderData[[#This Row],[Name]]) - 1)</f>
        <v>Violette</v>
      </c>
      <c r="H267" s="2" t="str">
        <f>RIGHT(OrderData[[#This Row],[Name]], LEN(OrderData[[#This Row],[Name]]) - SEARCH(" ", OrderData[[#This Row],[Name]]))</f>
        <v>Hellmore</v>
      </c>
      <c r="I267" s="2" t="str">
        <f>VLOOKUP(OrderData[[#This Row],[Customer ID]],customers!$A$1:$I$1001,6,FALSE)</f>
        <v>Little Rock</v>
      </c>
      <c r="J267" s="2" t="str">
        <f>VLOOKUP(OrderData[[#This Row],[Customer ID]],customers!$A$1:$I$1001,7,FALSE)</f>
        <v>United States</v>
      </c>
      <c r="K267" t="str">
        <f>VLOOKUP(OrderData[[#This Row],[Customer ID]],customers!$A$1:$I$1001,9,FALSE)</f>
        <v>Yes</v>
      </c>
      <c r="L267" t="str">
        <f>INDEX(Table3[Coffee Type],MATCH(OrderData[[#This Row],[Product ID]],Table3[Product ID],0))</f>
        <v>Ara</v>
      </c>
      <c r="M267" t="str">
        <f>VLOOKUP(OrderData[[#This Row],[Product ID]],products!$A$1:$G$49,3,FALSE)</f>
        <v>D</v>
      </c>
      <c r="N267">
        <f>VLOOKUP(OrderData[[#This Row],[Product ID]],products!$A$1:$G$49,5,FALSE)</f>
        <v>5.97</v>
      </c>
      <c r="O267" s="4">
        <f>OrderData[[#This Row],[Unit Price]]*OrderData[[#This Row],[Quantity]]</f>
        <v>5.97</v>
      </c>
      <c r="P267" t="str" cm="1">
        <f t="array" ref="P267">_xlfn.IFS(OrderData[[#This Row],[Roast Type]]="M","Medium",OrderData[[#This Row],[Roast Type]]="L","Light",OrderData[[#This Row],[Roast Type]]="D","Dark")</f>
        <v>Dark</v>
      </c>
      <c r="Q267" t="str" cm="1">
        <f t="array" ref="Q267">_xlfn.IFS(OrderData[[#This Row],[Coffee Type]]="Rob","Robusta",OrderData[[#This Row],[Coffee Type]]="Ara","Arabica",OrderData[[#This Row],[Coffee Type]]="Lib","Librica",OrderData[[#This Row],[Coffee Type]]="Exc","Excelsior")</f>
        <v>Arabica</v>
      </c>
    </row>
    <row r="268" spans="1:17" x14ac:dyDescent="0.3">
      <c r="A268" s="2" t="s">
        <v>560</v>
      </c>
      <c r="B268" s="3">
        <v>44283</v>
      </c>
      <c r="C268" s="2" t="s">
        <v>561</v>
      </c>
      <c r="D268" t="s">
        <v>258</v>
      </c>
      <c r="E268" s="2">
        <v>2</v>
      </c>
      <c r="F268" s="2" t="str">
        <f>VLOOKUP(OrderData[[#This Row],[Customer ID]],customers!$A$1:$I$1001,2,FALSE)</f>
        <v>Myles Seawright</v>
      </c>
      <c r="G268" s="2" t="str">
        <f>LEFT(OrderData[[#This Row],[Name]], SEARCH(" ", OrderData[[#This Row],[Name]]) - 1)</f>
        <v>Myles</v>
      </c>
      <c r="H268" s="2" t="str">
        <f>RIGHT(OrderData[[#This Row],[Name]], LEN(OrderData[[#This Row],[Name]]) - SEARCH(" ", OrderData[[#This Row],[Name]]))</f>
        <v>Seawright</v>
      </c>
      <c r="I268" s="2" t="str">
        <f>VLOOKUP(OrderData[[#This Row],[Customer ID]],customers!$A$1:$I$1001,6,FALSE)</f>
        <v>Newton</v>
      </c>
      <c r="J268" s="2" t="str">
        <f>VLOOKUP(OrderData[[#This Row],[Customer ID]],customers!$A$1:$I$1001,7,FALSE)</f>
        <v>United Kingdom</v>
      </c>
      <c r="K268" t="str">
        <f>VLOOKUP(OrderData[[#This Row],[Customer ID]],customers!$A$1:$I$1001,9,FALSE)</f>
        <v>No</v>
      </c>
      <c r="L268" t="str">
        <f>INDEX(Table3[Coffee Type],MATCH(OrderData[[#This Row],[Product ID]],Table3[Product ID],0))</f>
        <v>Exc</v>
      </c>
      <c r="M268" t="str">
        <f>VLOOKUP(OrderData[[#This Row],[Product ID]],products!$A$1:$G$49,3,FALSE)</f>
        <v>D</v>
      </c>
      <c r="N268">
        <f>VLOOKUP(OrderData[[#This Row],[Product ID]],products!$A$1:$G$49,5,FALSE)</f>
        <v>12.15</v>
      </c>
      <c r="O268" s="4">
        <f>OrderData[[#This Row],[Unit Price]]*OrderData[[#This Row],[Quantity]]</f>
        <v>24.3</v>
      </c>
      <c r="P268" t="str" cm="1">
        <f t="array" ref="P268">_xlfn.IFS(OrderData[[#This Row],[Roast Type]]="M","Medium",OrderData[[#This Row],[Roast Type]]="L","Light",OrderData[[#This Row],[Roast Type]]="D","Dark")</f>
        <v>Dark</v>
      </c>
      <c r="Q268" t="str" cm="1">
        <f t="array" ref="Q268">_xlfn.IFS(OrderData[[#This Row],[Coffee Type]]="Rob","Robusta",OrderData[[#This Row],[Coffee Type]]="Ara","Arabica",OrderData[[#This Row],[Coffee Type]]="Lib","Librica",OrderData[[#This Row],[Coffee Type]]="Exc","Excelsior")</f>
        <v>Excelsior</v>
      </c>
    </row>
    <row r="269" spans="1:17" x14ac:dyDescent="0.3">
      <c r="A269" s="2" t="s">
        <v>562</v>
      </c>
      <c r="B269" s="3">
        <v>44324</v>
      </c>
      <c r="C269" s="2" t="s">
        <v>563</v>
      </c>
      <c r="D269" t="s">
        <v>64</v>
      </c>
      <c r="E269" s="2">
        <v>6</v>
      </c>
      <c r="F269" s="2" t="str">
        <f>VLOOKUP(OrderData[[#This Row],[Customer ID]],customers!$A$1:$I$1001,2,FALSE)</f>
        <v>Silvana Northeast</v>
      </c>
      <c r="G269" s="2" t="str">
        <f>LEFT(OrderData[[#This Row],[Name]], SEARCH(" ", OrderData[[#This Row],[Name]]) - 1)</f>
        <v>Silvana</v>
      </c>
      <c r="H269" s="2" t="str">
        <f>RIGHT(OrderData[[#This Row],[Name]], LEN(OrderData[[#This Row],[Name]]) - SEARCH(" ", OrderData[[#This Row],[Name]]))</f>
        <v>Northeast</v>
      </c>
      <c r="I269" s="2" t="str">
        <f>VLOOKUP(OrderData[[#This Row],[Customer ID]],customers!$A$1:$I$1001,6,FALSE)</f>
        <v>Sparks</v>
      </c>
      <c r="J269" s="2" t="str">
        <f>VLOOKUP(OrderData[[#This Row],[Customer ID]],customers!$A$1:$I$1001,7,FALSE)</f>
        <v>United States</v>
      </c>
      <c r="K269" t="str">
        <f>VLOOKUP(OrderData[[#This Row],[Customer ID]],customers!$A$1:$I$1001,9,FALSE)</f>
        <v>Yes</v>
      </c>
      <c r="L269" t="str">
        <f>INDEX(Table3[Coffee Type],MATCH(OrderData[[#This Row],[Product ID]],Table3[Product ID],0))</f>
        <v>Exc</v>
      </c>
      <c r="M269" t="str">
        <f>VLOOKUP(OrderData[[#This Row],[Product ID]],products!$A$1:$G$49,3,FALSE)</f>
        <v>D</v>
      </c>
      <c r="N269">
        <f>VLOOKUP(OrderData[[#This Row],[Product ID]],products!$A$1:$G$49,5,FALSE)</f>
        <v>3.645</v>
      </c>
      <c r="O269" s="4">
        <f>OrderData[[#This Row],[Unit Price]]*OrderData[[#This Row],[Quantity]]</f>
        <v>21.87</v>
      </c>
      <c r="P269" t="str" cm="1">
        <f t="array" ref="P269">_xlfn.IFS(OrderData[[#This Row],[Roast Type]]="M","Medium",OrderData[[#This Row],[Roast Type]]="L","Light",OrderData[[#This Row],[Roast Type]]="D","Dark")</f>
        <v>Dark</v>
      </c>
      <c r="Q269" t="str" cm="1">
        <f t="array" ref="Q269">_xlfn.IFS(OrderData[[#This Row],[Coffee Type]]="Rob","Robusta",OrderData[[#This Row],[Coffee Type]]="Ara","Arabica",OrderData[[#This Row],[Coffee Type]]="Lib","Librica",OrderData[[#This Row],[Coffee Type]]="Exc","Excelsior")</f>
        <v>Excelsior</v>
      </c>
    </row>
    <row r="270" spans="1:17" x14ac:dyDescent="0.3">
      <c r="A270" s="2" t="s">
        <v>564</v>
      </c>
      <c r="B270" s="3">
        <v>43790</v>
      </c>
      <c r="C270" s="2" t="s">
        <v>451</v>
      </c>
      <c r="D270" t="s">
        <v>40</v>
      </c>
      <c r="E270" s="2">
        <v>2</v>
      </c>
      <c r="F270" s="2" t="str">
        <f>VLOOKUP(OrderData[[#This Row],[Customer ID]],customers!$A$1:$I$1001,2,FALSE)</f>
        <v>Anselma Attwater</v>
      </c>
      <c r="G270" s="2" t="str">
        <f>LEFT(OrderData[[#This Row],[Name]], SEARCH(" ", OrderData[[#This Row],[Name]]) - 1)</f>
        <v>Anselma</v>
      </c>
      <c r="H270" s="2" t="str">
        <f>RIGHT(OrderData[[#This Row],[Name]], LEN(OrderData[[#This Row],[Name]]) - SEARCH(" ", OrderData[[#This Row],[Name]]))</f>
        <v>Attwater</v>
      </c>
      <c r="I270" s="2" t="str">
        <f>VLOOKUP(OrderData[[#This Row],[Customer ID]],customers!$A$1:$I$1001,6,FALSE)</f>
        <v>Charlottesville</v>
      </c>
      <c r="J270" s="2" t="str">
        <f>VLOOKUP(OrderData[[#This Row],[Customer ID]],customers!$A$1:$I$1001,7,FALSE)</f>
        <v>United States</v>
      </c>
      <c r="K270" t="str">
        <f>VLOOKUP(OrderData[[#This Row],[Customer ID]],customers!$A$1:$I$1001,9,FALSE)</f>
        <v>Yes</v>
      </c>
      <c r="L270" t="str">
        <f>INDEX(Table3[Coffee Type],MATCH(OrderData[[#This Row],[Product ID]],Table3[Product ID],0))</f>
        <v>Ara</v>
      </c>
      <c r="M270" t="str">
        <f>VLOOKUP(OrderData[[#This Row],[Product ID]],products!$A$1:$G$49,3,FALSE)</f>
        <v>D</v>
      </c>
      <c r="N270">
        <f>VLOOKUP(OrderData[[#This Row],[Product ID]],products!$A$1:$G$49,5,FALSE)</f>
        <v>9.9499999999999993</v>
      </c>
      <c r="O270" s="4">
        <f>OrderData[[#This Row],[Unit Price]]*OrderData[[#This Row],[Quantity]]</f>
        <v>19.899999999999999</v>
      </c>
      <c r="P270" t="str" cm="1">
        <f t="array" ref="P270">_xlfn.IFS(OrderData[[#This Row],[Roast Type]]="M","Medium",OrderData[[#This Row],[Roast Type]]="L","Light",OrderData[[#This Row],[Roast Type]]="D","Dark")</f>
        <v>Dark</v>
      </c>
      <c r="Q270" t="str" cm="1">
        <f t="array" ref="Q270">_xlfn.IFS(OrderData[[#This Row],[Coffee Type]]="Rob","Robusta",OrderData[[#This Row],[Coffee Type]]="Ara","Arabica",OrderData[[#This Row],[Coffee Type]]="Lib","Librica",OrderData[[#This Row],[Coffee Type]]="Exc","Excelsior")</f>
        <v>Arabica</v>
      </c>
    </row>
    <row r="271" spans="1:17" x14ac:dyDescent="0.3">
      <c r="A271" s="2" t="s">
        <v>565</v>
      </c>
      <c r="B271" s="3">
        <v>44333</v>
      </c>
      <c r="C271" s="2" t="s">
        <v>566</v>
      </c>
      <c r="D271" t="s">
        <v>67</v>
      </c>
      <c r="E271" s="2">
        <v>2</v>
      </c>
      <c r="F271" s="2" t="str">
        <f>VLOOKUP(OrderData[[#This Row],[Customer ID]],customers!$A$1:$I$1001,2,FALSE)</f>
        <v>Monica Fearon</v>
      </c>
      <c r="G271" s="2" t="str">
        <f>LEFT(OrderData[[#This Row],[Name]], SEARCH(" ", OrderData[[#This Row],[Name]]) - 1)</f>
        <v>Monica</v>
      </c>
      <c r="H271" s="2" t="str">
        <f>RIGHT(OrderData[[#This Row],[Name]], LEN(OrderData[[#This Row],[Name]]) - SEARCH(" ", OrderData[[#This Row],[Name]]))</f>
        <v>Fearon</v>
      </c>
      <c r="I271" s="2" t="str">
        <f>VLOOKUP(OrderData[[#This Row],[Customer ID]],customers!$A$1:$I$1001,6,FALSE)</f>
        <v>Denton</v>
      </c>
      <c r="J271" s="2" t="str">
        <f>VLOOKUP(OrderData[[#This Row],[Customer ID]],customers!$A$1:$I$1001,7,FALSE)</f>
        <v>United States</v>
      </c>
      <c r="K271" t="str">
        <f>VLOOKUP(OrderData[[#This Row],[Customer ID]],customers!$A$1:$I$1001,9,FALSE)</f>
        <v>No</v>
      </c>
      <c r="L271" t="str">
        <f>INDEX(Table3[Coffee Type],MATCH(OrderData[[#This Row],[Product ID]],Table3[Product ID],0))</f>
        <v>Ara</v>
      </c>
      <c r="M271" t="str">
        <f>VLOOKUP(OrderData[[#This Row],[Product ID]],products!$A$1:$G$49,3,FALSE)</f>
        <v>D</v>
      </c>
      <c r="N271">
        <f>VLOOKUP(OrderData[[#This Row],[Product ID]],products!$A$1:$G$49,5,FALSE)</f>
        <v>2.9849999999999999</v>
      </c>
      <c r="O271" s="4">
        <f>OrderData[[#This Row],[Unit Price]]*OrderData[[#This Row],[Quantity]]</f>
        <v>5.97</v>
      </c>
      <c r="P271" t="str" cm="1">
        <f t="array" ref="P271">_xlfn.IFS(OrderData[[#This Row],[Roast Type]]="M","Medium",OrderData[[#This Row],[Roast Type]]="L","Light",OrderData[[#This Row],[Roast Type]]="D","Dark")</f>
        <v>Dark</v>
      </c>
      <c r="Q271" t="str" cm="1">
        <f t="array" ref="Q271">_xlfn.IFS(OrderData[[#This Row],[Coffee Type]]="Rob","Robusta",OrderData[[#This Row],[Coffee Type]]="Ara","Arabica",OrderData[[#This Row],[Coffee Type]]="Lib","Librica",OrderData[[#This Row],[Coffee Type]]="Exc","Excelsior")</f>
        <v>Arabica</v>
      </c>
    </row>
    <row r="272" spans="1:17" x14ac:dyDescent="0.3">
      <c r="A272" s="2" t="s">
        <v>567</v>
      </c>
      <c r="B272" s="3">
        <v>43655</v>
      </c>
      <c r="C272" s="2" t="s">
        <v>568</v>
      </c>
      <c r="D272" t="s">
        <v>29</v>
      </c>
      <c r="E272" s="2">
        <v>1</v>
      </c>
      <c r="F272" s="2" t="str">
        <f>VLOOKUP(OrderData[[#This Row],[Customer ID]],customers!$A$1:$I$1001,2,FALSE)</f>
        <v>Barney Chisnell</v>
      </c>
      <c r="G272" s="2" t="str">
        <f>LEFT(OrderData[[#This Row],[Name]], SEARCH(" ", OrderData[[#This Row],[Name]]) - 1)</f>
        <v>Barney</v>
      </c>
      <c r="H272" s="2" t="str">
        <f>RIGHT(OrderData[[#This Row],[Name]], LEN(OrderData[[#This Row],[Name]]) - SEARCH(" ", OrderData[[#This Row],[Name]]))</f>
        <v>Chisnell</v>
      </c>
      <c r="I272" s="2" t="str">
        <f>VLOOKUP(OrderData[[#This Row],[Customer ID]],customers!$A$1:$I$1001,6,FALSE)</f>
        <v>Tullamore</v>
      </c>
      <c r="J272" s="2" t="str">
        <f>VLOOKUP(OrderData[[#This Row],[Customer ID]],customers!$A$1:$I$1001,7,FALSE)</f>
        <v>Ireland</v>
      </c>
      <c r="K272" t="str">
        <f>VLOOKUP(OrderData[[#This Row],[Customer ID]],customers!$A$1:$I$1001,9,FALSE)</f>
        <v>Yes</v>
      </c>
      <c r="L272" t="str">
        <f>INDEX(Table3[Coffee Type],MATCH(OrderData[[#This Row],[Product ID]],Table3[Product ID],0))</f>
        <v>Exc</v>
      </c>
      <c r="M272" t="str">
        <f>VLOOKUP(OrderData[[#This Row],[Product ID]],products!$A$1:$G$49,3,FALSE)</f>
        <v>D</v>
      </c>
      <c r="N272">
        <f>VLOOKUP(OrderData[[#This Row],[Product ID]],products!$A$1:$G$49,5,FALSE)</f>
        <v>7.29</v>
      </c>
      <c r="O272" s="4">
        <f>OrderData[[#This Row],[Unit Price]]*OrderData[[#This Row],[Quantity]]</f>
        <v>7.29</v>
      </c>
      <c r="P272" t="str" cm="1">
        <f t="array" ref="P272">_xlfn.IFS(OrderData[[#This Row],[Roast Type]]="M","Medium",OrderData[[#This Row],[Roast Type]]="L","Light",OrderData[[#This Row],[Roast Type]]="D","Dark")</f>
        <v>Dark</v>
      </c>
      <c r="Q272" t="str" cm="1">
        <f t="array" ref="Q272">_xlfn.IFS(OrderData[[#This Row],[Coffee Type]]="Rob","Robusta",OrderData[[#This Row],[Coffee Type]]="Ara","Arabica",OrderData[[#This Row],[Coffee Type]]="Lib","Librica",OrderData[[#This Row],[Coffee Type]]="Exc","Excelsior")</f>
        <v>Excelsior</v>
      </c>
    </row>
    <row r="273" spans="1:17" x14ac:dyDescent="0.3">
      <c r="A273" s="2" t="s">
        <v>569</v>
      </c>
      <c r="B273" s="3">
        <v>43971</v>
      </c>
      <c r="C273" s="2" t="s">
        <v>570</v>
      </c>
      <c r="D273" t="s">
        <v>67</v>
      </c>
      <c r="E273" s="2">
        <v>4</v>
      </c>
      <c r="F273" s="2" t="str">
        <f>VLOOKUP(OrderData[[#This Row],[Customer ID]],customers!$A$1:$I$1001,2,FALSE)</f>
        <v>Jasper Sisneros</v>
      </c>
      <c r="G273" s="2" t="str">
        <f>LEFT(OrderData[[#This Row],[Name]], SEARCH(" ", OrderData[[#This Row],[Name]]) - 1)</f>
        <v>Jasper</v>
      </c>
      <c r="H273" s="2" t="str">
        <f>RIGHT(OrderData[[#This Row],[Name]], LEN(OrderData[[#This Row],[Name]]) - SEARCH(" ", OrderData[[#This Row],[Name]]))</f>
        <v>Sisneros</v>
      </c>
      <c r="I273" s="2" t="str">
        <f>VLOOKUP(OrderData[[#This Row],[Customer ID]],customers!$A$1:$I$1001,6,FALSE)</f>
        <v>Raleigh</v>
      </c>
      <c r="J273" s="2" t="str">
        <f>VLOOKUP(OrderData[[#This Row],[Customer ID]],customers!$A$1:$I$1001,7,FALSE)</f>
        <v>United States</v>
      </c>
      <c r="K273" t="str">
        <f>VLOOKUP(OrderData[[#This Row],[Customer ID]],customers!$A$1:$I$1001,9,FALSE)</f>
        <v>Yes</v>
      </c>
      <c r="L273" t="str">
        <f>INDEX(Table3[Coffee Type],MATCH(OrderData[[#This Row],[Product ID]],Table3[Product ID],0))</f>
        <v>Ara</v>
      </c>
      <c r="M273" t="str">
        <f>VLOOKUP(OrderData[[#This Row],[Product ID]],products!$A$1:$G$49,3,FALSE)</f>
        <v>D</v>
      </c>
      <c r="N273">
        <f>VLOOKUP(OrderData[[#This Row],[Product ID]],products!$A$1:$G$49,5,FALSE)</f>
        <v>2.9849999999999999</v>
      </c>
      <c r="O273" s="4">
        <f>OrderData[[#This Row],[Unit Price]]*OrderData[[#This Row],[Quantity]]</f>
        <v>11.94</v>
      </c>
      <c r="P273" t="str" cm="1">
        <f t="array" ref="P273">_xlfn.IFS(OrderData[[#This Row],[Roast Type]]="M","Medium",OrderData[[#This Row],[Roast Type]]="L","Light",OrderData[[#This Row],[Roast Type]]="D","Dark")</f>
        <v>Dark</v>
      </c>
      <c r="Q273" t="str" cm="1">
        <f t="array" ref="Q273">_xlfn.IFS(OrderData[[#This Row],[Coffee Type]]="Rob","Robusta",OrderData[[#This Row],[Coffee Type]]="Ara","Arabica",OrderData[[#This Row],[Coffee Type]]="Lib","Librica",OrderData[[#This Row],[Coffee Type]]="Exc","Excelsior")</f>
        <v>Arabica</v>
      </c>
    </row>
    <row r="274" spans="1:17" x14ac:dyDescent="0.3">
      <c r="A274" s="2" t="s">
        <v>571</v>
      </c>
      <c r="B274" s="3">
        <v>44435</v>
      </c>
      <c r="C274" s="2" t="s">
        <v>572</v>
      </c>
      <c r="D274" t="s">
        <v>202</v>
      </c>
      <c r="E274" s="2">
        <v>6</v>
      </c>
      <c r="F274" s="2" t="str">
        <f>VLOOKUP(OrderData[[#This Row],[Customer ID]],customers!$A$1:$I$1001,2,FALSE)</f>
        <v>Zachariah Carlson</v>
      </c>
      <c r="G274" s="2" t="str">
        <f>LEFT(OrderData[[#This Row],[Name]], SEARCH(" ", OrderData[[#This Row],[Name]]) - 1)</f>
        <v>Zachariah</v>
      </c>
      <c r="H274" s="2" t="str">
        <f>RIGHT(OrderData[[#This Row],[Name]], LEN(OrderData[[#This Row],[Name]]) - SEARCH(" ", OrderData[[#This Row],[Name]]))</f>
        <v>Carlson</v>
      </c>
      <c r="I274" s="2" t="str">
        <f>VLOOKUP(OrderData[[#This Row],[Customer ID]],customers!$A$1:$I$1001,6,FALSE)</f>
        <v>Shankill</v>
      </c>
      <c r="J274" s="2" t="str">
        <f>VLOOKUP(OrderData[[#This Row],[Customer ID]],customers!$A$1:$I$1001,7,FALSE)</f>
        <v>Ireland</v>
      </c>
      <c r="K274" t="str">
        <f>VLOOKUP(OrderData[[#This Row],[Customer ID]],customers!$A$1:$I$1001,9,FALSE)</f>
        <v>Yes</v>
      </c>
      <c r="L274" t="str">
        <f>INDEX(Table3[Coffee Type],MATCH(OrderData[[#This Row],[Product ID]],Table3[Product ID],0))</f>
        <v>Rob</v>
      </c>
      <c r="M274" t="str">
        <f>VLOOKUP(OrderData[[#This Row],[Product ID]],products!$A$1:$G$49,3,FALSE)</f>
        <v>L</v>
      </c>
      <c r="N274">
        <f>VLOOKUP(OrderData[[#This Row],[Product ID]],products!$A$1:$G$49,5,FALSE)</f>
        <v>11.95</v>
      </c>
      <c r="O274" s="4">
        <f>OrderData[[#This Row],[Unit Price]]*OrderData[[#This Row],[Quantity]]</f>
        <v>71.699999999999989</v>
      </c>
      <c r="P274" t="str" cm="1">
        <f t="array" ref="P274">_xlfn.IFS(OrderData[[#This Row],[Roast Type]]="M","Medium",OrderData[[#This Row],[Roast Type]]="L","Light",OrderData[[#This Row],[Roast Type]]="D","Dark")</f>
        <v>Light</v>
      </c>
      <c r="Q274" t="str" cm="1">
        <f t="array" ref="Q274">_xlfn.IFS(OrderData[[#This Row],[Coffee Type]]="Rob","Robusta",OrderData[[#This Row],[Coffee Type]]="Ara","Arabica",OrderData[[#This Row],[Coffee Type]]="Lib","Librica",OrderData[[#This Row],[Coffee Type]]="Exc","Excelsior")</f>
        <v>Robusta</v>
      </c>
    </row>
    <row r="275" spans="1:17" x14ac:dyDescent="0.3">
      <c r="A275" s="2" t="s">
        <v>573</v>
      </c>
      <c r="B275" s="3">
        <v>44681</v>
      </c>
      <c r="C275" s="2" t="s">
        <v>574</v>
      </c>
      <c r="D275" t="s">
        <v>128</v>
      </c>
      <c r="E275" s="2">
        <v>2</v>
      </c>
      <c r="F275" s="2" t="str">
        <f>VLOOKUP(OrderData[[#This Row],[Customer ID]],customers!$A$1:$I$1001,2,FALSE)</f>
        <v>Warner Maddox</v>
      </c>
      <c r="G275" s="2" t="str">
        <f>LEFT(OrderData[[#This Row],[Name]], SEARCH(" ", OrderData[[#This Row],[Name]]) - 1)</f>
        <v>Warner</v>
      </c>
      <c r="H275" s="2" t="str">
        <f>RIGHT(OrderData[[#This Row],[Name]], LEN(OrderData[[#This Row],[Name]]) - SEARCH(" ", OrderData[[#This Row],[Name]]))</f>
        <v>Maddox</v>
      </c>
      <c r="I275" s="2" t="str">
        <f>VLOOKUP(OrderData[[#This Row],[Customer ID]],customers!$A$1:$I$1001,6,FALSE)</f>
        <v>New York City</v>
      </c>
      <c r="J275" s="2" t="str">
        <f>VLOOKUP(OrderData[[#This Row],[Customer ID]],customers!$A$1:$I$1001,7,FALSE)</f>
        <v>United States</v>
      </c>
      <c r="K275" t="str">
        <f>VLOOKUP(OrderData[[#This Row],[Customer ID]],customers!$A$1:$I$1001,9,FALSE)</f>
        <v>No</v>
      </c>
      <c r="L275" t="str">
        <f>INDEX(Table3[Coffee Type],MATCH(OrderData[[#This Row],[Product ID]],Table3[Product ID],0))</f>
        <v>Ara</v>
      </c>
      <c r="M275" t="str">
        <f>VLOOKUP(OrderData[[#This Row],[Product ID]],products!$A$1:$G$49,3,FALSE)</f>
        <v>L</v>
      </c>
      <c r="N275">
        <f>VLOOKUP(OrderData[[#This Row],[Product ID]],products!$A$1:$G$49,5,FALSE)</f>
        <v>3.8849999999999998</v>
      </c>
      <c r="O275" s="4">
        <f>OrderData[[#This Row],[Unit Price]]*OrderData[[#This Row],[Quantity]]</f>
        <v>7.77</v>
      </c>
      <c r="P275" t="str" cm="1">
        <f t="array" ref="P275">_xlfn.IFS(OrderData[[#This Row],[Roast Type]]="M","Medium",OrderData[[#This Row],[Roast Type]]="L","Light",OrderData[[#This Row],[Roast Type]]="D","Dark")</f>
        <v>Light</v>
      </c>
      <c r="Q275" t="str" cm="1">
        <f t="array" ref="Q275">_xlfn.IFS(OrderData[[#This Row],[Coffee Type]]="Rob","Robusta",OrderData[[#This Row],[Coffee Type]]="Ara","Arabica",OrderData[[#This Row],[Coffee Type]]="Lib","Librica",OrderData[[#This Row],[Coffee Type]]="Exc","Excelsior")</f>
        <v>Arabica</v>
      </c>
    </row>
    <row r="276" spans="1:17" x14ac:dyDescent="0.3">
      <c r="A276" s="2" t="s">
        <v>575</v>
      </c>
      <c r="B276" s="3">
        <v>43985</v>
      </c>
      <c r="C276" s="2" t="s">
        <v>576</v>
      </c>
      <c r="D276" t="s">
        <v>184</v>
      </c>
      <c r="E276" s="2">
        <v>1</v>
      </c>
      <c r="F276" s="2" t="str">
        <f>VLOOKUP(OrderData[[#This Row],[Customer ID]],customers!$A$1:$I$1001,2,FALSE)</f>
        <v>Donnie Hedlestone</v>
      </c>
      <c r="G276" s="2" t="str">
        <f>LEFT(OrderData[[#This Row],[Name]], SEARCH(" ", OrderData[[#This Row],[Name]]) - 1)</f>
        <v>Donnie</v>
      </c>
      <c r="H276" s="2" t="str">
        <f>RIGHT(OrderData[[#This Row],[Name]], LEN(OrderData[[#This Row],[Name]]) - SEARCH(" ", OrderData[[#This Row],[Name]]))</f>
        <v>Hedlestone</v>
      </c>
      <c r="I276" s="2" t="str">
        <f>VLOOKUP(OrderData[[#This Row],[Customer ID]],customers!$A$1:$I$1001,6,FALSE)</f>
        <v>Stamford</v>
      </c>
      <c r="J276" s="2" t="str">
        <f>VLOOKUP(OrderData[[#This Row],[Customer ID]],customers!$A$1:$I$1001,7,FALSE)</f>
        <v>United States</v>
      </c>
      <c r="K276" t="str">
        <f>VLOOKUP(OrderData[[#This Row],[Customer ID]],customers!$A$1:$I$1001,9,FALSE)</f>
        <v>No</v>
      </c>
      <c r="L276" t="str">
        <f>INDEX(Table3[Coffee Type],MATCH(OrderData[[#This Row],[Product ID]],Table3[Product ID],0))</f>
        <v>Ara</v>
      </c>
      <c r="M276" t="str">
        <f>VLOOKUP(OrderData[[#This Row],[Product ID]],products!$A$1:$G$49,3,FALSE)</f>
        <v>M</v>
      </c>
      <c r="N276">
        <f>VLOOKUP(OrderData[[#This Row],[Product ID]],products!$A$1:$G$49,5,FALSE)</f>
        <v>25.874999999999996</v>
      </c>
      <c r="O276" s="4">
        <f>OrderData[[#This Row],[Unit Price]]*OrderData[[#This Row],[Quantity]]</f>
        <v>25.874999999999996</v>
      </c>
      <c r="P276" t="str" cm="1">
        <f t="array" ref="P276">_xlfn.IFS(OrderData[[#This Row],[Roast Type]]="M","Medium",OrderData[[#This Row],[Roast Type]]="L","Light",OrderData[[#This Row],[Roast Type]]="D","Dark")</f>
        <v>Medium</v>
      </c>
      <c r="Q276" t="str" cm="1">
        <f t="array" ref="Q276">_xlfn.IFS(OrderData[[#This Row],[Coffee Type]]="Rob","Robusta",OrderData[[#This Row],[Coffee Type]]="Ara","Arabica",OrderData[[#This Row],[Coffee Type]]="Lib","Librica",OrderData[[#This Row],[Coffee Type]]="Exc","Excelsior")</f>
        <v>Arabica</v>
      </c>
    </row>
    <row r="277" spans="1:17" x14ac:dyDescent="0.3">
      <c r="A277" s="2" t="s">
        <v>577</v>
      </c>
      <c r="B277" s="3">
        <v>44725</v>
      </c>
      <c r="C277" s="2" t="s">
        <v>578</v>
      </c>
      <c r="D277" t="s">
        <v>43</v>
      </c>
      <c r="E277" s="2">
        <v>6</v>
      </c>
      <c r="F277" s="2" t="str">
        <f>VLOOKUP(OrderData[[#This Row],[Customer ID]],customers!$A$1:$I$1001,2,FALSE)</f>
        <v>Teddi Crowthe</v>
      </c>
      <c r="G277" s="2" t="str">
        <f>LEFT(OrderData[[#This Row],[Name]], SEARCH(" ", OrderData[[#This Row],[Name]]) - 1)</f>
        <v>Teddi</v>
      </c>
      <c r="H277" s="2" t="str">
        <f>RIGHT(OrderData[[#This Row],[Name]], LEN(OrderData[[#This Row],[Name]]) - SEARCH(" ", OrderData[[#This Row],[Name]]))</f>
        <v>Crowthe</v>
      </c>
      <c r="I277" s="2" t="str">
        <f>VLOOKUP(OrderData[[#This Row],[Customer ID]],customers!$A$1:$I$1001,6,FALSE)</f>
        <v>Toledo</v>
      </c>
      <c r="J277" s="2" t="str">
        <f>VLOOKUP(OrderData[[#This Row],[Customer ID]],customers!$A$1:$I$1001,7,FALSE)</f>
        <v>United States</v>
      </c>
      <c r="K277" t="str">
        <f>VLOOKUP(OrderData[[#This Row],[Customer ID]],customers!$A$1:$I$1001,9,FALSE)</f>
        <v>No</v>
      </c>
      <c r="L277" t="str">
        <f>INDEX(Table3[Coffee Type],MATCH(OrderData[[#This Row],[Product ID]],Table3[Product ID],0))</f>
        <v>Exc</v>
      </c>
      <c r="M277" t="str">
        <f>VLOOKUP(OrderData[[#This Row],[Product ID]],products!$A$1:$G$49,3,FALSE)</f>
        <v>L</v>
      </c>
      <c r="N277">
        <f>VLOOKUP(OrderData[[#This Row],[Product ID]],products!$A$1:$G$49,5,FALSE)</f>
        <v>34.154999999999994</v>
      </c>
      <c r="O277" s="4">
        <f>OrderData[[#This Row],[Unit Price]]*OrderData[[#This Row],[Quantity]]</f>
        <v>204.92999999999995</v>
      </c>
      <c r="P277" t="str" cm="1">
        <f t="array" ref="P277">_xlfn.IFS(OrderData[[#This Row],[Roast Type]]="M","Medium",OrderData[[#This Row],[Roast Type]]="L","Light",OrderData[[#This Row],[Roast Type]]="D","Dark")</f>
        <v>Light</v>
      </c>
      <c r="Q277" t="str" cm="1">
        <f t="array" ref="Q277">_xlfn.IFS(OrderData[[#This Row],[Coffee Type]]="Rob","Robusta",OrderData[[#This Row],[Coffee Type]]="Ara","Arabica",OrderData[[#This Row],[Coffee Type]]="Lib","Librica",OrderData[[#This Row],[Coffee Type]]="Exc","Excelsior")</f>
        <v>Excelsior</v>
      </c>
    </row>
    <row r="278" spans="1:17" x14ac:dyDescent="0.3">
      <c r="A278" s="2" t="s">
        <v>579</v>
      </c>
      <c r="B278" s="3">
        <v>43992</v>
      </c>
      <c r="C278" s="2" t="s">
        <v>580</v>
      </c>
      <c r="D278" t="s">
        <v>23</v>
      </c>
      <c r="E278" s="2">
        <v>4</v>
      </c>
      <c r="F278" s="2" t="str">
        <f>VLOOKUP(OrderData[[#This Row],[Customer ID]],customers!$A$1:$I$1001,2,FALSE)</f>
        <v>Dorelia Bury</v>
      </c>
      <c r="G278" s="2" t="str">
        <f>LEFT(OrderData[[#This Row],[Name]], SEARCH(" ", OrderData[[#This Row],[Name]]) - 1)</f>
        <v>Dorelia</v>
      </c>
      <c r="H278" s="2" t="str">
        <f>RIGHT(OrderData[[#This Row],[Name]], LEN(OrderData[[#This Row],[Name]]) - SEARCH(" ", OrderData[[#This Row],[Name]]))</f>
        <v>Bury</v>
      </c>
      <c r="I278" s="2" t="str">
        <f>VLOOKUP(OrderData[[#This Row],[Customer ID]],customers!$A$1:$I$1001,6,FALSE)</f>
        <v>Castleblayney</v>
      </c>
      <c r="J278" s="2" t="str">
        <f>VLOOKUP(OrderData[[#This Row],[Customer ID]],customers!$A$1:$I$1001,7,FALSE)</f>
        <v>Ireland</v>
      </c>
      <c r="K278" t="str">
        <f>VLOOKUP(OrderData[[#This Row],[Customer ID]],customers!$A$1:$I$1001,9,FALSE)</f>
        <v>Yes</v>
      </c>
      <c r="L278" t="str">
        <f>INDEX(Table3[Coffee Type],MATCH(OrderData[[#This Row],[Product ID]],Table3[Product ID],0))</f>
        <v>Rob</v>
      </c>
      <c r="M278" t="str">
        <f>VLOOKUP(OrderData[[#This Row],[Product ID]],products!$A$1:$G$49,3,FALSE)</f>
        <v>L</v>
      </c>
      <c r="N278">
        <f>VLOOKUP(OrderData[[#This Row],[Product ID]],products!$A$1:$G$49,5,FALSE)</f>
        <v>27.484999999999996</v>
      </c>
      <c r="O278" s="4">
        <f>OrderData[[#This Row],[Unit Price]]*OrderData[[#This Row],[Quantity]]</f>
        <v>109.93999999999998</v>
      </c>
      <c r="P278" t="str" cm="1">
        <f t="array" ref="P278">_xlfn.IFS(OrderData[[#This Row],[Roast Type]]="M","Medium",OrderData[[#This Row],[Roast Type]]="L","Light",OrderData[[#This Row],[Roast Type]]="D","Dark")</f>
        <v>Light</v>
      </c>
      <c r="Q278" t="str" cm="1">
        <f t="array" ref="Q278">_xlfn.IFS(OrderData[[#This Row],[Coffee Type]]="Rob","Robusta",OrderData[[#This Row],[Coffee Type]]="Ara","Arabica",OrderData[[#This Row],[Coffee Type]]="Lib","Librica",OrderData[[#This Row],[Coffee Type]]="Exc","Excelsior")</f>
        <v>Robusta</v>
      </c>
    </row>
    <row r="279" spans="1:17" x14ac:dyDescent="0.3">
      <c r="A279" s="2" t="s">
        <v>581</v>
      </c>
      <c r="B279" s="3">
        <v>44183</v>
      </c>
      <c r="C279" s="2" t="s">
        <v>582</v>
      </c>
      <c r="D279" t="s">
        <v>150</v>
      </c>
      <c r="E279" s="2">
        <v>6</v>
      </c>
      <c r="F279" s="2" t="str">
        <f>VLOOKUP(OrderData[[#This Row],[Customer ID]],customers!$A$1:$I$1001,2,FALSE)</f>
        <v>Gussy Broadbear</v>
      </c>
      <c r="G279" s="2" t="str">
        <f>LEFT(OrderData[[#This Row],[Name]], SEARCH(" ", OrderData[[#This Row],[Name]]) - 1)</f>
        <v>Gussy</v>
      </c>
      <c r="H279" s="2" t="str">
        <f>RIGHT(OrderData[[#This Row],[Name]], LEN(OrderData[[#This Row],[Name]]) - SEARCH(" ", OrderData[[#This Row],[Name]]))</f>
        <v>Broadbear</v>
      </c>
      <c r="I279" s="2" t="str">
        <f>VLOOKUP(OrderData[[#This Row],[Customer ID]],customers!$A$1:$I$1001,6,FALSE)</f>
        <v>Columbia</v>
      </c>
      <c r="J279" s="2" t="str">
        <f>VLOOKUP(OrderData[[#This Row],[Customer ID]],customers!$A$1:$I$1001,7,FALSE)</f>
        <v>United States</v>
      </c>
      <c r="K279" t="str">
        <f>VLOOKUP(OrderData[[#This Row],[Customer ID]],customers!$A$1:$I$1001,9,FALSE)</f>
        <v>No</v>
      </c>
      <c r="L279" t="str">
        <f>INDEX(Table3[Coffee Type],MATCH(OrderData[[#This Row],[Product ID]],Table3[Product ID],0))</f>
        <v>Exc</v>
      </c>
      <c r="M279" t="str">
        <f>VLOOKUP(OrderData[[#This Row],[Product ID]],products!$A$1:$G$49,3,FALSE)</f>
        <v>L</v>
      </c>
      <c r="N279">
        <f>VLOOKUP(OrderData[[#This Row],[Product ID]],products!$A$1:$G$49,5,FALSE)</f>
        <v>14.85</v>
      </c>
      <c r="O279" s="4">
        <f>OrderData[[#This Row],[Unit Price]]*OrderData[[#This Row],[Quantity]]</f>
        <v>89.1</v>
      </c>
      <c r="P279" t="str" cm="1">
        <f t="array" ref="P279">_xlfn.IFS(OrderData[[#This Row],[Roast Type]]="M","Medium",OrderData[[#This Row],[Roast Type]]="L","Light",OrderData[[#This Row],[Roast Type]]="D","Dark")</f>
        <v>Light</v>
      </c>
      <c r="Q279" t="str" cm="1">
        <f t="array" ref="Q279">_xlfn.IFS(OrderData[[#This Row],[Coffee Type]]="Rob","Robusta",OrderData[[#This Row],[Coffee Type]]="Ara","Arabica",OrderData[[#This Row],[Coffee Type]]="Lib","Librica",OrderData[[#This Row],[Coffee Type]]="Exc","Excelsior")</f>
        <v>Excelsior</v>
      </c>
    </row>
    <row r="280" spans="1:17" x14ac:dyDescent="0.3">
      <c r="A280" s="2" t="s">
        <v>583</v>
      </c>
      <c r="B280" s="3">
        <v>43708</v>
      </c>
      <c r="C280" s="2" t="s">
        <v>584</v>
      </c>
      <c r="D280" t="s">
        <v>128</v>
      </c>
      <c r="E280" s="2">
        <v>2</v>
      </c>
      <c r="F280" s="2" t="str">
        <f>VLOOKUP(OrderData[[#This Row],[Customer ID]],customers!$A$1:$I$1001,2,FALSE)</f>
        <v>Emlynne Palfrey</v>
      </c>
      <c r="G280" s="2" t="str">
        <f>LEFT(OrderData[[#This Row],[Name]], SEARCH(" ", OrderData[[#This Row],[Name]]) - 1)</f>
        <v>Emlynne</v>
      </c>
      <c r="H280" s="2" t="str">
        <f>RIGHT(OrderData[[#This Row],[Name]], LEN(OrderData[[#This Row],[Name]]) - SEARCH(" ", OrderData[[#This Row],[Name]]))</f>
        <v>Palfrey</v>
      </c>
      <c r="I280" s="2" t="str">
        <f>VLOOKUP(OrderData[[#This Row],[Customer ID]],customers!$A$1:$I$1001,6,FALSE)</f>
        <v>Fort Wayne</v>
      </c>
      <c r="J280" s="2" t="str">
        <f>VLOOKUP(OrderData[[#This Row],[Customer ID]],customers!$A$1:$I$1001,7,FALSE)</f>
        <v>United States</v>
      </c>
      <c r="K280" t="str">
        <f>VLOOKUP(OrderData[[#This Row],[Customer ID]],customers!$A$1:$I$1001,9,FALSE)</f>
        <v>Yes</v>
      </c>
      <c r="L280" t="str">
        <f>INDEX(Table3[Coffee Type],MATCH(OrderData[[#This Row],[Product ID]],Table3[Product ID],0))</f>
        <v>Ara</v>
      </c>
      <c r="M280" t="str">
        <f>VLOOKUP(OrderData[[#This Row],[Product ID]],products!$A$1:$G$49,3,FALSE)</f>
        <v>L</v>
      </c>
      <c r="N280">
        <f>VLOOKUP(OrderData[[#This Row],[Product ID]],products!$A$1:$G$49,5,FALSE)</f>
        <v>3.8849999999999998</v>
      </c>
      <c r="O280" s="4">
        <f>OrderData[[#This Row],[Unit Price]]*OrderData[[#This Row],[Quantity]]</f>
        <v>7.77</v>
      </c>
      <c r="P280" t="str" cm="1">
        <f t="array" ref="P280">_xlfn.IFS(OrderData[[#This Row],[Roast Type]]="M","Medium",OrderData[[#This Row],[Roast Type]]="L","Light",OrderData[[#This Row],[Roast Type]]="D","Dark")</f>
        <v>Light</v>
      </c>
      <c r="Q280" t="str" cm="1">
        <f t="array" ref="Q280">_xlfn.IFS(OrderData[[#This Row],[Coffee Type]]="Rob","Robusta",OrderData[[#This Row],[Coffee Type]]="Ara","Arabica",OrderData[[#This Row],[Coffee Type]]="Lib","Librica",OrderData[[#This Row],[Coffee Type]]="Exc","Excelsior")</f>
        <v>Arabica</v>
      </c>
    </row>
    <row r="281" spans="1:17" x14ac:dyDescent="0.3">
      <c r="A281" s="2" t="s">
        <v>585</v>
      </c>
      <c r="B281" s="3">
        <v>43521</v>
      </c>
      <c r="C281" s="2" t="s">
        <v>586</v>
      </c>
      <c r="D281" t="s">
        <v>210</v>
      </c>
      <c r="E281" s="2">
        <v>1</v>
      </c>
      <c r="F281" s="2" t="str">
        <f>VLOOKUP(OrderData[[#This Row],[Customer ID]],customers!$A$1:$I$1001,2,FALSE)</f>
        <v>Parsifal Metrick</v>
      </c>
      <c r="G281" s="2" t="str">
        <f>LEFT(OrderData[[#This Row],[Name]], SEARCH(" ", OrderData[[#This Row],[Name]]) - 1)</f>
        <v>Parsifal</v>
      </c>
      <c r="H281" s="2" t="str">
        <f>RIGHT(OrderData[[#This Row],[Name]], LEN(OrderData[[#This Row],[Name]]) - SEARCH(" ", OrderData[[#This Row],[Name]]))</f>
        <v>Metrick</v>
      </c>
      <c r="I281" s="2" t="str">
        <f>VLOOKUP(OrderData[[#This Row],[Customer ID]],customers!$A$1:$I$1001,6,FALSE)</f>
        <v>Saint Louis</v>
      </c>
      <c r="J281" s="2" t="str">
        <f>VLOOKUP(OrderData[[#This Row],[Customer ID]],customers!$A$1:$I$1001,7,FALSE)</f>
        <v>United States</v>
      </c>
      <c r="K281" t="str">
        <f>VLOOKUP(OrderData[[#This Row],[Customer ID]],customers!$A$1:$I$1001,9,FALSE)</f>
        <v>Yes</v>
      </c>
      <c r="L281" t="str">
        <f>INDEX(Table3[Coffee Type],MATCH(OrderData[[#This Row],[Product ID]],Table3[Product ID],0))</f>
        <v>Lib</v>
      </c>
      <c r="M281" t="str">
        <f>VLOOKUP(OrderData[[#This Row],[Product ID]],products!$A$1:$G$49,3,FALSE)</f>
        <v>M</v>
      </c>
      <c r="N281">
        <f>VLOOKUP(OrderData[[#This Row],[Product ID]],products!$A$1:$G$49,5,FALSE)</f>
        <v>33.464999999999996</v>
      </c>
      <c r="O281" s="4">
        <f>OrderData[[#This Row],[Unit Price]]*OrderData[[#This Row],[Quantity]]</f>
        <v>33.464999999999996</v>
      </c>
      <c r="P281" t="str" cm="1">
        <f t="array" ref="P281">_xlfn.IFS(OrderData[[#This Row],[Roast Type]]="M","Medium",OrderData[[#This Row],[Roast Type]]="L","Light",OrderData[[#This Row],[Roast Type]]="D","Dark")</f>
        <v>Medium</v>
      </c>
      <c r="Q281" t="str" cm="1">
        <f t="array" ref="Q281">_xlfn.IFS(OrderData[[#This Row],[Coffee Type]]="Rob","Robusta",OrderData[[#This Row],[Coffee Type]]="Ara","Arabica",OrderData[[#This Row],[Coffee Type]]="Lib","Librica",OrderData[[#This Row],[Coffee Type]]="Exc","Excelsior")</f>
        <v>Librica</v>
      </c>
    </row>
    <row r="282" spans="1:17" x14ac:dyDescent="0.3">
      <c r="A282" s="2" t="s">
        <v>587</v>
      </c>
      <c r="B282" s="3">
        <v>44234</v>
      </c>
      <c r="C282" s="2" t="s">
        <v>588</v>
      </c>
      <c r="D282" t="s">
        <v>16</v>
      </c>
      <c r="E282" s="2">
        <v>5</v>
      </c>
      <c r="F282" s="2" t="str">
        <f>VLOOKUP(OrderData[[#This Row],[Customer ID]],customers!$A$1:$I$1001,2,FALSE)</f>
        <v>Christopher Grieveson</v>
      </c>
      <c r="G282" s="2" t="str">
        <f>LEFT(OrderData[[#This Row],[Name]], SEARCH(" ", OrderData[[#This Row],[Name]]) - 1)</f>
        <v>Christopher</v>
      </c>
      <c r="H282" s="2" t="str">
        <f>RIGHT(OrderData[[#This Row],[Name]], LEN(OrderData[[#This Row],[Name]]) - SEARCH(" ", OrderData[[#This Row],[Name]]))</f>
        <v>Grieveson</v>
      </c>
      <c r="I282" s="2" t="str">
        <f>VLOOKUP(OrderData[[#This Row],[Customer ID]],customers!$A$1:$I$1001,6,FALSE)</f>
        <v>Portland</v>
      </c>
      <c r="J282" s="2" t="str">
        <f>VLOOKUP(OrderData[[#This Row],[Customer ID]],customers!$A$1:$I$1001,7,FALSE)</f>
        <v>United States</v>
      </c>
      <c r="K282" t="str">
        <f>VLOOKUP(OrderData[[#This Row],[Customer ID]],customers!$A$1:$I$1001,9,FALSE)</f>
        <v>Yes</v>
      </c>
      <c r="L282" t="str">
        <f>INDEX(Table3[Coffee Type],MATCH(OrderData[[#This Row],[Product ID]],Table3[Product ID],0))</f>
        <v>Exc</v>
      </c>
      <c r="M282" t="str">
        <f>VLOOKUP(OrderData[[#This Row],[Product ID]],products!$A$1:$G$49,3,FALSE)</f>
        <v>M</v>
      </c>
      <c r="N282">
        <f>VLOOKUP(OrderData[[#This Row],[Product ID]],products!$A$1:$G$49,5,FALSE)</f>
        <v>8.25</v>
      </c>
      <c r="O282" s="4">
        <f>OrderData[[#This Row],[Unit Price]]*OrderData[[#This Row],[Quantity]]</f>
        <v>41.25</v>
      </c>
      <c r="P282" t="str" cm="1">
        <f t="array" ref="P282">_xlfn.IFS(OrderData[[#This Row],[Roast Type]]="M","Medium",OrderData[[#This Row],[Roast Type]]="L","Light",OrderData[[#This Row],[Roast Type]]="D","Dark")</f>
        <v>Medium</v>
      </c>
      <c r="Q282" t="str" cm="1">
        <f t="array" ref="Q282">_xlfn.IFS(OrderData[[#This Row],[Coffee Type]]="Rob","Robusta",OrderData[[#This Row],[Coffee Type]]="Ara","Arabica",OrderData[[#This Row],[Coffee Type]]="Lib","Librica",OrderData[[#This Row],[Coffee Type]]="Exc","Excelsior")</f>
        <v>Excelsior</v>
      </c>
    </row>
    <row r="283" spans="1:17" x14ac:dyDescent="0.3">
      <c r="A283" s="2" t="s">
        <v>589</v>
      </c>
      <c r="B283" s="3">
        <v>44210</v>
      </c>
      <c r="C283" s="2" t="s">
        <v>590</v>
      </c>
      <c r="D283" t="s">
        <v>150</v>
      </c>
      <c r="E283" s="2">
        <v>4</v>
      </c>
      <c r="F283" s="2" t="str">
        <f>VLOOKUP(OrderData[[#This Row],[Customer ID]],customers!$A$1:$I$1001,2,FALSE)</f>
        <v>Karlan Karby</v>
      </c>
      <c r="G283" s="2" t="str">
        <f>LEFT(OrderData[[#This Row],[Name]], SEARCH(" ", OrderData[[#This Row],[Name]]) - 1)</f>
        <v>Karlan</v>
      </c>
      <c r="H283" s="2" t="str">
        <f>RIGHT(OrderData[[#This Row],[Name]], LEN(OrderData[[#This Row],[Name]]) - SEARCH(" ", OrderData[[#This Row],[Name]]))</f>
        <v>Karby</v>
      </c>
      <c r="I283" s="2" t="str">
        <f>VLOOKUP(OrderData[[#This Row],[Customer ID]],customers!$A$1:$I$1001,6,FALSE)</f>
        <v>Boulder</v>
      </c>
      <c r="J283" s="2" t="str">
        <f>VLOOKUP(OrderData[[#This Row],[Customer ID]],customers!$A$1:$I$1001,7,FALSE)</f>
        <v>United States</v>
      </c>
      <c r="K283" t="str">
        <f>VLOOKUP(OrderData[[#This Row],[Customer ID]],customers!$A$1:$I$1001,9,FALSE)</f>
        <v>Yes</v>
      </c>
      <c r="L283" t="str">
        <f>INDEX(Table3[Coffee Type],MATCH(OrderData[[#This Row],[Product ID]],Table3[Product ID],0))</f>
        <v>Exc</v>
      </c>
      <c r="M283" t="str">
        <f>VLOOKUP(OrderData[[#This Row],[Product ID]],products!$A$1:$G$49,3,FALSE)</f>
        <v>L</v>
      </c>
      <c r="N283">
        <f>VLOOKUP(OrderData[[#This Row],[Product ID]],products!$A$1:$G$49,5,FALSE)</f>
        <v>14.85</v>
      </c>
      <c r="O283" s="4">
        <f>OrderData[[#This Row],[Unit Price]]*OrderData[[#This Row],[Quantity]]</f>
        <v>59.4</v>
      </c>
      <c r="P283" t="str" cm="1">
        <f t="array" ref="P283">_xlfn.IFS(OrderData[[#This Row],[Roast Type]]="M","Medium",OrderData[[#This Row],[Roast Type]]="L","Light",OrderData[[#This Row],[Roast Type]]="D","Dark")</f>
        <v>Light</v>
      </c>
      <c r="Q283" t="str" cm="1">
        <f t="array" ref="Q283">_xlfn.IFS(OrderData[[#This Row],[Coffee Type]]="Rob","Robusta",OrderData[[#This Row],[Coffee Type]]="Ara","Arabica",OrderData[[#This Row],[Coffee Type]]="Lib","Librica",OrderData[[#This Row],[Coffee Type]]="Exc","Excelsior")</f>
        <v>Excelsior</v>
      </c>
    </row>
    <row r="284" spans="1:17" x14ac:dyDescent="0.3">
      <c r="A284" s="2" t="s">
        <v>591</v>
      </c>
      <c r="B284" s="3">
        <v>43520</v>
      </c>
      <c r="C284" s="2" t="s">
        <v>592</v>
      </c>
      <c r="D284" t="s">
        <v>205</v>
      </c>
      <c r="E284" s="2">
        <v>1</v>
      </c>
      <c r="F284" s="2" t="str">
        <f>VLOOKUP(OrderData[[#This Row],[Customer ID]],customers!$A$1:$I$1001,2,FALSE)</f>
        <v>Flory Crumpe</v>
      </c>
      <c r="G284" s="2" t="str">
        <f>LEFT(OrderData[[#This Row],[Name]], SEARCH(" ", OrderData[[#This Row],[Name]]) - 1)</f>
        <v>Flory</v>
      </c>
      <c r="H284" s="2" t="str">
        <f>RIGHT(OrderData[[#This Row],[Name]], LEN(OrderData[[#This Row],[Name]]) - SEARCH(" ", OrderData[[#This Row],[Name]]))</f>
        <v>Crumpe</v>
      </c>
      <c r="I284" s="2" t="str">
        <f>VLOOKUP(OrderData[[#This Row],[Customer ID]],customers!$A$1:$I$1001,6,FALSE)</f>
        <v>Norton</v>
      </c>
      <c r="J284" s="2" t="str">
        <f>VLOOKUP(OrderData[[#This Row],[Customer ID]],customers!$A$1:$I$1001,7,FALSE)</f>
        <v>United Kingdom</v>
      </c>
      <c r="K284" t="str">
        <f>VLOOKUP(OrderData[[#This Row],[Customer ID]],customers!$A$1:$I$1001,9,FALSE)</f>
        <v>No</v>
      </c>
      <c r="L284" t="str">
        <f>INDEX(Table3[Coffee Type],MATCH(OrderData[[#This Row],[Product ID]],Table3[Product ID],0))</f>
        <v>Ara</v>
      </c>
      <c r="M284" t="str">
        <f>VLOOKUP(OrderData[[#This Row],[Product ID]],products!$A$1:$G$49,3,FALSE)</f>
        <v>L</v>
      </c>
      <c r="N284">
        <f>VLOOKUP(OrderData[[#This Row],[Product ID]],products!$A$1:$G$49,5,FALSE)</f>
        <v>7.77</v>
      </c>
      <c r="O284" s="4">
        <f>OrderData[[#This Row],[Unit Price]]*OrderData[[#This Row],[Quantity]]</f>
        <v>7.77</v>
      </c>
      <c r="P284" t="str" cm="1">
        <f t="array" ref="P284">_xlfn.IFS(OrderData[[#This Row],[Roast Type]]="M","Medium",OrderData[[#This Row],[Roast Type]]="L","Light",OrderData[[#This Row],[Roast Type]]="D","Dark")</f>
        <v>Light</v>
      </c>
      <c r="Q284" t="str" cm="1">
        <f t="array" ref="Q284">_xlfn.IFS(OrderData[[#This Row],[Coffee Type]]="Rob","Robusta",OrderData[[#This Row],[Coffee Type]]="Ara","Arabica",OrderData[[#This Row],[Coffee Type]]="Lib","Librica",OrderData[[#This Row],[Coffee Type]]="Exc","Excelsior")</f>
        <v>Arabica</v>
      </c>
    </row>
    <row r="285" spans="1:17" x14ac:dyDescent="0.3">
      <c r="A285" s="2" t="s">
        <v>593</v>
      </c>
      <c r="B285" s="3">
        <v>43639</v>
      </c>
      <c r="C285" s="2" t="s">
        <v>594</v>
      </c>
      <c r="D285" t="s">
        <v>159</v>
      </c>
      <c r="E285" s="2">
        <v>1</v>
      </c>
      <c r="F285" s="2" t="str">
        <f>VLOOKUP(OrderData[[#This Row],[Customer ID]],customers!$A$1:$I$1001,2,FALSE)</f>
        <v>Amity Chatto</v>
      </c>
      <c r="G285" s="2" t="str">
        <f>LEFT(OrderData[[#This Row],[Name]], SEARCH(" ", OrderData[[#This Row],[Name]]) - 1)</f>
        <v>Amity</v>
      </c>
      <c r="H285" s="2" t="str">
        <f>RIGHT(OrderData[[#This Row],[Name]], LEN(OrderData[[#This Row],[Name]]) - SEARCH(" ", OrderData[[#This Row],[Name]]))</f>
        <v>Chatto</v>
      </c>
      <c r="I285" s="2" t="str">
        <f>VLOOKUP(OrderData[[#This Row],[Customer ID]],customers!$A$1:$I$1001,6,FALSE)</f>
        <v>Sheffield</v>
      </c>
      <c r="J285" s="2" t="str">
        <f>VLOOKUP(OrderData[[#This Row],[Customer ID]],customers!$A$1:$I$1001,7,FALSE)</f>
        <v>United Kingdom</v>
      </c>
      <c r="K285" t="str">
        <f>VLOOKUP(OrderData[[#This Row],[Customer ID]],customers!$A$1:$I$1001,9,FALSE)</f>
        <v>Yes</v>
      </c>
      <c r="L285" t="str">
        <f>INDEX(Table3[Coffee Type],MATCH(OrderData[[#This Row],[Product ID]],Table3[Product ID],0))</f>
        <v>Rob</v>
      </c>
      <c r="M285" t="str">
        <f>VLOOKUP(OrderData[[#This Row],[Product ID]],products!$A$1:$G$49,3,FALSE)</f>
        <v>D</v>
      </c>
      <c r="N285">
        <f>VLOOKUP(OrderData[[#This Row],[Product ID]],products!$A$1:$G$49,5,FALSE)</f>
        <v>5.3699999999999992</v>
      </c>
      <c r="O285" s="4">
        <f>OrderData[[#This Row],[Unit Price]]*OrderData[[#This Row],[Quantity]]</f>
        <v>5.3699999999999992</v>
      </c>
      <c r="P285" t="str" cm="1">
        <f t="array" ref="P285">_xlfn.IFS(OrderData[[#This Row],[Roast Type]]="M","Medium",OrderData[[#This Row],[Roast Type]]="L","Light",OrderData[[#This Row],[Roast Type]]="D","Dark")</f>
        <v>Dark</v>
      </c>
      <c r="Q285" t="str" cm="1">
        <f t="array" ref="Q285">_xlfn.IFS(OrderData[[#This Row],[Coffee Type]]="Rob","Robusta",OrderData[[#This Row],[Coffee Type]]="Ara","Arabica",OrderData[[#This Row],[Coffee Type]]="Lib","Librica",OrderData[[#This Row],[Coffee Type]]="Exc","Excelsior")</f>
        <v>Robusta</v>
      </c>
    </row>
    <row r="286" spans="1:17" x14ac:dyDescent="0.3">
      <c r="A286" s="2" t="s">
        <v>595</v>
      </c>
      <c r="B286" s="3">
        <v>43960</v>
      </c>
      <c r="C286" s="2" t="s">
        <v>596</v>
      </c>
      <c r="D286" t="s">
        <v>125</v>
      </c>
      <c r="E286" s="2">
        <v>3</v>
      </c>
      <c r="F286" s="2" t="str">
        <f>VLOOKUP(OrderData[[#This Row],[Customer ID]],customers!$A$1:$I$1001,2,FALSE)</f>
        <v>Nanine McCarthy</v>
      </c>
      <c r="G286" s="2" t="str">
        <f>LEFT(OrderData[[#This Row],[Name]], SEARCH(" ", OrderData[[#This Row],[Name]]) - 1)</f>
        <v>Nanine</v>
      </c>
      <c r="H286" s="2" t="str">
        <f>RIGHT(OrderData[[#This Row],[Name]], LEN(OrderData[[#This Row],[Name]]) - SEARCH(" ", OrderData[[#This Row],[Name]]))</f>
        <v>McCarthy</v>
      </c>
      <c r="I286" s="2" t="str">
        <f>VLOOKUP(OrderData[[#This Row],[Customer ID]],customers!$A$1:$I$1001,6,FALSE)</f>
        <v>Louisville</v>
      </c>
      <c r="J286" s="2" t="str">
        <f>VLOOKUP(OrderData[[#This Row],[Customer ID]],customers!$A$1:$I$1001,7,FALSE)</f>
        <v>United States</v>
      </c>
      <c r="K286" t="str">
        <f>VLOOKUP(OrderData[[#This Row],[Customer ID]],customers!$A$1:$I$1001,9,FALSE)</f>
        <v>No</v>
      </c>
      <c r="L286" t="str">
        <f>INDEX(Table3[Coffee Type],MATCH(OrderData[[#This Row],[Product ID]],Table3[Product ID],0))</f>
        <v>Exc</v>
      </c>
      <c r="M286" t="str">
        <f>VLOOKUP(OrderData[[#This Row],[Product ID]],products!$A$1:$G$49,3,FALSE)</f>
        <v>M</v>
      </c>
      <c r="N286">
        <f>VLOOKUP(OrderData[[#This Row],[Product ID]],products!$A$1:$G$49,5,FALSE)</f>
        <v>31.624999999999996</v>
      </c>
      <c r="O286" s="4">
        <f>OrderData[[#This Row],[Unit Price]]*OrderData[[#This Row],[Quantity]]</f>
        <v>94.874999999999986</v>
      </c>
      <c r="P286" t="str" cm="1">
        <f t="array" ref="P286">_xlfn.IFS(OrderData[[#This Row],[Roast Type]]="M","Medium",OrderData[[#This Row],[Roast Type]]="L","Light",OrderData[[#This Row],[Roast Type]]="D","Dark")</f>
        <v>Medium</v>
      </c>
      <c r="Q286" t="str" cm="1">
        <f t="array" ref="Q286">_xlfn.IFS(OrderData[[#This Row],[Coffee Type]]="Rob","Robusta",OrderData[[#This Row],[Coffee Type]]="Ara","Arabica",OrderData[[#This Row],[Coffee Type]]="Lib","Librica",OrderData[[#This Row],[Coffee Type]]="Exc","Excelsior")</f>
        <v>Excelsior</v>
      </c>
    </row>
    <row r="287" spans="1:17" x14ac:dyDescent="0.3">
      <c r="A287" s="2" t="s">
        <v>597</v>
      </c>
      <c r="B287" s="3">
        <v>44030</v>
      </c>
      <c r="C287" s="2" t="s">
        <v>598</v>
      </c>
      <c r="D287" t="s">
        <v>117</v>
      </c>
      <c r="E287" s="2">
        <v>1</v>
      </c>
      <c r="F287" s="2" t="str">
        <f>VLOOKUP(OrderData[[#This Row],[Customer ID]],customers!$A$1:$I$1001,2,FALSE)</f>
        <v>Lyndsey Megany</v>
      </c>
      <c r="G287" s="2" t="str">
        <f>LEFT(OrderData[[#This Row],[Name]], SEARCH(" ", OrderData[[#This Row],[Name]]) - 1)</f>
        <v>Lyndsey</v>
      </c>
      <c r="H287" s="2" t="str">
        <f>RIGHT(OrderData[[#This Row],[Name]], LEN(OrderData[[#This Row],[Name]]) - SEARCH(" ", OrderData[[#This Row],[Name]]))</f>
        <v>Megany</v>
      </c>
      <c r="I287" s="2" t="str">
        <f>VLOOKUP(OrderData[[#This Row],[Customer ID]],customers!$A$1:$I$1001,6,FALSE)</f>
        <v>Buffalo</v>
      </c>
      <c r="J287" s="2" t="str">
        <f>VLOOKUP(OrderData[[#This Row],[Customer ID]],customers!$A$1:$I$1001,7,FALSE)</f>
        <v>United States</v>
      </c>
      <c r="K287" t="str">
        <f>VLOOKUP(OrderData[[#This Row],[Customer ID]],customers!$A$1:$I$1001,9,FALSE)</f>
        <v>No</v>
      </c>
      <c r="L287" t="str">
        <f>INDEX(Table3[Coffee Type],MATCH(OrderData[[#This Row],[Product ID]],Table3[Product ID],0))</f>
        <v>Lib</v>
      </c>
      <c r="M287" t="str">
        <f>VLOOKUP(OrderData[[#This Row],[Product ID]],products!$A$1:$G$49,3,FALSE)</f>
        <v>L</v>
      </c>
      <c r="N287">
        <f>VLOOKUP(OrderData[[#This Row],[Product ID]],products!$A$1:$G$49,5,FALSE)</f>
        <v>36.454999999999998</v>
      </c>
      <c r="O287" s="4">
        <f>OrderData[[#This Row],[Unit Price]]*OrderData[[#This Row],[Quantity]]</f>
        <v>36.454999999999998</v>
      </c>
      <c r="P287" t="str" cm="1">
        <f t="array" ref="P287">_xlfn.IFS(OrderData[[#This Row],[Roast Type]]="M","Medium",OrderData[[#This Row],[Roast Type]]="L","Light",OrderData[[#This Row],[Roast Type]]="D","Dark")</f>
        <v>Light</v>
      </c>
      <c r="Q287" t="str" cm="1">
        <f t="array" ref="Q287">_xlfn.IFS(OrderData[[#This Row],[Coffee Type]]="Rob","Robusta",OrderData[[#This Row],[Coffee Type]]="Ara","Arabica",OrderData[[#This Row],[Coffee Type]]="Lib","Librica",OrderData[[#This Row],[Coffee Type]]="Exc","Excelsior")</f>
        <v>Librica</v>
      </c>
    </row>
    <row r="288" spans="1:17" x14ac:dyDescent="0.3">
      <c r="A288" s="2" t="s">
        <v>599</v>
      </c>
      <c r="B288" s="3">
        <v>43755</v>
      </c>
      <c r="C288" s="2" t="s">
        <v>600</v>
      </c>
      <c r="D288" t="s">
        <v>57</v>
      </c>
      <c r="E288" s="2">
        <v>4</v>
      </c>
      <c r="F288" s="2" t="str">
        <f>VLOOKUP(OrderData[[#This Row],[Customer ID]],customers!$A$1:$I$1001,2,FALSE)</f>
        <v>Byram Mergue</v>
      </c>
      <c r="G288" s="2" t="str">
        <f>LEFT(OrderData[[#This Row],[Name]], SEARCH(" ", OrderData[[#This Row],[Name]]) - 1)</f>
        <v>Byram</v>
      </c>
      <c r="H288" s="2" t="str">
        <f>RIGHT(OrderData[[#This Row],[Name]], LEN(OrderData[[#This Row],[Name]]) - SEARCH(" ", OrderData[[#This Row],[Name]]))</f>
        <v>Mergue</v>
      </c>
      <c r="I288" s="2" t="str">
        <f>VLOOKUP(OrderData[[#This Row],[Customer ID]],customers!$A$1:$I$1001,6,FALSE)</f>
        <v>Canton</v>
      </c>
      <c r="J288" s="2" t="str">
        <f>VLOOKUP(OrderData[[#This Row],[Customer ID]],customers!$A$1:$I$1001,7,FALSE)</f>
        <v>United States</v>
      </c>
      <c r="K288" t="str">
        <f>VLOOKUP(OrderData[[#This Row],[Customer ID]],customers!$A$1:$I$1001,9,FALSE)</f>
        <v>Yes</v>
      </c>
      <c r="L288" t="str">
        <f>INDEX(Table3[Coffee Type],MATCH(OrderData[[#This Row],[Product ID]],Table3[Product ID],0))</f>
        <v>Ara</v>
      </c>
      <c r="M288" t="str">
        <f>VLOOKUP(OrderData[[#This Row],[Product ID]],products!$A$1:$G$49,3,FALSE)</f>
        <v>M</v>
      </c>
      <c r="N288">
        <f>VLOOKUP(OrderData[[#This Row],[Product ID]],products!$A$1:$G$49,5,FALSE)</f>
        <v>3.375</v>
      </c>
      <c r="O288" s="4">
        <f>OrderData[[#This Row],[Unit Price]]*OrderData[[#This Row],[Quantity]]</f>
        <v>13.5</v>
      </c>
      <c r="P288" t="str" cm="1">
        <f t="array" ref="P288">_xlfn.IFS(OrderData[[#This Row],[Roast Type]]="M","Medium",OrderData[[#This Row],[Roast Type]]="L","Light",OrderData[[#This Row],[Roast Type]]="D","Dark")</f>
        <v>Medium</v>
      </c>
      <c r="Q288" t="str" cm="1">
        <f t="array" ref="Q288">_xlfn.IFS(OrderData[[#This Row],[Coffee Type]]="Rob","Robusta",OrderData[[#This Row],[Coffee Type]]="Ara","Arabica",OrderData[[#This Row],[Coffee Type]]="Lib","Librica",OrderData[[#This Row],[Coffee Type]]="Exc","Excelsior")</f>
        <v>Arabica</v>
      </c>
    </row>
    <row r="289" spans="1:17" x14ac:dyDescent="0.3">
      <c r="A289" s="2" t="s">
        <v>601</v>
      </c>
      <c r="B289" s="3">
        <v>44697</v>
      </c>
      <c r="C289" s="2" t="s">
        <v>602</v>
      </c>
      <c r="D289" t="s">
        <v>195</v>
      </c>
      <c r="E289" s="2">
        <v>4</v>
      </c>
      <c r="F289" s="2" t="str">
        <f>VLOOKUP(OrderData[[#This Row],[Customer ID]],customers!$A$1:$I$1001,2,FALSE)</f>
        <v>Kerr Patise</v>
      </c>
      <c r="G289" s="2" t="str">
        <f>LEFT(OrderData[[#This Row],[Name]], SEARCH(" ", OrderData[[#This Row],[Name]]) - 1)</f>
        <v>Kerr</v>
      </c>
      <c r="H289" s="2" t="str">
        <f>RIGHT(OrderData[[#This Row],[Name]], LEN(OrderData[[#This Row],[Name]]) - SEARCH(" ", OrderData[[#This Row],[Name]]))</f>
        <v>Patise</v>
      </c>
      <c r="I289" s="2" t="str">
        <f>VLOOKUP(OrderData[[#This Row],[Customer ID]],customers!$A$1:$I$1001,6,FALSE)</f>
        <v>Boston</v>
      </c>
      <c r="J289" s="2" t="str">
        <f>VLOOKUP(OrderData[[#This Row],[Customer ID]],customers!$A$1:$I$1001,7,FALSE)</f>
        <v>United States</v>
      </c>
      <c r="K289" t="str">
        <f>VLOOKUP(OrderData[[#This Row],[Customer ID]],customers!$A$1:$I$1001,9,FALSE)</f>
        <v>No</v>
      </c>
      <c r="L289" t="str">
        <f>INDEX(Table3[Coffee Type],MATCH(OrderData[[#This Row],[Product ID]],Table3[Product ID],0))</f>
        <v>Rob</v>
      </c>
      <c r="M289" t="str">
        <f>VLOOKUP(OrderData[[#This Row],[Product ID]],products!$A$1:$G$49,3,FALSE)</f>
        <v>L</v>
      </c>
      <c r="N289">
        <f>VLOOKUP(OrderData[[#This Row],[Product ID]],products!$A$1:$G$49,5,FALSE)</f>
        <v>3.5849999999999995</v>
      </c>
      <c r="O289" s="4">
        <f>OrderData[[#This Row],[Unit Price]]*OrderData[[#This Row],[Quantity]]</f>
        <v>14.339999999999998</v>
      </c>
      <c r="P289" t="str" cm="1">
        <f t="array" ref="P289">_xlfn.IFS(OrderData[[#This Row],[Roast Type]]="M","Medium",OrderData[[#This Row],[Roast Type]]="L","Light",OrderData[[#This Row],[Roast Type]]="D","Dark")</f>
        <v>Light</v>
      </c>
      <c r="Q289" t="str" cm="1">
        <f t="array" ref="Q289">_xlfn.IFS(OrderData[[#This Row],[Coffee Type]]="Rob","Robusta",OrderData[[#This Row],[Coffee Type]]="Ara","Arabica",OrderData[[#This Row],[Coffee Type]]="Lib","Librica",OrderData[[#This Row],[Coffee Type]]="Exc","Excelsior")</f>
        <v>Robusta</v>
      </c>
    </row>
    <row r="290" spans="1:17" x14ac:dyDescent="0.3">
      <c r="A290" s="2" t="s">
        <v>603</v>
      </c>
      <c r="B290" s="3">
        <v>44279</v>
      </c>
      <c r="C290" s="2" t="s">
        <v>604</v>
      </c>
      <c r="D290" t="s">
        <v>16</v>
      </c>
      <c r="E290" s="2">
        <v>1</v>
      </c>
      <c r="F290" s="2" t="str">
        <f>VLOOKUP(OrderData[[#This Row],[Customer ID]],customers!$A$1:$I$1001,2,FALSE)</f>
        <v>Mathew Goulter</v>
      </c>
      <c r="G290" s="2" t="str">
        <f>LEFT(OrderData[[#This Row],[Name]], SEARCH(" ", OrderData[[#This Row],[Name]]) - 1)</f>
        <v>Mathew</v>
      </c>
      <c r="H290" s="2" t="str">
        <f>RIGHT(OrderData[[#This Row],[Name]], LEN(OrderData[[#This Row],[Name]]) - SEARCH(" ", OrderData[[#This Row],[Name]]))</f>
        <v>Goulter</v>
      </c>
      <c r="I290" s="2" t="str">
        <f>VLOOKUP(OrderData[[#This Row],[Customer ID]],customers!$A$1:$I$1001,6,FALSE)</f>
        <v>Kinlough</v>
      </c>
      <c r="J290" s="2" t="str">
        <f>VLOOKUP(OrderData[[#This Row],[Customer ID]],customers!$A$1:$I$1001,7,FALSE)</f>
        <v>Ireland</v>
      </c>
      <c r="K290" t="str">
        <f>VLOOKUP(OrderData[[#This Row],[Customer ID]],customers!$A$1:$I$1001,9,FALSE)</f>
        <v>Yes</v>
      </c>
      <c r="L290" t="str">
        <f>INDEX(Table3[Coffee Type],MATCH(OrderData[[#This Row],[Product ID]],Table3[Product ID],0))</f>
        <v>Exc</v>
      </c>
      <c r="M290" t="str">
        <f>VLOOKUP(OrderData[[#This Row],[Product ID]],products!$A$1:$G$49,3,FALSE)</f>
        <v>M</v>
      </c>
      <c r="N290">
        <f>VLOOKUP(OrderData[[#This Row],[Product ID]],products!$A$1:$G$49,5,FALSE)</f>
        <v>8.25</v>
      </c>
      <c r="O290" s="4">
        <f>OrderData[[#This Row],[Unit Price]]*OrderData[[#This Row],[Quantity]]</f>
        <v>8.25</v>
      </c>
      <c r="P290" t="str" cm="1">
        <f t="array" ref="P290">_xlfn.IFS(OrderData[[#This Row],[Roast Type]]="M","Medium",OrderData[[#This Row],[Roast Type]]="L","Light",OrderData[[#This Row],[Roast Type]]="D","Dark")</f>
        <v>Medium</v>
      </c>
      <c r="Q290" t="str" cm="1">
        <f t="array" ref="Q290">_xlfn.IFS(OrderData[[#This Row],[Coffee Type]]="Rob","Robusta",OrderData[[#This Row],[Coffee Type]]="Ara","Arabica",OrderData[[#This Row],[Coffee Type]]="Lib","Librica",OrderData[[#This Row],[Coffee Type]]="Exc","Excelsior")</f>
        <v>Excelsior</v>
      </c>
    </row>
    <row r="291" spans="1:17" x14ac:dyDescent="0.3">
      <c r="A291" s="2" t="s">
        <v>605</v>
      </c>
      <c r="B291" s="3">
        <v>43772</v>
      </c>
      <c r="C291" s="2" t="s">
        <v>606</v>
      </c>
      <c r="D291" t="s">
        <v>114</v>
      </c>
      <c r="E291" s="2">
        <v>5</v>
      </c>
      <c r="F291" s="2" t="str">
        <f>VLOOKUP(OrderData[[#This Row],[Customer ID]],customers!$A$1:$I$1001,2,FALSE)</f>
        <v>Marris Grcic</v>
      </c>
      <c r="G291" s="2" t="str">
        <f>LEFT(OrderData[[#This Row],[Name]], SEARCH(" ", OrderData[[#This Row],[Name]]) - 1)</f>
        <v>Marris</v>
      </c>
      <c r="H291" s="2" t="str">
        <f>RIGHT(OrderData[[#This Row],[Name]], LEN(OrderData[[#This Row],[Name]]) - SEARCH(" ", OrderData[[#This Row],[Name]]))</f>
        <v>Grcic</v>
      </c>
      <c r="I291" s="2" t="str">
        <f>VLOOKUP(OrderData[[#This Row],[Customer ID]],customers!$A$1:$I$1001,6,FALSE)</f>
        <v>Lynchburg</v>
      </c>
      <c r="J291" s="2" t="str">
        <f>VLOOKUP(OrderData[[#This Row],[Customer ID]],customers!$A$1:$I$1001,7,FALSE)</f>
        <v>United States</v>
      </c>
      <c r="K291" t="str">
        <f>VLOOKUP(OrderData[[#This Row],[Customer ID]],customers!$A$1:$I$1001,9,FALSE)</f>
        <v>Yes</v>
      </c>
      <c r="L291" t="str">
        <f>INDEX(Table3[Coffee Type],MATCH(OrderData[[#This Row],[Product ID]],Table3[Product ID],0))</f>
        <v>Rob</v>
      </c>
      <c r="M291" t="str">
        <f>VLOOKUP(OrderData[[#This Row],[Product ID]],products!$A$1:$G$49,3,FALSE)</f>
        <v>D</v>
      </c>
      <c r="N291">
        <f>VLOOKUP(OrderData[[#This Row],[Product ID]],products!$A$1:$G$49,5,FALSE)</f>
        <v>2.6849999999999996</v>
      </c>
      <c r="O291" s="4">
        <f>OrderData[[#This Row],[Unit Price]]*OrderData[[#This Row],[Quantity]]</f>
        <v>13.424999999999997</v>
      </c>
      <c r="P291" t="str" cm="1">
        <f t="array" ref="P291">_xlfn.IFS(OrderData[[#This Row],[Roast Type]]="M","Medium",OrderData[[#This Row],[Roast Type]]="L","Light",OrderData[[#This Row],[Roast Type]]="D","Dark")</f>
        <v>Dark</v>
      </c>
      <c r="Q291" t="str" cm="1">
        <f t="array" ref="Q291">_xlfn.IFS(OrderData[[#This Row],[Coffee Type]]="Rob","Robusta",OrderData[[#This Row],[Coffee Type]]="Ara","Arabica",OrderData[[#This Row],[Coffee Type]]="Lib","Librica",OrderData[[#This Row],[Coffee Type]]="Exc","Excelsior")</f>
        <v>Robusta</v>
      </c>
    </row>
    <row r="292" spans="1:17" x14ac:dyDescent="0.3">
      <c r="A292" s="2" t="s">
        <v>607</v>
      </c>
      <c r="B292" s="3">
        <v>44497</v>
      </c>
      <c r="C292" s="2" t="s">
        <v>608</v>
      </c>
      <c r="D292" t="s">
        <v>40</v>
      </c>
      <c r="E292" s="2">
        <v>5</v>
      </c>
      <c r="F292" s="2" t="str">
        <f>VLOOKUP(OrderData[[#This Row],[Customer ID]],customers!$A$1:$I$1001,2,FALSE)</f>
        <v>Domeniga Duke</v>
      </c>
      <c r="G292" s="2" t="str">
        <f>LEFT(OrderData[[#This Row],[Name]], SEARCH(" ", OrderData[[#This Row],[Name]]) - 1)</f>
        <v>Domeniga</v>
      </c>
      <c r="H292" s="2" t="str">
        <f>RIGHT(OrderData[[#This Row],[Name]], LEN(OrderData[[#This Row],[Name]]) - SEARCH(" ", OrderData[[#This Row],[Name]]))</f>
        <v>Duke</v>
      </c>
      <c r="I292" s="2" t="str">
        <f>VLOOKUP(OrderData[[#This Row],[Customer ID]],customers!$A$1:$I$1001,6,FALSE)</f>
        <v>Los Angeles</v>
      </c>
      <c r="J292" s="2" t="str">
        <f>VLOOKUP(OrderData[[#This Row],[Customer ID]],customers!$A$1:$I$1001,7,FALSE)</f>
        <v>United States</v>
      </c>
      <c r="K292" t="str">
        <f>VLOOKUP(OrderData[[#This Row],[Customer ID]],customers!$A$1:$I$1001,9,FALSE)</f>
        <v>No</v>
      </c>
      <c r="L292" t="str">
        <f>INDEX(Table3[Coffee Type],MATCH(OrderData[[#This Row],[Product ID]],Table3[Product ID],0))</f>
        <v>Ara</v>
      </c>
      <c r="M292" t="str">
        <f>VLOOKUP(OrderData[[#This Row],[Product ID]],products!$A$1:$G$49,3,FALSE)</f>
        <v>D</v>
      </c>
      <c r="N292">
        <f>VLOOKUP(OrderData[[#This Row],[Product ID]],products!$A$1:$G$49,5,FALSE)</f>
        <v>9.9499999999999993</v>
      </c>
      <c r="O292" s="4">
        <f>OrderData[[#This Row],[Unit Price]]*OrderData[[#This Row],[Quantity]]</f>
        <v>49.75</v>
      </c>
      <c r="P292" t="str" cm="1">
        <f t="array" ref="P292">_xlfn.IFS(OrderData[[#This Row],[Roast Type]]="M","Medium",OrderData[[#This Row],[Roast Type]]="L","Light",OrderData[[#This Row],[Roast Type]]="D","Dark")</f>
        <v>Dark</v>
      </c>
      <c r="Q292" t="str" cm="1">
        <f t="array" ref="Q292">_xlfn.IFS(OrderData[[#This Row],[Coffee Type]]="Rob","Robusta",OrderData[[#This Row],[Coffee Type]]="Ara","Arabica",OrderData[[#This Row],[Coffee Type]]="Lib","Librica",OrderData[[#This Row],[Coffee Type]]="Exc","Excelsior")</f>
        <v>Arabica</v>
      </c>
    </row>
    <row r="293" spans="1:17" x14ac:dyDescent="0.3">
      <c r="A293" s="2" t="s">
        <v>609</v>
      </c>
      <c r="B293" s="3">
        <v>44181</v>
      </c>
      <c r="C293" s="2" t="s">
        <v>610</v>
      </c>
      <c r="D293" t="s">
        <v>16</v>
      </c>
      <c r="E293" s="2">
        <v>2</v>
      </c>
      <c r="F293" s="2" t="str">
        <f>VLOOKUP(OrderData[[#This Row],[Customer ID]],customers!$A$1:$I$1001,2,FALSE)</f>
        <v>Violante Skouling</v>
      </c>
      <c r="G293" s="2" t="str">
        <f>LEFT(OrderData[[#This Row],[Name]], SEARCH(" ", OrderData[[#This Row],[Name]]) - 1)</f>
        <v>Violante</v>
      </c>
      <c r="H293" s="2" t="str">
        <f>RIGHT(OrderData[[#This Row],[Name]], LEN(OrderData[[#This Row],[Name]]) - SEARCH(" ", OrderData[[#This Row],[Name]]))</f>
        <v>Skouling</v>
      </c>
      <c r="I293" s="2" t="str">
        <f>VLOOKUP(OrderData[[#This Row],[Customer ID]],customers!$A$1:$I$1001,6,FALSE)</f>
        <v>Drumcondra</v>
      </c>
      <c r="J293" s="2" t="str">
        <f>VLOOKUP(OrderData[[#This Row],[Customer ID]],customers!$A$1:$I$1001,7,FALSE)</f>
        <v>Ireland</v>
      </c>
      <c r="K293" t="str">
        <f>VLOOKUP(OrderData[[#This Row],[Customer ID]],customers!$A$1:$I$1001,9,FALSE)</f>
        <v>No</v>
      </c>
      <c r="L293" t="str">
        <f>INDEX(Table3[Coffee Type],MATCH(OrderData[[#This Row],[Product ID]],Table3[Product ID],0))</f>
        <v>Exc</v>
      </c>
      <c r="M293" t="str">
        <f>VLOOKUP(OrderData[[#This Row],[Product ID]],products!$A$1:$G$49,3,FALSE)</f>
        <v>M</v>
      </c>
      <c r="N293">
        <f>VLOOKUP(OrderData[[#This Row],[Product ID]],products!$A$1:$G$49,5,FALSE)</f>
        <v>8.25</v>
      </c>
      <c r="O293" s="4">
        <f>OrderData[[#This Row],[Unit Price]]*OrderData[[#This Row],[Quantity]]</f>
        <v>16.5</v>
      </c>
      <c r="P293" t="str" cm="1">
        <f t="array" ref="P293">_xlfn.IFS(OrderData[[#This Row],[Roast Type]]="M","Medium",OrderData[[#This Row],[Roast Type]]="L","Light",OrderData[[#This Row],[Roast Type]]="D","Dark")</f>
        <v>Medium</v>
      </c>
      <c r="Q293" t="str" cm="1">
        <f t="array" ref="Q293">_xlfn.IFS(OrderData[[#This Row],[Coffee Type]]="Rob","Robusta",OrderData[[#This Row],[Coffee Type]]="Ara","Arabica",OrderData[[#This Row],[Coffee Type]]="Lib","Librica",OrderData[[#This Row],[Coffee Type]]="Exc","Excelsior")</f>
        <v>Excelsior</v>
      </c>
    </row>
    <row r="294" spans="1:17" x14ac:dyDescent="0.3">
      <c r="A294" s="2" t="s">
        <v>611</v>
      </c>
      <c r="B294" s="3">
        <v>44529</v>
      </c>
      <c r="C294" s="2" t="s">
        <v>612</v>
      </c>
      <c r="D294" t="s">
        <v>85</v>
      </c>
      <c r="E294" s="2">
        <v>3</v>
      </c>
      <c r="F294" s="2" t="str">
        <f>VLOOKUP(OrderData[[#This Row],[Customer ID]],customers!$A$1:$I$1001,2,FALSE)</f>
        <v>Isidore Hussey</v>
      </c>
      <c r="G294" s="2" t="str">
        <f>LEFT(OrderData[[#This Row],[Name]], SEARCH(" ", OrderData[[#This Row],[Name]]) - 1)</f>
        <v>Isidore</v>
      </c>
      <c r="H294" s="2" t="str">
        <f>RIGHT(OrderData[[#This Row],[Name]], LEN(OrderData[[#This Row],[Name]]) - SEARCH(" ", OrderData[[#This Row],[Name]]))</f>
        <v>Hussey</v>
      </c>
      <c r="I294" s="2" t="str">
        <f>VLOOKUP(OrderData[[#This Row],[Customer ID]],customers!$A$1:$I$1001,6,FALSE)</f>
        <v>Birmingham</v>
      </c>
      <c r="J294" s="2" t="str">
        <f>VLOOKUP(OrderData[[#This Row],[Customer ID]],customers!$A$1:$I$1001,7,FALSE)</f>
        <v>United States</v>
      </c>
      <c r="K294" t="str">
        <f>VLOOKUP(OrderData[[#This Row],[Customer ID]],customers!$A$1:$I$1001,9,FALSE)</f>
        <v>No</v>
      </c>
      <c r="L294" t="str">
        <f>INDEX(Table3[Coffee Type],MATCH(OrderData[[#This Row],[Product ID]],Table3[Product ID],0))</f>
        <v>Ara</v>
      </c>
      <c r="M294" t="str">
        <f>VLOOKUP(OrderData[[#This Row],[Product ID]],products!$A$1:$G$49,3,FALSE)</f>
        <v>D</v>
      </c>
      <c r="N294">
        <f>VLOOKUP(OrderData[[#This Row],[Product ID]],products!$A$1:$G$49,5,FALSE)</f>
        <v>5.97</v>
      </c>
      <c r="O294" s="4">
        <f>OrderData[[#This Row],[Unit Price]]*OrderData[[#This Row],[Quantity]]</f>
        <v>17.91</v>
      </c>
      <c r="P294" t="str" cm="1">
        <f t="array" ref="P294">_xlfn.IFS(OrderData[[#This Row],[Roast Type]]="M","Medium",OrderData[[#This Row],[Roast Type]]="L","Light",OrderData[[#This Row],[Roast Type]]="D","Dark")</f>
        <v>Dark</v>
      </c>
      <c r="Q294" t="str" cm="1">
        <f t="array" ref="Q294">_xlfn.IFS(OrderData[[#This Row],[Coffee Type]]="Rob","Robusta",OrderData[[#This Row],[Coffee Type]]="Ara","Arabica",OrderData[[#This Row],[Coffee Type]]="Lib","Librica",OrderData[[#This Row],[Coffee Type]]="Exc","Excelsior")</f>
        <v>Arabica</v>
      </c>
    </row>
    <row r="295" spans="1:17" x14ac:dyDescent="0.3">
      <c r="A295" s="2" t="s">
        <v>613</v>
      </c>
      <c r="B295" s="3">
        <v>44275</v>
      </c>
      <c r="C295" s="2" t="s">
        <v>614</v>
      </c>
      <c r="D295" t="s">
        <v>85</v>
      </c>
      <c r="E295" s="2">
        <v>5</v>
      </c>
      <c r="F295" s="2" t="str">
        <f>VLOOKUP(OrderData[[#This Row],[Customer ID]],customers!$A$1:$I$1001,2,FALSE)</f>
        <v>Cassie Pinkerton</v>
      </c>
      <c r="G295" s="2" t="str">
        <f>LEFT(OrderData[[#This Row],[Name]], SEARCH(" ", OrderData[[#This Row],[Name]]) - 1)</f>
        <v>Cassie</v>
      </c>
      <c r="H295" s="2" t="str">
        <f>RIGHT(OrderData[[#This Row],[Name]], LEN(OrderData[[#This Row],[Name]]) - SEARCH(" ", OrderData[[#This Row],[Name]]))</f>
        <v>Pinkerton</v>
      </c>
      <c r="I295" s="2" t="str">
        <f>VLOOKUP(OrderData[[#This Row],[Customer ID]],customers!$A$1:$I$1001,6,FALSE)</f>
        <v>Alexandria</v>
      </c>
      <c r="J295" s="2" t="str">
        <f>VLOOKUP(OrderData[[#This Row],[Customer ID]],customers!$A$1:$I$1001,7,FALSE)</f>
        <v>United States</v>
      </c>
      <c r="K295" t="str">
        <f>VLOOKUP(OrderData[[#This Row],[Customer ID]],customers!$A$1:$I$1001,9,FALSE)</f>
        <v>No</v>
      </c>
      <c r="L295" t="str">
        <f>INDEX(Table3[Coffee Type],MATCH(OrderData[[#This Row],[Product ID]],Table3[Product ID],0))</f>
        <v>Ara</v>
      </c>
      <c r="M295" t="str">
        <f>VLOOKUP(OrderData[[#This Row],[Product ID]],products!$A$1:$G$49,3,FALSE)</f>
        <v>D</v>
      </c>
      <c r="N295">
        <f>VLOOKUP(OrderData[[#This Row],[Product ID]],products!$A$1:$G$49,5,FALSE)</f>
        <v>5.97</v>
      </c>
      <c r="O295" s="4">
        <f>OrderData[[#This Row],[Unit Price]]*OrderData[[#This Row],[Quantity]]</f>
        <v>29.849999999999998</v>
      </c>
      <c r="P295" t="str" cm="1">
        <f t="array" ref="P295">_xlfn.IFS(OrderData[[#This Row],[Roast Type]]="M","Medium",OrderData[[#This Row],[Roast Type]]="L","Light",OrderData[[#This Row],[Roast Type]]="D","Dark")</f>
        <v>Dark</v>
      </c>
      <c r="Q295" t="str" cm="1">
        <f t="array" ref="Q295">_xlfn.IFS(OrderData[[#This Row],[Coffee Type]]="Rob","Robusta",OrderData[[#This Row],[Coffee Type]]="Ara","Arabica",OrderData[[#This Row],[Coffee Type]]="Lib","Librica",OrderData[[#This Row],[Coffee Type]]="Exc","Excelsior")</f>
        <v>Arabica</v>
      </c>
    </row>
    <row r="296" spans="1:17" x14ac:dyDescent="0.3">
      <c r="A296" s="2" t="s">
        <v>615</v>
      </c>
      <c r="B296" s="3">
        <v>44659</v>
      </c>
      <c r="C296" s="2" t="s">
        <v>616</v>
      </c>
      <c r="D296" t="s">
        <v>150</v>
      </c>
      <c r="E296" s="2">
        <v>3</v>
      </c>
      <c r="F296" s="2" t="str">
        <f>VLOOKUP(OrderData[[#This Row],[Customer ID]],customers!$A$1:$I$1001,2,FALSE)</f>
        <v>Micki Fero</v>
      </c>
      <c r="G296" s="2" t="str">
        <f>LEFT(OrderData[[#This Row],[Name]], SEARCH(" ", OrderData[[#This Row],[Name]]) - 1)</f>
        <v>Micki</v>
      </c>
      <c r="H296" s="2" t="str">
        <f>RIGHT(OrderData[[#This Row],[Name]], LEN(OrderData[[#This Row],[Name]]) - SEARCH(" ", OrderData[[#This Row],[Name]]))</f>
        <v>Fero</v>
      </c>
      <c r="I296" s="2" t="str">
        <f>VLOOKUP(OrderData[[#This Row],[Customer ID]],customers!$A$1:$I$1001,6,FALSE)</f>
        <v>Danbury</v>
      </c>
      <c r="J296" s="2" t="str">
        <f>VLOOKUP(OrderData[[#This Row],[Customer ID]],customers!$A$1:$I$1001,7,FALSE)</f>
        <v>United States</v>
      </c>
      <c r="K296" t="str">
        <f>VLOOKUP(OrderData[[#This Row],[Customer ID]],customers!$A$1:$I$1001,9,FALSE)</f>
        <v>No</v>
      </c>
      <c r="L296" t="str">
        <f>INDEX(Table3[Coffee Type],MATCH(OrderData[[#This Row],[Product ID]],Table3[Product ID],0))</f>
        <v>Exc</v>
      </c>
      <c r="M296" t="str">
        <f>VLOOKUP(OrderData[[#This Row],[Product ID]],products!$A$1:$G$49,3,FALSE)</f>
        <v>L</v>
      </c>
      <c r="N296">
        <f>VLOOKUP(OrderData[[#This Row],[Product ID]],products!$A$1:$G$49,5,FALSE)</f>
        <v>14.85</v>
      </c>
      <c r="O296" s="4">
        <f>OrderData[[#This Row],[Unit Price]]*OrderData[[#This Row],[Quantity]]</f>
        <v>44.55</v>
      </c>
      <c r="P296" t="str" cm="1">
        <f t="array" ref="P296">_xlfn.IFS(OrderData[[#This Row],[Roast Type]]="M","Medium",OrderData[[#This Row],[Roast Type]]="L","Light",OrderData[[#This Row],[Roast Type]]="D","Dark")</f>
        <v>Light</v>
      </c>
      <c r="Q296" t="str" cm="1">
        <f t="array" ref="Q296">_xlfn.IFS(OrderData[[#This Row],[Coffee Type]]="Rob","Robusta",OrderData[[#This Row],[Coffee Type]]="Ara","Arabica",OrderData[[#This Row],[Coffee Type]]="Lib","Librica",OrderData[[#This Row],[Coffee Type]]="Exc","Excelsior")</f>
        <v>Excelsior</v>
      </c>
    </row>
    <row r="297" spans="1:17" x14ac:dyDescent="0.3">
      <c r="A297" s="2" t="s">
        <v>617</v>
      </c>
      <c r="B297" s="3">
        <v>44057</v>
      </c>
      <c r="C297" s="2" t="s">
        <v>618</v>
      </c>
      <c r="D297" t="s">
        <v>22</v>
      </c>
      <c r="E297" s="2">
        <v>2</v>
      </c>
      <c r="F297" s="2" t="str">
        <f>VLOOKUP(OrderData[[#This Row],[Customer ID]],customers!$A$1:$I$1001,2,FALSE)</f>
        <v>Cybill Graddell</v>
      </c>
      <c r="G297" s="2" t="str">
        <f>LEFT(OrderData[[#This Row],[Name]], SEARCH(" ", OrderData[[#This Row],[Name]]) - 1)</f>
        <v>Cybill</v>
      </c>
      <c r="H297" s="2" t="str">
        <f>RIGHT(OrderData[[#This Row],[Name]], LEN(OrderData[[#This Row],[Name]]) - SEARCH(" ", OrderData[[#This Row],[Name]]))</f>
        <v>Graddell</v>
      </c>
      <c r="I297" s="2" t="str">
        <f>VLOOKUP(OrderData[[#This Row],[Customer ID]],customers!$A$1:$I$1001,6,FALSE)</f>
        <v>Albany</v>
      </c>
      <c r="J297" s="2" t="str">
        <f>VLOOKUP(OrderData[[#This Row],[Customer ID]],customers!$A$1:$I$1001,7,FALSE)</f>
        <v>United States</v>
      </c>
      <c r="K297" t="str">
        <f>VLOOKUP(OrderData[[#This Row],[Customer ID]],customers!$A$1:$I$1001,9,FALSE)</f>
        <v>No</v>
      </c>
      <c r="L297" t="str">
        <f>INDEX(Table3[Coffee Type],MATCH(OrderData[[#This Row],[Product ID]],Table3[Product ID],0))</f>
        <v>Exc</v>
      </c>
      <c r="M297" t="str">
        <f>VLOOKUP(OrderData[[#This Row],[Product ID]],products!$A$1:$G$49,3,FALSE)</f>
        <v>M</v>
      </c>
      <c r="N297">
        <f>VLOOKUP(OrderData[[#This Row],[Product ID]],products!$A$1:$G$49,5,FALSE)</f>
        <v>13.75</v>
      </c>
      <c r="O297" s="4">
        <f>OrderData[[#This Row],[Unit Price]]*OrderData[[#This Row],[Quantity]]</f>
        <v>27.5</v>
      </c>
      <c r="P297" t="str" cm="1">
        <f t="array" ref="P297">_xlfn.IFS(OrderData[[#This Row],[Roast Type]]="M","Medium",OrderData[[#This Row],[Roast Type]]="L","Light",OrderData[[#This Row],[Roast Type]]="D","Dark")</f>
        <v>Medium</v>
      </c>
      <c r="Q297" t="str" cm="1">
        <f t="array" ref="Q297">_xlfn.IFS(OrderData[[#This Row],[Coffee Type]]="Rob","Robusta",OrderData[[#This Row],[Coffee Type]]="Ara","Arabica",OrderData[[#This Row],[Coffee Type]]="Lib","Librica",OrderData[[#This Row],[Coffee Type]]="Exc","Excelsior")</f>
        <v>Excelsior</v>
      </c>
    </row>
    <row r="298" spans="1:17" x14ac:dyDescent="0.3">
      <c r="A298" s="2" t="s">
        <v>619</v>
      </c>
      <c r="B298" s="3">
        <v>43597</v>
      </c>
      <c r="C298" s="2" t="s">
        <v>620</v>
      </c>
      <c r="D298" t="s">
        <v>35</v>
      </c>
      <c r="E298" s="2">
        <v>6</v>
      </c>
      <c r="F298" s="2" t="str">
        <f>VLOOKUP(OrderData[[#This Row],[Customer ID]],customers!$A$1:$I$1001,2,FALSE)</f>
        <v>Dorian Vizor</v>
      </c>
      <c r="G298" s="2" t="str">
        <f>LEFT(OrderData[[#This Row],[Name]], SEARCH(" ", OrderData[[#This Row],[Name]]) - 1)</f>
        <v>Dorian</v>
      </c>
      <c r="H298" s="2" t="str">
        <f>RIGHT(OrderData[[#This Row],[Name]], LEN(OrderData[[#This Row],[Name]]) - SEARCH(" ", OrderData[[#This Row],[Name]]))</f>
        <v>Vizor</v>
      </c>
      <c r="I298" s="2" t="str">
        <f>VLOOKUP(OrderData[[#This Row],[Customer ID]],customers!$A$1:$I$1001,6,FALSE)</f>
        <v>Naples</v>
      </c>
      <c r="J298" s="2" t="str">
        <f>VLOOKUP(OrderData[[#This Row],[Customer ID]],customers!$A$1:$I$1001,7,FALSE)</f>
        <v>United States</v>
      </c>
      <c r="K298" t="str">
        <f>VLOOKUP(OrderData[[#This Row],[Customer ID]],customers!$A$1:$I$1001,9,FALSE)</f>
        <v>Yes</v>
      </c>
      <c r="L298" t="str">
        <f>INDEX(Table3[Coffee Type],MATCH(OrderData[[#This Row],[Product ID]],Table3[Product ID],0))</f>
        <v>Rob</v>
      </c>
      <c r="M298" t="str">
        <f>VLOOKUP(OrderData[[#This Row],[Product ID]],products!$A$1:$G$49,3,FALSE)</f>
        <v>M</v>
      </c>
      <c r="N298">
        <f>VLOOKUP(OrderData[[#This Row],[Product ID]],products!$A$1:$G$49,5,FALSE)</f>
        <v>5.97</v>
      </c>
      <c r="O298" s="4">
        <f>OrderData[[#This Row],[Unit Price]]*OrderData[[#This Row],[Quantity]]</f>
        <v>35.82</v>
      </c>
      <c r="P298" t="str" cm="1">
        <f t="array" ref="P298">_xlfn.IFS(OrderData[[#This Row],[Roast Type]]="M","Medium",OrderData[[#This Row],[Roast Type]]="L","Light",OrderData[[#This Row],[Roast Type]]="D","Dark")</f>
        <v>Medium</v>
      </c>
      <c r="Q298" t="str" cm="1">
        <f t="array" ref="Q298">_xlfn.IFS(OrderData[[#This Row],[Coffee Type]]="Rob","Robusta",OrderData[[#This Row],[Coffee Type]]="Ara","Arabica",OrderData[[#This Row],[Coffee Type]]="Lib","Librica",OrderData[[#This Row],[Coffee Type]]="Exc","Excelsior")</f>
        <v>Robusta</v>
      </c>
    </row>
    <row r="299" spans="1:17" x14ac:dyDescent="0.3">
      <c r="A299" s="2" t="s">
        <v>621</v>
      </c>
      <c r="B299" s="3">
        <v>44258</v>
      </c>
      <c r="C299" s="2" t="s">
        <v>622</v>
      </c>
      <c r="D299" t="s">
        <v>159</v>
      </c>
      <c r="E299" s="2">
        <v>3</v>
      </c>
      <c r="F299" s="2" t="str">
        <f>VLOOKUP(OrderData[[#This Row],[Customer ID]],customers!$A$1:$I$1001,2,FALSE)</f>
        <v>Eddi Sedgebeer</v>
      </c>
      <c r="G299" s="2" t="str">
        <f>LEFT(OrderData[[#This Row],[Name]], SEARCH(" ", OrderData[[#This Row],[Name]]) - 1)</f>
        <v>Eddi</v>
      </c>
      <c r="H299" s="2" t="str">
        <f>RIGHT(OrderData[[#This Row],[Name]], LEN(OrderData[[#This Row],[Name]]) - SEARCH(" ", OrderData[[#This Row],[Name]]))</f>
        <v>Sedgebeer</v>
      </c>
      <c r="I299" s="2" t="str">
        <f>VLOOKUP(OrderData[[#This Row],[Customer ID]],customers!$A$1:$I$1001,6,FALSE)</f>
        <v>Miami Beach</v>
      </c>
      <c r="J299" s="2" t="str">
        <f>VLOOKUP(OrderData[[#This Row],[Customer ID]],customers!$A$1:$I$1001,7,FALSE)</f>
        <v>United States</v>
      </c>
      <c r="K299" t="str">
        <f>VLOOKUP(OrderData[[#This Row],[Customer ID]],customers!$A$1:$I$1001,9,FALSE)</f>
        <v>Yes</v>
      </c>
      <c r="L299" t="str">
        <f>INDEX(Table3[Coffee Type],MATCH(OrderData[[#This Row],[Product ID]],Table3[Product ID],0))</f>
        <v>Rob</v>
      </c>
      <c r="M299" t="str">
        <f>VLOOKUP(OrderData[[#This Row],[Product ID]],products!$A$1:$G$49,3,FALSE)</f>
        <v>D</v>
      </c>
      <c r="N299">
        <f>VLOOKUP(OrderData[[#This Row],[Product ID]],products!$A$1:$G$49,5,FALSE)</f>
        <v>5.3699999999999992</v>
      </c>
      <c r="O299" s="4">
        <f>OrderData[[#This Row],[Unit Price]]*OrderData[[#This Row],[Quantity]]</f>
        <v>16.11</v>
      </c>
      <c r="P299" t="str" cm="1">
        <f t="array" ref="P299">_xlfn.IFS(OrderData[[#This Row],[Roast Type]]="M","Medium",OrderData[[#This Row],[Roast Type]]="L","Light",OrderData[[#This Row],[Roast Type]]="D","Dark")</f>
        <v>Dark</v>
      </c>
      <c r="Q299" t="str" cm="1">
        <f t="array" ref="Q299">_xlfn.IFS(OrderData[[#This Row],[Coffee Type]]="Rob","Robusta",OrderData[[#This Row],[Coffee Type]]="Ara","Arabica",OrderData[[#This Row],[Coffee Type]]="Lib","Librica",OrderData[[#This Row],[Coffee Type]]="Exc","Excelsior")</f>
        <v>Robusta</v>
      </c>
    </row>
    <row r="300" spans="1:17" x14ac:dyDescent="0.3">
      <c r="A300" s="2" t="s">
        <v>623</v>
      </c>
      <c r="B300" s="3">
        <v>43872</v>
      </c>
      <c r="C300" s="2" t="s">
        <v>624</v>
      </c>
      <c r="D300" t="s">
        <v>267</v>
      </c>
      <c r="E300" s="2">
        <v>6</v>
      </c>
      <c r="F300" s="2" t="str">
        <f>VLOOKUP(OrderData[[#This Row],[Customer ID]],customers!$A$1:$I$1001,2,FALSE)</f>
        <v>Ken Lestrange</v>
      </c>
      <c r="G300" s="2" t="str">
        <f>LEFT(OrderData[[#This Row],[Name]], SEARCH(" ", OrderData[[#This Row],[Name]]) - 1)</f>
        <v>Ken</v>
      </c>
      <c r="H300" s="2" t="str">
        <f>RIGHT(OrderData[[#This Row],[Name]], LEN(OrderData[[#This Row],[Name]]) - SEARCH(" ", OrderData[[#This Row],[Name]]))</f>
        <v>Lestrange</v>
      </c>
      <c r="I300" s="2" t="str">
        <f>VLOOKUP(OrderData[[#This Row],[Customer ID]],customers!$A$1:$I$1001,6,FALSE)</f>
        <v>Atlanta</v>
      </c>
      <c r="J300" s="2" t="str">
        <f>VLOOKUP(OrderData[[#This Row],[Customer ID]],customers!$A$1:$I$1001,7,FALSE)</f>
        <v>United States</v>
      </c>
      <c r="K300" t="str">
        <f>VLOOKUP(OrderData[[#This Row],[Customer ID]],customers!$A$1:$I$1001,9,FALSE)</f>
        <v>Yes</v>
      </c>
      <c r="L300" t="str">
        <f>INDEX(Table3[Coffee Type],MATCH(OrderData[[#This Row],[Product ID]],Table3[Product ID],0))</f>
        <v>Exc</v>
      </c>
      <c r="M300" t="str">
        <f>VLOOKUP(OrderData[[#This Row],[Product ID]],products!$A$1:$G$49,3,FALSE)</f>
        <v>L</v>
      </c>
      <c r="N300">
        <f>VLOOKUP(OrderData[[#This Row],[Product ID]],products!$A$1:$G$49,5,FALSE)</f>
        <v>4.4550000000000001</v>
      </c>
      <c r="O300" s="4">
        <f>OrderData[[#This Row],[Unit Price]]*OrderData[[#This Row],[Quantity]]</f>
        <v>26.73</v>
      </c>
      <c r="P300" t="str" cm="1">
        <f t="array" ref="P300">_xlfn.IFS(OrderData[[#This Row],[Roast Type]]="M","Medium",OrderData[[#This Row],[Roast Type]]="L","Light",OrderData[[#This Row],[Roast Type]]="D","Dark")</f>
        <v>Light</v>
      </c>
      <c r="Q300" t="str" cm="1">
        <f t="array" ref="Q300">_xlfn.IFS(OrderData[[#This Row],[Coffee Type]]="Rob","Robusta",OrderData[[#This Row],[Coffee Type]]="Ara","Arabica",OrderData[[#This Row],[Coffee Type]]="Lib","Librica",OrderData[[#This Row],[Coffee Type]]="Exc","Excelsior")</f>
        <v>Excelsior</v>
      </c>
    </row>
    <row r="301" spans="1:17" x14ac:dyDescent="0.3">
      <c r="A301" s="2" t="s">
        <v>625</v>
      </c>
      <c r="B301" s="3">
        <v>43582</v>
      </c>
      <c r="C301" s="2" t="s">
        <v>626</v>
      </c>
      <c r="D301" t="s">
        <v>43</v>
      </c>
      <c r="E301" s="2">
        <v>6</v>
      </c>
      <c r="F301" s="2" t="str">
        <f>VLOOKUP(OrderData[[#This Row],[Customer ID]],customers!$A$1:$I$1001,2,FALSE)</f>
        <v>Lacee Tanti</v>
      </c>
      <c r="G301" s="2" t="str">
        <f>LEFT(OrderData[[#This Row],[Name]], SEARCH(" ", OrderData[[#This Row],[Name]]) - 1)</f>
        <v>Lacee</v>
      </c>
      <c r="H301" s="2" t="str">
        <f>RIGHT(OrderData[[#This Row],[Name]], LEN(OrderData[[#This Row],[Name]]) - SEARCH(" ", OrderData[[#This Row],[Name]]))</f>
        <v>Tanti</v>
      </c>
      <c r="I301" s="2" t="str">
        <f>VLOOKUP(OrderData[[#This Row],[Customer ID]],customers!$A$1:$I$1001,6,FALSE)</f>
        <v>Corpus Christi</v>
      </c>
      <c r="J301" s="2" t="str">
        <f>VLOOKUP(OrderData[[#This Row],[Customer ID]],customers!$A$1:$I$1001,7,FALSE)</f>
        <v>United States</v>
      </c>
      <c r="K301" t="str">
        <f>VLOOKUP(OrderData[[#This Row],[Customer ID]],customers!$A$1:$I$1001,9,FALSE)</f>
        <v>Yes</v>
      </c>
      <c r="L301" t="str">
        <f>INDEX(Table3[Coffee Type],MATCH(OrderData[[#This Row],[Product ID]],Table3[Product ID],0))</f>
        <v>Exc</v>
      </c>
      <c r="M301" t="str">
        <f>VLOOKUP(OrderData[[#This Row],[Product ID]],products!$A$1:$G$49,3,FALSE)</f>
        <v>L</v>
      </c>
      <c r="N301">
        <f>VLOOKUP(OrderData[[#This Row],[Product ID]],products!$A$1:$G$49,5,FALSE)</f>
        <v>34.154999999999994</v>
      </c>
      <c r="O301" s="4">
        <f>OrderData[[#This Row],[Unit Price]]*OrderData[[#This Row],[Quantity]]</f>
        <v>204.92999999999995</v>
      </c>
      <c r="P301" t="str" cm="1">
        <f t="array" ref="P301">_xlfn.IFS(OrderData[[#This Row],[Roast Type]]="M","Medium",OrderData[[#This Row],[Roast Type]]="L","Light",OrderData[[#This Row],[Roast Type]]="D","Dark")</f>
        <v>Light</v>
      </c>
      <c r="Q301" t="str" cm="1">
        <f t="array" ref="Q301">_xlfn.IFS(OrderData[[#This Row],[Coffee Type]]="Rob","Robusta",OrderData[[#This Row],[Coffee Type]]="Ara","Arabica",OrderData[[#This Row],[Coffee Type]]="Lib","Librica",OrderData[[#This Row],[Coffee Type]]="Exc","Excelsior")</f>
        <v>Excelsior</v>
      </c>
    </row>
    <row r="302" spans="1:17" x14ac:dyDescent="0.3">
      <c r="A302" s="2" t="s">
        <v>627</v>
      </c>
      <c r="B302" s="3">
        <v>44646</v>
      </c>
      <c r="C302" s="2" t="s">
        <v>628</v>
      </c>
      <c r="D302" t="s">
        <v>19</v>
      </c>
      <c r="E302" s="2">
        <v>3</v>
      </c>
      <c r="F302" s="2" t="str">
        <f>VLOOKUP(OrderData[[#This Row],[Customer ID]],customers!$A$1:$I$1001,2,FALSE)</f>
        <v>Arel De Lasci</v>
      </c>
      <c r="G302" s="2" t="str">
        <f>LEFT(OrderData[[#This Row],[Name]], SEARCH(" ", OrderData[[#This Row],[Name]]) - 1)</f>
        <v>Arel</v>
      </c>
      <c r="H302" s="2" t="str">
        <f>RIGHT(OrderData[[#This Row],[Name]], LEN(OrderData[[#This Row],[Name]]) - SEARCH(" ", OrderData[[#This Row],[Name]]))</f>
        <v>De Lasci</v>
      </c>
      <c r="I302" s="2" t="str">
        <f>VLOOKUP(OrderData[[#This Row],[Customer ID]],customers!$A$1:$I$1001,6,FALSE)</f>
        <v>Honolulu</v>
      </c>
      <c r="J302" s="2" t="str">
        <f>VLOOKUP(OrderData[[#This Row],[Customer ID]],customers!$A$1:$I$1001,7,FALSE)</f>
        <v>United States</v>
      </c>
      <c r="K302" t="str">
        <f>VLOOKUP(OrderData[[#This Row],[Customer ID]],customers!$A$1:$I$1001,9,FALSE)</f>
        <v>Yes</v>
      </c>
      <c r="L302" t="str">
        <f>INDEX(Table3[Coffee Type],MATCH(OrderData[[#This Row],[Product ID]],Table3[Product ID],0))</f>
        <v>Ara</v>
      </c>
      <c r="M302" t="str">
        <f>VLOOKUP(OrderData[[#This Row],[Product ID]],products!$A$1:$G$49,3,FALSE)</f>
        <v>L</v>
      </c>
      <c r="N302">
        <f>VLOOKUP(OrderData[[#This Row],[Product ID]],products!$A$1:$G$49,5,FALSE)</f>
        <v>12.95</v>
      </c>
      <c r="O302" s="4">
        <f>OrderData[[#This Row],[Unit Price]]*OrderData[[#This Row],[Quantity]]</f>
        <v>38.849999999999994</v>
      </c>
      <c r="P302" t="str" cm="1">
        <f t="array" ref="P302">_xlfn.IFS(OrderData[[#This Row],[Roast Type]]="M","Medium",OrderData[[#This Row],[Roast Type]]="L","Light",OrderData[[#This Row],[Roast Type]]="D","Dark")</f>
        <v>Light</v>
      </c>
      <c r="Q302" t="str" cm="1">
        <f t="array" ref="Q302">_xlfn.IFS(OrderData[[#This Row],[Coffee Type]]="Rob","Robusta",OrderData[[#This Row],[Coffee Type]]="Ara","Arabica",OrderData[[#This Row],[Coffee Type]]="Lib","Librica",OrderData[[#This Row],[Coffee Type]]="Exc","Excelsior")</f>
        <v>Arabica</v>
      </c>
    </row>
    <row r="303" spans="1:17" x14ac:dyDescent="0.3">
      <c r="A303" s="2" t="s">
        <v>629</v>
      </c>
      <c r="B303" s="3">
        <v>44102</v>
      </c>
      <c r="C303" s="2" t="s">
        <v>630</v>
      </c>
      <c r="D303" t="s">
        <v>51</v>
      </c>
      <c r="E303" s="2">
        <v>4</v>
      </c>
      <c r="F303" s="2" t="str">
        <f>VLOOKUP(OrderData[[#This Row],[Customer ID]],customers!$A$1:$I$1001,2,FALSE)</f>
        <v>Trescha Jedrachowicz</v>
      </c>
      <c r="G303" s="2" t="str">
        <f>LEFT(OrderData[[#This Row],[Name]], SEARCH(" ", OrderData[[#This Row],[Name]]) - 1)</f>
        <v>Trescha</v>
      </c>
      <c r="H303" s="2" t="str">
        <f>RIGHT(OrderData[[#This Row],[Name]], LEN(OrderData[[#This Row],[Name]]) - SEARCH(" ", OrderData[[#This Row],[Name]]))</f>
        <v>Jedrachowicz</v>
      </c>
      <c r="I303" s="2" t="str">
        <f>VLOOKUP(OrderData[[#This Row],[Customer ID]],customers!$A$1:$I$1001,6,FALSE)</f>
        <v>Austin</v>
      </c>
      <c r="J303" s="2" t="str">
        <f>VLOOKUP(OrderData[[#This Row],[Customer ID]],customers!$A$1:$I$1001,7,FALSE)</f>
        <v>United States</v>
      </c>
      <c r="K303" t="str">
        <f>VLOOKUP(OrderData[[#This Row],[Customer ID]],customers!$A$1:$I$1001,9,FALSE)</f>
        <v>Yes</v>
      </c>
      <c r="L303" t="str">
        <f>INDEX(Table3[Coffee Type],MATCH(OrderData[[#This Row],[Product ID]],Table3[Product ID],0))</f>
        <v>Lib</v>
      </c>
      <c r="M303" t="str">
        <f>VLOOKUP(OrderData[[#This Row],[Product ID]],products!$A$1:$G$49,3,FALSE)</f>
        <v>D</v>
      </c>
      <c r="N303">
        <f>VLOOKUP(OrderData[[#This Row],[Product ID]],products!$A$1:$G$49,5,FALSE)</f>
        <v>3.8849999999999998</v>
      </c>
      <c r="O303" s="4">
        <f>OrderData[[#This Row],[Unit Price]]*OrderData[[#This Row],[Quantity]]</f>
        <v>15.54</v>
      </c>
      <c r="P303" t="str" cm="1">
        <f t="array" ref="P303">_xlfn.IFS(OrderData[[#This Row],[Roast Type]]="M","Medium",OrderData[[#This Row],[Roast Type]]="L","Light",OrderData[[#This Row],[Roast Type]]="D","Dark")</f>
        <v>Dark</v>
      </c>
      <c r="Q303" t="str" cm="1">
        <f t="array" ref="Q303">_xlfn.IFS(OrderData[[#This Row],[Coffee Type]]="Rob","Robusta",OrderData[[#This Row],[Coffee Type]]="Ara","Arabica",OrderData[[#This Row],[Coffee Type]]="Lib","Librica",OrderData[[#This Row],[Coffee Type]]="Exc","Excelsior")</f>
        <v>Librica</v>
      </c>
    </row>
    <row r="304" spans="1:17" x14ac:dyDescent="0.3">
      <c r="A304" s="2" t="s">
        <v>631</v>
      </c>
      <c r="B304" s="3">
        <v>43762</v>
      </c>
      <c r="C304" s="2" t="s">
        <v>632</v>
      </c>
      <c r="D304" t="s">
        <v>80</v>
      </c>
      <c r="E304" s="2">
        <v>1</v>
      </c>
      <c r="F304" s="2" t="str">
        <f>VLOOKUP(OrderData[[#This Row],[Customer ID]],customers!$A$1:$I$1001,2,FALSE)</f>
        <v>Perkin Stonner</v>
      </c>
      <c r="G304" s="2" t="str">
        <f>LEFT(OrderData[[#This Row],[Name]], SEARCH(" ", OrderData[[#This Row],[Name]]) - 1)</f>
        <v>Perkin</v>
      </c>
      <c r="H304" s="2" t="str">
        <f>RIGHT(OrderData[[#This Row],[Name]], LEN(OrderData[[#This Row],[Name]]) - SEARCH(" ", OrderData[[#This Row],[Name]]))</f>
        <v>Stonner</v>
      </c>
      <c r="I304" s="2" t="str">
        <f>VLOOKUP(OrderData[[#This Row],[Customer ID]],customers!$A$1:$I$1001,6,FALSE)</f>
        <v>Baltimore</v>
      </c>
      <c r="J304" s="2" t="str">
        <f>VLOOKUP(OrderData[[#This Row],[Customer ID]],customers!$A$1:$I$1001,7,FALSE)</f>
        <v>United States</v>
      </c>
      <c r="K304" t="str">
        <f>VLOOKUP(OrderData[[#This Row],[Customer ID]],customers!$A$1:$I$1001,9,FALSE)</f>
        <v>No</v>
      </c>
      <c r="L304" t="str">
        <f>INDEX(Table3[Coffee Type],MATCH(OrderData[[#This Row],[Product ID]],Table3[Product ID],0))</f>
        <v>Ara</v>
      </c>
      <c r="M304" t="str">
        <f>VLOOKUP(OrderData[[#This Row],[Product ID]],products!$A$1:$G$49,3,FALSE)</f>
        <v>M</v>
      </c>
      <c r="N304">
        <f>VLOOKUP(OrderData[[#This Row],[Product ID]],products!$A$1:$G$49,5,FALSE)</f>
        <v>6.75</v>
      </c>
      <c r="O304" s="4">
        <f>OrderData[[#This Row],[Unit Price]]*OrderData[[#This Row],[Quantity]]</f>
        <v>6.75</v>
      </c>
      <c r="P304" t="str" cm="1">
        <f t="array" ref="P304">_xlfn.IFS(OrderData[[#This Row],[Roast Type]]="M","Medium",OrderData[[#This Row],[Roast Type]]="L","Light",OrderData[[#This Row],[Roast Type]]="D","Dark")</f>
        <v>Medium</v>
      </c>
      <c r="Q304" t="str" cm="1">
        <f t="array" ref="Q304">_xlfn.IFS(OrderData[[#This Row],[Coffee Type]]="Rob","Robusta",OrderData[[#This Row],[Coffee Type]]="Ara","Arabica",OrderData[[#This Row],[Coffee Type]]="Lib","Librica",OrderData[[#This Row],[Coffee Type]]="Exc","Excelsior")</f>
        <v>Arabica</v>
      </c>
    </row>
    <row r="305" spans="1:17" x14ac:dyDescent="0.3">
      <c r="A305" s="2" t="s">
        <v>633</v>
      </c>
      <c r="B305" s="3">
        <v>44412</v>
      </c>
      <c r="C305" s="2" t="s">
        <v>634</v>
      </c>
      <c r="D305" t="s">
        <v>543</v>
      </c>
      <c r="E305" s="2">
        <v>4</v>
      </c>
      <c r="F305" s="2" t="str">
        <f>VLOOKUP(OrderData[[#This Row],[Customer ID]],customers!$A$1:$I$1001,2,FALSE)</f>
        <v>Darrin Tingly</v>
      </c>
      <c r="G305" s="2" t="str">
        <f>LEFT(OrderData[[#This Row],[Name]], SEARCH(" ", OrderData[[#This Row],[Name]]) - 1)</f>
        <v>Darrin</v>
      </c>
      <c r="H305" s="2" t="str">
        <f>RIGHT(OrderData[[#This Row],[Name]], LEN(OrderData[[#This Row],[Name]]) - SEARCH(" ", OrderData[[#This Row],[Name]]))</f>
        <v>Tingly</v>
      </c>
      <c r="I305" s="2" t="str">
        <f>VLOOKUP(OrderData[[#This Row],[Customer ID]],customers!$A$1:$I$1001,6,FALSE)</f>
        <v>Lexington</v>
      </c>
      <c r="J305" s="2" t="str">
        <f>VLOOKUP(OrderData[[#This Row],[Customer ID]],customers!$A$1:$I$1001,7,FALSE)</f>
        <v>United States</v>
      </c>
      <c r="K305" t="str">
        <f>VLOOKUP(OrderData[[#This Row],[Customer ID]],customers!$A$1:$I$1001,9,FALSE)</f>
        <v>Yes</v>
      </c>
      <c r="L305" t="str">
        <f>INDEX(Table3[Coffee Type],MATCH(OrderData[[#This Row],[Product ID]],Table3[Product ID],0))</f>
        <v>Exc</v>
      </c>
      <c r="M305" t="str">
        <f>VLOOKUP(OrderData[[#This Row],[Product ID]],products!$A$1:$G$49,3,FALSE)</f>
        <v>D</v>
      </c>
      <c r="N305">
        <f>VLOOKUP(OrderData[[#This Row],[Product ID]],products!$A$1:$G$49,5,FALSE)</f>
        <v>27.945</v>
      </c>
      <c r="O305" s="4">
        <f>OrderData[[#This Row],[Unit Price]]*OrderData[[#This Row],[Quantity]]</f>
        <v>111.78</v>
      </c>
      <c r="P305" t="str" cm="1">
        <f t="array" ref="P305">_xlfn.IFS(OrderData[[#This Row],[Roast Type]]="M","Medium",OrderData[[#This Row],[Roast Type]]="L","Light",OrderData[[#This Row],[Roast Type]]="D","Dark")</f>
        <v>Dark</v>
      </c>
      <c r="Q305" t="str" cm="1">
        <f t="array" ref="Q305">_xlfn.IFS(OrderData[[#This Row],[Coffee Type]]="Rob","Robusta",OrderData[[#This Row],[Coffee Type]]="Ara","Arabica",OrderData[[#This Row],[Coffee Type]]="Lib","Librica",OrderData[[#This Row],[Coffee Type]]="Exc","Excelsior")</f>
        <v>Excelsior</v>
      </c>
    </row>
    <row r="306" spans="1:17" x14ac:dyDescent="0.3">
      <c r="A306" s="2" t="s">
        <v>635</v>
      </c>
      <c r="B306" s="3">
        <v>43828</v>
      </c>
      <c r="C306" s="2" t="s">
        <v>636</v>
      </c>
      <c r="D306" t="s">
        <v>128</v>
      </c>
      <c r="E306" s="2">
        <v>1</v>
      </c>
      <c r="F306" s="2" t="str">
        <f>VLOOKUP(OrderData[[#This Row],[Customer ID]],customers!$A$1:$I$1001,2,FALSE)</f>
        <v>Claudetta Rushe</v>
      </c>
      <c r="G306" s="2" t="str">
        <f>LEFT(OrderData[[#This Row],[Name]], SEARCH(" ", OrderData[[#This Row],[Name]]) - 1)</f>
        <v>Claudetta</v>
      </c>
      <c r="H306" s="2" t="str">
        <f>RIGHT(OrderData[[#This Row],[Name]], LEN(OrderData[[#This Row],[Name]]) - SEARCH(" ", OrderData[[#This Row],[Name]]))</f>
        <v>Rushe</v>
      </c>
      <c r="I306" s="2" t="str">
        <f>VLOOKUP(OrderData[[#This Row],[Customer ID]],customers!$A$1:$I$1001,6,FALSE)</f>
        <v>Charlotte</v>
      </c>
      <c r="J306" s="2" t="str">
        <f>VLOOKUP(OrderData[[#This Row],[Customer ID]],customers!$A$1:$I$1001,7,FALSE)</f>
        <v>United States</v>
      </c>
      <c r="K306" t="str">
        <f>VLOOKUP(OrderData[[#This Row],[Customer ID]],customers!$A$1:$I$1001,9,FALSE)</f>
        <v>Yes</v>
      </c>
      <c r="L306" t="str">
        <f>INDEX(Table3[Coffee Type],MATCH(OrderData[[#This Row],[Product ID]],Table3[Product ID],0))</f>
        <v>Ara</v>
      </c>
      <c r="M306" t="str">
        <f>VLOOKUP(OrderData[[#This Row],[Product ID]],products!$A$1:$G$49,3,FALSE)</f>
        <v>L</v>
      </c>
      <c r="N306">
        <f>VLOOKUP(OrderData[[#This Row],[Product ID]],products!$A$1:$G$49,5,FALSE)</f>
        <v>3.8849999999999998</v>
      </c>
      <c r="O306" s="4">
        <f>OrderData[[#This Row],[Unit Price]]*OrderData[[#This Row],[Quantity]]</f>
        <v>3.8849999999999998</v>
      </c>
      <c r="P306" t="str" cm="1">
        <f t="array" ref="P306">_xlfn.IFS(OrderData[[#This Row],[Roast Type]]="M","Medium",OrderData[[#This Row],[Roast Type]]="L","Light",OrderData[[#This Row],[Roast Type]]="D","Dark")</f>
        <v>Light</v>
      </c>
      <c r="Q306" t="str" cm="1">
        <f t="array" ref="Q306">_xlfn.IFS(OrderData[[#This Row],[Coffee Type]]="Rob","Robusta",OrderData[[#This Row],[Coffee Type]]="Ara","Arabica",OrderData[[#This Row],[Coffee Type]]="Lib","Librica",OrderData[[#This Row],[Coffee Type]]="Exc","Excelsior")</f>
        <v>Arabica</v>
      </c>
    </row>
    <row r="307" spans="1:17" x14ac:dyDescent="0.3">
      <c r="A307" s="2" t="s">
        <v>637</v>
      </c>
      <c r="B307" s="3">
        <v>43796</v>
      </c>
      <c r="C307" s="2" t="s">
        <v>638</v>
      </c>
      <c r="D307" t="s">
        <v>90</v>
      </c>
      <c r="E307" s="2">
        <v>5</v>
      </c>
      <c r="F307" s="2" t="str">
        <f>VLOOKUP(OrderData[[#This Row],[Customer ID]],customers!$A$1:$I$1001,2,FALSE)</f>
        <v>Benn Checci</v>
      </c>
      <c r="G307" s="2" t="str">
        <f>LEFT(OrderData[[#This Row],[Name]], SEARCH(" ", OrderData[[#This Row],[Name]]) - 1)</f>
        <v>Benn</v>
      </c>
      <c r="H307" s="2" t="str">
        <f>RIGHT(OrderData[[#This Row],[Name]], LEN(OrderData[[#This Row],[Name]]) - SEARCH(" ", OrderData[[#This Row],[Name]]))</f>
        <v>Checci</v>
      </c>
      <c r="I307" s="2" t="str">
        <f>VLOOKUP(OrderData[[#This Row],[Customer ID]],customers!$A$1:$I$1001,6,FALSE)</f>
        <v>Eaton</v>
      </c>
      <c r="J307" s="2" t="str">
        <f>VLOOKUP(OrderData[[#This Row],[Customer ID]],customers!$A$1:$I$1001,7,FALSE)</f>
        <v>United Kingdom</v>
      </c>
      <c r="K307" t="str">
        <f>VLOOKUP(OrderData[[#This Row],[Customer ID]],customers!$A$1:$I$1001,9,FALSE)</f>
        <v>No</v>
      </c>
      <c r="L307" t="str">
        <f>INDEX(Table3[Coffee Type],MATCH(OrderData[[#This Row],[Product ID]],Table3[Product ID],0))</f>
        <v>Lib</v>
      </c>
      <c r="M307" t="str">
        <f>VLOOKUP(OrderData[[#This Row],[Product ID]],products!$A$1:$G$49,3,FALSE)</f>
        <v>M</v>
      </c>
      <c r="N307">
        <f>VLOOKUP(OrderData[[#This Row],[Product ID]],products!$A$1:$G$49,5,FALSE)</f>
        <v>4.3650000000000002</v>
      </c>
      <c r="O307" s="4">
        <f>OrderData[[#This Row],[Unit Price]]*OrderData[[#This Row],[Quantity]]</f>
        <v>21.825000000000003</v>
      </c>
      <c r="P307" t="str" cm="1">
        <f t="array" ref="P307">_xlfn.IFS(OrderData[[#This Row],[Roast Type]]="M","Medium",OrderData[[#This Row],[Roast Type]]="L","Light",OrderData[[#This Row],[Roast Type]]="D","Dark")</f>
        <v>Medium</v>
      </c>
      <c r="Q307" t="str" cm="1">
        <f t="array" ref="Q307">_xlfn.IFS(OrderData[[#This Row],[Coffee Type]]="Rob","Robusta",OrderData[[#This Row],[Coffee Type]]="Ara","Arabica",OrderData[[#This Row],[Coffee Type]]="Lib","Librica",OrderData[[#This Row],[Coffee Type]]="Exc","Excelsior")</f>
        <v>Librica</v>
      </c>
    </row>
    <row r="308" spans="1:17" x14ac:dyDescent="0.3">
      <c r="A308" s="2" t="s">
        <v>639</v>
      </c>
      <c r="B308" s="3">
        <v>43890</v>
      </c>
      <c r="C308" s="2" t="s">
        <v>640</v>
      </c>
      <c r="D308" t="s">
        <v>175</v>
      </c>
      <c r="E308" s="2">
        <v>5</v>
      </c>
      <c r="F308" s="2" t="str">
        <f>VLOOKUP(OrderData[[#This Row],[Customer ID]],customers!$A$1:$I$1001,2,FALSE)</f>
        <v>Janifer Bagot</v>
      </c>
      <c r="G308" s="2" t="str">
        <f>LEFT(OrderData[[#This Row],[Name]], SEARCH(" ", OrderData[[#This Row],[Name]]) - 1)</f>
        <v>Janifer</v>
      </c>
      <c r="H308" s="2" t="str">
        <f>RIGHT(OrderData[[#This Row],[Name]], LEN(OrderData[[#This Row],[Name]]) - SEARCH(" ", OrderData[[#This Row],[Name]]))</f>
        <v>Bagot</v>
      </c>
      <c r="I308" s="2" t="str">
        <f>VLOOKUP(OrderData[[#This Row],[Customer ID]],customers!$A$1:$I$1001,6,FALSE)</f>
        <v>Lincoln</v>
      </c>
      <c r="J308" s="2" t="str">
        <f>VLOOKUP(OrderData[[#This Row],[Customer ID]],customers!$A$1:$I$1001,7,FALSE)</f>
        <v>United States</v>
      </c>
      <c r="K308" t="str">
        <f>VLOOKUP(OrderData[[#This Row],[Customer ID]],customers!$A$1:$I$1001,9,FALSE)</f>
        <v>No</v>
      </c>
      <c r="L308" t="str">
        <f>INDEX(Table3[Coffee Type],MATCH(OrderData[[#This Row],[Product ID]],Table3[Product ID],0))</f>
        <v>Rob</v>
      </c>
      <c r="M308" t="str">
        <f>VLOOKUP(OrderData[[#This Row],[Product ID]],products!$A$1:$G$49,3,FALSE)</f>
        <v>M</v>
      </c>
      <c r="N308">
        <f>VLOOKUP(OrderData[[#This Row],[Product ID]],products!$A$1:$G$49,5,FALSE)</f>
        <v>2.9849999999999999</v>
      </c>
      <c r="O308" s="4">
        <f>OrderData[[#This Row],[Unit Price]]*OrderData[[#This Row],[Quantity]]</f>
        <v>14.924999999999999</v>
      </c>
      <c r="P308" t="str" cm="1">
        <f t="array" ref="P308">_xlfn.IFS(OrderData[[#This Row],[Roast Type]]="M","Medium",OrderData[[#This Row],[Roast Type]]="L","Light",OrderData[[#This Row],[Roast Type]]="D","Dark")</f>
        <v>Medium</v>
      </c>
      <c r="Q308" t="str" cm="1">
        <f t="array" ref="Q308">_xlfn.IFS(OrderData[[#This Row],[Coffee Type]]="Rob","Robusta",OrderData[[#This Row],[Coffee Type]]="Ara","Arabica",OrderData[[#This Row],[Coffee Type]]="Lib","Librica",OrderData[[#This Row],[Coffee Type]]="Exc","Excelsior")</f>
        <v>Robusta</v>
      </c>
    </row>
    <row r="309" spans="1:17" x14ac:dyDescent="0.3">
      <c r="A309" s="2" t="s">
        <v>641</v>
      </c>
      <c r="B309" s="3">
        <v>44227</v>
      </c>
      <c r="C309" s="2" t="s">
        <v>642</v>
      </c>
      <c r="D309" t="s">
        <v>74</v>
      </c>
      <c r="E309" s="2">
        <v>3</v>
      </c>
      <c r="F309" s="2" t="str">
        <f>VLOOKUP(OrderData[[#This Row],[Customer ID]],customers!$A$1:$I$1001,2,FALSE)</f>
        <v>Ermin Beeble</v>
      </c>
      <c r="G309" s="2" t="str">
        <f>LEFT(OrderData[[#This Row],[Name]], SEARCH(" ", OrderData[[#This Row],[Name]]) - 1)</f>
        <v>Ermin</v>
      </c>
      <c r="H309" s="2" t="str">
        <f>RIGHT(OrderData[[#This Row],[Name]], LEN(OrderData[[#This Row],[Name]]) - SEARCH(" ", OrderData[[#This Row],[Name]]))</f>
        <v>Beeble</v>
      </c>
      <c r="I309" s="2" t="str">
        <f>VLOOKUP(OrderData[[#This Row],[Customer ID]],customers!$A$1:$I$1001,6,FALSE)</f>
        <v>Cincinnati</v>
      </c>
      <c r="J309" s="2" t="str">
        <f>VLOOKUP(OrderData[[#This Row],[Customer ID]],customers!$A$1:$I$1001,7,FALSE)</f>
        <v>United States</v>
      </c>
      <c r="K309" t="str">
        <f>VLOOKUP(OrderData[[#This Row],[Customer ID]],customers!$A$1:$I$1001,9,FALSE)</f>
        <v>Yes</v>
      </c>
      <c r="L309" t="str">
        <f>INDEX(Table3[Coffee Type],MATCH(OrderData[[#This Row],[Product ID]],Table3[Product ID],0))</f>
        <v>Ara</v>
      </c>
      <c r="M309" t="str">
        <f>VLOOKUP(OrderData[[#This Row],[Product ID]],products!$A$1:$G$49,3,FALSE)</f>
        <v>M</v>
      </c>
      <c r="N309">
        <f>VLOOKUP(OrderData[[#This Row],[Product ID]],products!$A$1:$G$49,5,FALSE)</f>
        <v>11.25</v>
      </c>
      <c r="O309" s="4">
        <f>OrderData[[#This Row],[Unit Price]]*OrderData[[#This Row],[Quantity]]</f>
        <v>33.75</v>
      </c>
      <c r="P309" t="str" cm="1">
        <f t="array" ref="P309">_xlfn.IFS(OrderData[[#This Row],[Roast Type]]="M","Medium",OrderData[[#This Row],[Roast Type]]="L","Light",OrderData[[#This Row],[Roast Type]]="D","Dark")</f>
        <v>Medium</v>
      </c>
      <c r="Q309" t="str" cm="1">
        <f t="array" ref="Q309">_xlfn.IFS(OrderData[[#This Row],[Coffee Type]]="Rob","Robusta",OrderData[[#This Row],[Coffee Type]]="Ara","Arabica",OrderData[[#This Row],[Coffee Type]]="Lib","Librica",OrderData[[#This Row],[Coffee Type]]="Exc","Excelsior")</f>
        <v>Arabica</v>
      </c>
    </row>
    <row r="310" spans="1:17" x14ac:dyDescent="0.3">
      <c r="A310" s="2" t="s">
        <v>643</v>
      </c>
      <c r="B310" s="3">
        <v>44729</v>
      </c>
      <c r="C310" s="2" t="s">
        <v>644</v>
      </c>
      <c r="D310" t="s">
        <v>74</v>
      </c>
      <c r="E310" s="2">
        <v>3</v>
      </c>
      <c r="F310" s="2" t="str">
        <f>VLOOKUP(OrderData[[#This Row],[Customer ID]],customers!$A$1:$I$1001,2,FALSE)</f>
        <v>Cos Fluin</v>
      </c>
      <c r="G310" s="2" t="str">
        <f>LEFT(OrderData[[#This Row],[Name]], SEARCH(" ", OrderData[[#This Row],[Name]]) - 1)</f>
        <v>Cos</v>
      </c>
      <c r="H310" s="2" t="str">
        <f>RIGHT(OrderData[[#This Row],[Name]], LEN(OrderData[[#This Row],[Name]]) - SEARCH(" ", OrderData[[#This Row],[Name]]))</f>
        <v>Fluin</v>
      </c>
      <c r="I310" s="2" t="str">
        <f>VLOOKUP(OrderData[[#This Row],[Customer ID]],customers!$A$1:$I$1001,6,FALSE)</f>
        <v>Sheffield</v>
      </c>
      <c r="J310" s="2" t="str">
        <f>VLOOKUP(OrderData[[#This Row],[Customer ID]],customers!$A$1:$I$1001,7,FALSE)</f>
        <v>United Kingdom</v>
      </c>
      <c r="K310" t="str">
        <f>VLOOKUP(OrderData[[#This Row],[Customer ID]],customers!$A$1:$I$1001,9,FALSE)</f>
        <v>No</v>
      </c>
      <c r="L310" t="str">
        <f>INDEX(Table3[Coffee Type],MATCH(OrderData[[#This Row],[Product ID]],Table3[Product ID],0))</f>
        <v>Ara</v>
      </c>
      <c r="M310" t="str">
        <f>VLOOKUP(OrderData[[#This Row],[Product ID]],products!$A$1:$G$49,3,FALSE)</f>
        <v>M</v>
      </c>
      <c r="N310">
        <f>VLOOKUP(OrderData[[#This Row],[Product ID]],products!$A$1:$G$49,5,FALSE)</f>
        <v>11.25</v>
      </c>
      <c r="O310" s="4">
        <f>OrderData[[#This Row],[Unit Price]]*OrderData[[#This Row],[Quantity]]</f>
        <v>33.75</v>
      </c>
      <c r="P310" t="str" cm="1">
        <f t="array" ref="P310">_xlfn.IFS(OrderData[[#This Row],[Roast Type]]="M","Medium",OrderData[[#This Row],[Roast Type]]="L","Light",OrderData[[#This Row],[Roast Type]]="D","Dark")</f>
        <v>Medium</v>
      </c>
      <c r="Q310" t="str" cm="1">
        <f t="array" ref="Q310">_xlfn.IFS(OrderData[[#This Row],[Coffee Type]]="Rob","Robusta",OrderData[[#This Row],[Coffee Type]]="Ara","Arabica",OrderData[[#This Row],[Coffee Type]]="Lib","Librica",OrderData[[#This Row],[Coffee Type]]="Exc","Excelsior")</f>
        <v>Arabica</v>
      </c>
    </row>
    <row r="311" spans="1:17" x14ac:dyDescent="0.3">
      <c r="A311" s="2" t="s">
        <v>645</v>
      </c>
      <c r="B311" s="3">
        <v>43864</v>
      </c>
      <c r="C311" s="2" t="s">
        <v>646</v>
      </c>
      <c r="D311" t="s">
        <v>90</v>
      </c>
      <c r="E311" s="2">
        <v>6</v>
      </c>
      <c r="F311" s="2" t="str">
        <f>VLOOKUP(OrderData[[#This Row],[Customer ID]],customers!$A$1:$I$1001,2,FALSE)</f>
        <v>Eveleen Bletsor</v>
      </c>
      <c r="G311" s="2" t="str">
        <f>LEFT(OrderData[[#This Row],[Name]], SEARCH(" ", OrderData[[#This Row],[Name]]) - 1)</f>
        <v>Eveleen</v>
      </c>
      <c r="H311" s="2" t="str">
        <f>RIGHT(OrderData[[#This Row],[Name]], LEN(OrderData[[#This Row],[Name]]) - SEARCH(" ", OrderData[[#This Row],[Name]]))</f>
        <v>Bletsor</v>
      </c>
      <c r="I311" s="2" t="str">
        <f>VLOOKUP(OrderData[[#This Row],[Customer ID]],customers!$A$1:$I$1001,6,FALSE)</f>
        <v>West Hartford</v>
      </c>
      <c r="J311" s="2" t="str">
        <f>VLOOKUP(OrderData[[#This Row],[Customer ID]],customers!$A$1:$I$1001,7,FALSE)</f>
        <v>United States</v>
      </c>
      <c r="K311" t="str">
        <f>VLOOKUP(OrderData[[#This Row],[Customer ID]],customers!$A$1:$I$1001,9,FALSE)</f>
        <v>Yes</v>
      </c>
      <c r="L311" t="str">
        <f>INDEX(Table3[Coffee Type],MATCH(OrderData[[#This Row],[Product ID]],Table3[Product ID],0))</f>
        <v>Lib</v>
      </c>
      <c r="M311" t="str">
        <f>VLOOKUP(OrderData[[#This Row],[Product ID]],products!$A$1:$G$49,3,FALSE)</f>
        <v>M</v>
      </c>
      <c r="N311">
        <f>VLOOKUP(OrderData[[#This Row],[Product ID]],products!$A$1:$G$49,5,FALSE)</f>
        <v>4.3650000000000002</v>
      </c>
      <c r="O311" s="4">
        <f>OrderData[[#This Row],[Unit Price]]*OrderData[[#This Row],[Quantity]]</f>
        <v>26.19</v>
      </c>
      <c r="P311" t="str" cm="1">
        <f t="array" ref="P311">_xlfn.IFS(OrderData[[#This Row],[Roast Type]]="M","Medium",OrderData[[#This Row],[Roast Type]]="L","Light",OrderData[[#This Row],[Roast Type]]="D","Dark")</f>
        <v>Medium</v>
      </c>
      <c r="Q311" t="str" cm="1">
        <f t="array" ref="Q311">_xlfn.IFS(OrderData[[#This Row],[Coffee Type]]="Rob","Robusta",OrderData[[#This Row],[Coffee Type]]="Ara","Arabica",OrderData[[#This Row],[Coffee Type]]="Lib","Librica",OrderData[[#This Row],[Coffee Type]]="Exc","Excelsior")</f>
        <v>Librica</v>
      </c>
    </row>
    <row r="312" spans="1:17" x14ac:dyDescent="0.3">
      <c r="A312" s="2" t="s">
        <v>647</v>
      </c>
      <c r="B312" s="3">
        <v>44586</v>
      </c>
      <c r="C312" s="2" t="s">
        <v>648</v>
      </c>
      <c r="D312" t="s">
        <v>150</v>
      </c>
      <c r="E312" s="2">
        <v>1</v>
      </c>
      <c r="F312" s="2" t="str">
        <f>VLOOKUP(OrderData[[#This Row],[Customer ID]],customers!$A$1:$I$1001,2,FALSE)</f>
        <v>Paola Brydell</v>
      </c>
      <c r="G312" s="2" t="str">
        <f>LEFT(OrderData[[#This Row],[Name]], SEARCH(" ", OrderData[[#This Row],[Name]]) - 1)</f>
        <v>Paola</v>
      </c>
      <c r="H312" s="2" t="str">
        <f>RIGHT(OrderData[[#This Row],[Name]], LEN(OrderData[[#This Row],[Name]]) - SEARCH(" ", OrderData[[#This Row],[Name]]))</f>
        <v>Brydell</v>
      </c>
      <c r="I312" s="2" t="str">
        <f>VLOOKUP(OrderData[[#This Row],[Customer ID]],customers!$A$1:$I$1001,6,FALSE)</f>
        <v>Listowel</v>
      </c>
      <c r="J312" s="2" t="str">
        <f>VLOOKUP(OrderData[[#This Row],[Customer ID]],customers!$A$1:$I$1001,7,FALSE)</f>
        <v>Ireland</v>
      </c>
      <c r="K312" t="str">
        <f>VLOOKUP(OrderData[[#This Row],[Customer ID]],customers!$A$1:$I$1001,9,FALSE)</f>
        <v>No</v>
      </c>
      <c r="L312" t="str">
        <f>INDEX(Table3[Coffee Type],MATCH(OrderData[[#This Row],[Product ID]],Table3[Product ID],0))</f>
        <v>Exc</v>
      </c>
      <c r="M312" t="str">
        <f>VLOOKUP(OrderData[[#This Row],[Product ID]],products!$A$1:$G$49,3,FALSE)</f>
        <v>L</v>
      </c>
      <c r="N312">
        <f>VLOOKUP(OrderData[[#This Row],[Product ID]],products!$A$1:$G$49,5,FALSE)</f>
        <v>14.85</v>
      </c>
      <c r="O312" s="4">
        <f>OrderData[[#This Row],[Unit Price]]*OrderData[[#This Row],[Quantity]]</f>
        <v>14.85</v>
      </c>
      <c r="P312" t="str" cm="1">
        <f t="array" ref="P312">_xlfn.IFS(OrderData[[#This Row],[Roast Type]]="M","Medium",OrderData[[#This Row],[Roast Type]]="L","Light",OrderData[[#This Row],[Roast Type]]="D","Dark")</f>
        <v>Light</v>
      </c>
      <c r="Q312" t="str" cm="1">
        <f t="array" ref="Q312">_xlfn.IFS(OrderData[[#This Row],[Coffee Type]]="Rob","Robusta",OrderData[[#This Row],[Coffee Type]]="Ara","Arabica",OrderData[[#This Row],[Coffee Type]]="Lib","Librica",OrderData[[#This Row],[Coffee Type]]="Exc","Excelsior")</f>
        <v>Excelsior</v>
      </c>
    </row>
    <row r="313" spans="1:17" x14ac:dyDescent="0.3">
      <c r="A313" s="2" t="s">
        <v>649</v>
      </c>
      <c r="B313" s="3">
        <v>43951</v>
      </c>
      <c r="C313" s="2" t="s">
        <v>636</v>
      </c>
      <c r="D313" t="s">
        <v>125</v>
      </c>
      <c r="E313" s="2">
        <v>6</v>
      </c>
      <c r="F313" s="2" t="str">
        <f>VLOOKUP(OrderData[[#This Row],[Customer ID]],customers!$A$1:$I$1001,2,FALSE)</f>
        <v>Claudetta Rushe</v>
      </c>
      <c r="G313" s="2" t="str">
        <f>LEFT(OrderData[[#This Row],[Name]], SEARCH(" ", OrderData[[#This Row],[Name]]) - 1)</f>
        <v>Claudetta</v>
      </c>
      <c r="H313" s="2" t="str">
        <f>RIGHT(OrderData[[#This Row],[Name]], LEN(OrderData[[#This Row],[Name]]) - SEARCH(" ", OrderData[[#This Row],[Name]]))</f>
        <v>Rushe</v>
      </c>
      <c r="I313" s="2" t="str">
        <f>VLOOKUP(OrderData[[#This Row],[Customer ID]],customers!$A$1:$I$1001,6,FALSE)</f>
        <v>Charlotte</v>
      </c>
      <c r="J313" s="2" t="str">
        <f>VLOOKUP(OrderData[[#This Row],[Customer ID]],customers!$A$1:$I$1001,7,FALSE)</f>
        <v>United States</v>
      </c>
      <c r="K313" t="str">
        <f>VLOOKUP(OrderData[[#This Row],[Customer ID]],customers!$A$1:$I$1001,9,FALSE)</f>
        <v>Yes</v>
      </c>
      <c r="L313" t="str">
        <f>INDEX(Table3[Coffee Type],MATCH(OrderData[[#This Row],[Product ID]],Table3[Product ID],0))</f>
        <v>Exc</v>
      </c>
      <c r="M313" t="str">
        <f>VLOOKUP(OrderData[[#This Row],[Product ID]],products!$A$1:$G$49,3,FALSE)</f>
        <v>M</v>
      </c>
      <c r="N313">
        <f>VLOOKUP(OrderData[[#This Row],[Product ID]],products!$A$1:$G$49,5,FALSE)</f>
        <v>31.624999999999996</v>
      </c>
      <c r="O313" s="4">
        <f>OrderData[[#This Row],[Unit Price]]*OrderData[[#This Row],[Quantity]]</f>
        <v>189.74999999999997</v>
      </c>
      <c r="P313" t="str" cm="1">
        <f t="array" ref="P313">_xlfn.IFS(OrderData[[#This Row],[Roast Type]]="M","Medium",OrderData[[#This Row],[Roast Type]]="L","Light",OrderData[[#This Row],[Roast Type]]="D","Dark")</f>
        <v>Medium</v>
      </c>
      <c r="Q313" t="str" cm="1">
        <f t="array" ref="Q313">_xlfn.IFS(OrderData[[#This Row],[Coffee Type]]="Rob","Robusta",OrderData[[#This Row],[Coffee Type]]="Ara","Arabica",OrderData[[#This Row],[Coffee Type]]="Lib","Librica",OrderData[[#This Row],[Coffee Type]]="Exc","Excelsior")</f>
        <v>Excelsior</v>
      </c>
    </row>
    <row r="314" spans="1:17" x14ac:dyDescent="0.3">
      <c r="A314" s="2" t="s">
        <v>650</v>
      </c>
      <c r="B314" s="3">
        <v>44317</v>
      </c>
      <c r="C314" s="2" t="s">
        <v>651</v>
      </c>
      <c r="D314" t="s">
        <v>35</v>
      </c>
      <c r="E314" s="2">
        <v>1</v>
      </c>
      <c r="F314" s="2" t="str">
        <f>VLOOKUP(OrderData[[#This Row],[Customer ID]],customers!$A$1:$I$1001,2,FALSE)</f>
        <v>Natka Leethem</v>
      </c>
      <c r="G314" s="2" t="str">
        <f>LEFT(OrderData[[#This Row],[Name]], SEARCH(" ", OrderData[[#This Row],[Name]]) - 1)</f>
        <v>Natka</v>
      </c>
      <c r="H314" s="2" t="str">
        <f>RIGHT(OrderData[[#This Row],[Name]], LEN(OrderData[[#This Row],[Name]]) - SEARCH(" ", OrderData[[#This Row],[Name]]))</f>
        <v>Leethem</v>
      </c>
      <c r="I314" s="2" t="str">
        <f>VLOOKUP(OrderData[[#This Row],[Customer ID]],customers!$A$1:$I$1001,6,FALSE)</f>
        <v>Alexandria</v>
      </c>
      <c r="J314" s="2" t="str">
        <f>VLOOKUP(OrderData[[#This Row],[Customer ID]],customers!$A$1:$I$1001,7,FALSE)</f>
        <v>United States</v>
      </c>
      <c r="K314" t="str">
        <f>VLOOKUP(OrderData[[#This Row],[Customer ID]],customers!$A$1:$I$1001,9,FALSE)</f>
        <v>Yes</v>
      </c>
      <c r="L314" t="str">
        <f>INDEX(Table3[Coffee Type],MATCH(OrderData[[#This Row],[Product ID]],Table3[Product ID],0))</f>
        <v>Rob</v>
      </c>
      <c r="M314" t="str">
        <f>VLOOKUP(OrderData[[#This Row],[Product ID]],products!$A$1:$G$49,3,FALSE)</f>
        <v>M</v>
      </c>
      <c r="N314">
        <f>VLOOKUP(OrderData[[#This Row],[Product ID]],products!$A$1:$G$49,5,FALSE)</f>
        <v>5.97</v>
      </c>
      <c r="O314" s="4">
        <f>OrderData[[#This Row],[Unit Price]]*OrderData[[#This Row],[Quantity]]</f>
        <v>5.97</v>
      </c>
      <c r="P314" t="str" cm="1">
        <f t="array" ref="P314">_xlfn.IFS(OrderData[[#This Row],[Roast Type]]="M","Medium",OrderData[[#This Row],[Roast Type]]="L","Light",OrderData[[#This Row],[Roast Type]]="D","Dark")</f>
        <v>Medium</v>
      </c>
      <c r="Q314" t="str" cm="1">
        <f t="array" ref="Q314">_xlfn.IFS(OrderData[[#This Row],[Coffee Type]]="Rob","Robusta",OrderData[[#This Row],[Coffee Type]]="Ara","Arabica",OrderData[[#This Row],[Coffee Type]]="Lib","Librica",OrderData[[#This Row],[Coffee Type]]="Exc","Excelsior")</f>
        <v>Robusta</v>
      </c>
    </row>
    <row r="315" spans="1:17" x14ac:dyDescent="0.3">
      <c r="A315" s="2" t="s">
        <v>652</v>
      </c>
      <c r="B315" s="3">
        <v>44497</v>
      </c>
      <c r="C315" s="2" t="s">
        <v>653</v>
      </c>
      <c r="D315" t="s">
        <v>15</v>
      </c>
      <c r="E315" s="2">
        <v>3</v>
      </c>
      <c r="F315" s="2" t="str">
        <f>VLOOKUP(OrderData[[#This Row],[Customer ID]],customers!$A$1:$I$1001,2,FALSE)</f>
        <v>Ailene Nesfield</v>
      </c>
      <c r="G315" s="2" t="str">
        <f>LEFT(OrderData[[#This Row],[Name]], SEARCH(" ", OrderData[[#This Row],[Name]]) - 1)</f>
        <v>Ailene</v>
      </c>
      <c r="H315" s="2" t="str">
        <f>RIGHT(OrderData[[#This Row],[Name]], LEN(OrderData[[#This Row],[Name]]) - SEARCH(" ", OrderData[[#This Row],[Name]]))</f>
        <v>Nesfield</v>
      </c>
      <c r="I315" s="2" t="str">
        <f>VLOOKUP(OrderData[[#This Row],[Customer ID]],customers!$A$1:$I$1001,6,FALSE)</f>
        <v>Belfast</v>
      </c>
      <c r="J315" s="2" t="str">
        <f>VLOOKUP(OrderData[[#This Row],[Customer ID]],customers!$A$1:$I$1001,7,FALSE)</f>
        <v>United Kingdom</v>
      </c>
      <c r="K315" t="str">
        <f>VLOOKUP(OrderData[[#This Row],[Customer ID]],customers!$A$1:$I$1001,9,FALSE)</f>
        <v>Yes</v>
      </c>
      <c r="L315" t="str">
        <f>INDEX(Table3[Coffee Type],MATCH(OrderData[[#This Row],[Product ID]],Table3[Product ID],0))</f>
        <v>Rob</v>
      </c>
      <c r="M315" t="str">
        <f>VLOOKUP(OrderData[[#This Row],[Product ID]],products!$A$1:$G$49,3,FALSE)</f>
        <v>M</v>
      </c>
      <c r="N315">
        <f>VLOOKUP(OrderData[[#This Row],[Product ID]],products!$A$1:$G$49,5,FALSE)</f>
        <v>9.9499999999999993</v>
      </c>
      <c r="O315" s="4">
        <f>OrderData[[#This Row],[Unit Price]]*OrderData[[#This Row],[Quantity]]</f>
        <v>29.849999999999998</v>
      </c>
      <c r="P315" t="str" cm="1">
        <f t="array" ref="P315">_xlfn.IFS(OrderData[[#This Row],[Roast Type]]="M","Medium",OrderData[[#This Row],[Roast Type]]="L","Light",OrderData[[#This Row],[Roast Type]]="D","Dark")</f>
        <v>Medium</v>
      </c>
      <c r="Q315" t="str" cm="1">
        <f t="array" ref="Q315">_xlfn.IFS(OrderData[[#This Row],[Coffee Type]]="Rob","Robusta",OrderData[[#This Row],[Coffee Type]]="Ara","Arabica",OrderData[[#This Row],[Coffee Type]]="Lib","Librica",OrderData[[#This Row],[Coffee Type]]="Exc","Excelsior")</f>
        <v>Robusta</v>
      </c>
    </row>
    <row r="316" spans="1:17" x14ac:dyDescent="0.3">
      <c r="A316" s="2" t="s">
        <v>654</v>
      </c>
      <c r="B316" s="3">
        <v>44437</v>
      </c>
      <c r="C316" s="2" t="s">
        <v>655</v>
      </c>
      <c r="D316" t="s">
        <v>192</v>
      </c>
      <c r="E316" s="2">
        <v>5</v>
      </c>
      <c r="F316" s="2" t="str">
        <f>VLOOKUP(OrderData[[#This Row],[Customer ID]],customers!$A$1:$I$1001,2,FALSE)</f>
        <v>Stacy Pickworth</v>
      </c>
      <c r="G316" s="2" t="str">
        <f>LEFT(OrderData[[#This Row],[Name]], SEARCH(" ", OrderData[[#This Row],[Name]]) - 1)</f>
        <v>Stacy</v>
      </c>
      <c r="H316" s="2" t="str">
        <f>RIGHT(OrderData[[#This Row],[Name]], LEN(OrderData[[#This Row],[Name]]) - SEARCH(" ", OrderData[[#This Row],[Name]]))</f>
        <v>Pickworth</v>
      </c>
      <c r="I316" s="2" t="str">
        <f>VLOOKUP(OrderData[[#This Row],[Customer ID]],customers!$A$1:$I$1001,6,FALSE)</f>
        <v>Las Vegas</v>
      </c>
      <c r="J316" s="2" t="str">
        <f>VLOOKUP(OrderData[[#This Row],[Customer ID]],customers!$A$1:$I$1001,7,FALSE)</f>
        <v>United States</v>
      </c>
      <c r="K316" t="str">
        <f>VLOOKUP(OrderData[[#This Row],[Customer ID]],customers!$A$1:$I$1001,9,FALSE)</f>
        <v>No</v>
      </c>
      <c r="L316" t="str">
        <f>INDEX(Table3[Coffee Type],MATCH(OrderData[[#This Row],[Product ID]],Table3[Product ID],0))</f>
        <v>Rob</v>
      </c>
      <c r="M316" t="str">
        <f>VLOOKUP(OrderData[[#This Row],[Product ID]],products!$A$1:$G$49,3,FALSE)</f>
        <v>D</v>
      </c>
      <c r="N316">
        <f>VLOOKUP(OrderData[[#This Row],[Product ID]],products!$A$1:$G$49,5,FALSE)</f>
        <v>8.9499999999999993</v>
      </c>
      <c r="O316" s="4">
        <f>OrderData[[#This Row],[Unit Price]]*OrderData[[#This Row],[Quantity]]</f>
        <v>44.75</v>
      </c>
      <c r="P316" t="str" cm="1">
        <f t="array" ref="P316">_xlfn.IFS(OrderData[[#This Row],[Roast Type]]="M","Medium",OrderData[[#This Row],[Roast Type]]="L","Light",OrderData[[#This Row],[Roast Type]]="D","Dark")</f>
        <v>Dark</v>
      </c>
      <c r="Q316" t="str" cm="1">
        <f t="array" ref="Q316">_xlfn.IFS(OrderData[[#This Row],[Coffee Type]]="Rob","Robusta",OrderData[[#This Row],[Coffee Type]]="Ara","Arabica",OrderData[[#This Row],[Coffee Type]]="Lib","Librica",OrderData[[#This Row],[Coffee Type]]="Exc","Excelsior")</f>
        <v>Robusta</v>
      </c>
    </row>
    <row r="317" spans="1:17" x14ac:dyDescent="0.3">
      <c r="A317" s="2" t="s">
        <v>656</v>
      </c>
      <c r="B317" s="3">
        <v>43826</v>
      </c>
      <c r="C317" s="2" t="s">
        <v>657</v>
      </c>
      <c r="D317" t="s">
        <v>43</v>
      </c>
      <c r="E317" s="2">
        <v>1</v>
      </c>
      <c r="F317" s="2" t="str">
        <f>VLOOKUP(OrderData[[#This Row],[Customer ID]],customers!$A$1:$I$1001,2,FALSE)</f>
        <v>Melli Brockway</v>
      </c>
      <c r="G317" s="2" t="str">
        <f>LEFT(OrderData[[#This Row],[Name]], SEARCH(" ", OrderData[[#This Row],[Name]]) - 1)</f>
        <v>Melli</v>
      </c>
      <c r="H317" s="2" t="str">
        <f>RIGHT(OrderData[[#This Row],[Name]], LEN(OrderData[[#This Row],[Name]]) - SEARCH(" ", OrderData[[#This Row],[Name]]))</f>
        <v>Brockway</v>
      </c>
      <c r="I317" s="2" t="str">
        <f>VLOOKUP(OrderData[[#This Row],[Customer ID]],customers!$A$1:$I$1001,6,FALSE)</f>
        <v>Des Moines</v>
      </c>
      <c r="J317" s="2" t="str">
        <f>VLOOKUP(OrderData[[#This Row],[Customer ID]],customers!$A$1:$I$1001,7,FALSE)</f>
        <v>United States</v>
      </c>
      <c r="K317" t="str">
        <f>VLOOKUP(OrderData[[#This Row],[Customer ID]],customers!$A$1:$I$1001,9,FALSE)</f>
        <v>Yes</v>
      </c>
      <c r="L317" t="str">
        <f>INDEX(Table3[Coffee Type],MATCH(OrderData[[#This Row],[Product ID]],Table3[Product ID],0))</f>
        <v>Exc</v>
      </c>
      <c r="M317" t="str">
        <f>VLOOKUP(OrderData[[#This Row],[Product ID]],products!$A$1:$G$49,3,FALSE)</f>
        <v>L</v>
      </c>
      <c r="N317">
        <f>VLOOKUP(OrderData[[#This Row],[Product ID]],products!$A$1:$G$49,5,FALSE)</f>
        <v>34.154999999999994</v>
      </c>
      <c r="O317" s="4">
        <f>OrderData[[#This Row],[Unit Price]]*OrderData[[#This Row],[Quantity]]</f>
        <v>34.154999999999994</v>
      </c>
      <c r="P317" t="str" cm="1">
        <f t="array" ref="P317">_xlfn.IFS(OrderData[[#This Row],[Roast Type]]="M","Medium",OrderData[[#This Row],[Roast Type]]="L","Light",OrderData[[#This Row],[Roast Type]]="D","Dark")</f>
        <v>Light</v>
      </c>
      <c r="Q317" t="str" cm="1">
        <f t="array" ref="Q317">_xlfn.IFS(OrderData[[#This Row],[Coffee Type]]="Rob","Robusta",OrderData[[#This Row],[Coffee Type]]="Ara","Arabica",OrderData[[#This Row],[Coffee Type]]="Lib","Librica",OrderData[[#This Row],[Coffee Type]]="Exc","Excelsior")</f>
        <v>Excelsior</v>
      </c>
    </row>
    <row r="318" spans="1:17" x14ac:dyDescent="0.3">
      <c r="A318" s="2" t="s">
        <v>658</v>
      </c>
      <c r="B318" s="3">
        <v>43641</v>
      </c>
      <c r="C318" s="2" t="s">
        <v>659</v>
      </c>
      <c r="D318" t="s">
        <v>43</v>
      </c>
      <c r="E318" s="2">
        <v>6</v>
      </c>
      <c r="F318" s="2" t="str">
        <f>VLOOKUP(OrderData[[#This Row],[Customer ID]],customers!$A$1:$I$1001,2,FALSE)</f>
        <v>Nanny Lush</v>
      </c>
      <c r="G318" s="2" t="str">
        <f>LEFT(OrderData[[#This Row],[Name]], SEARCH(" ", OrderData[[#This Row],[Name]]) - 1)</f>
        <v>Nanny</v>
      </c>
      <c r="H318" s="2" t="str">
        <f>RIGHT(OrderData[[#This Row],[Name]], LEN(OrderData[[#This Row],[Name]]) - SEARCH(" ", OrderData[[#This Row],[Name]]))</f>
        <v>Lush</v>
      </c>
      <c r="I318" s="2" t="str">
        <f>VLOOKUP(OrderData[[#This Row],[Customer ID]],customers!$A$1:$I$1001,6,FALSE)</f>
        <v>Ballivor</v>
      </c>
      <c r="J318" s="2" t="str">
        <f>VLOOKUP(OrderData[[#This Row],[Customer ID]],customers!$A$1:$I$1001,7,FALSE)</f>
        <v>Ireland</v>
      </c>
      <c r="K318" t="str">
        <f>VLOOKUP(OrderData[[#This Row],[Customer ID]],customers!$A$1:$I$1001,9,FALSE)</f>
        <v>No</v>
      </c>
      <c r="L318" t="str">
        <f>INDEX(Table3[Coffee Type],MATCH(OrderData[[#This Row],[Product ID]],Table3[Product ID],0))</f>
        <v>Exc</v>
      </c>
      <c r="M318" t="str">
        <f>VLOOKUP(OrderData[[#This Row],[Product ID]],products!$A$1:$G$49,3,FALSE)</f>
        <v>L</v>
      </c>
      <c r="N318">
        <f>VLOOKUP(OrderData[[#This Row],[Product ID]],products!$A$1:$G$49,5,FALSE)</f>
        <v>34.154999999999994</v>
      </c>
      <c r="O318" s="4">
        <f>OrderData[[#This Row],[Unit Price]]*OrderData[[#This Row],[Quantity]]</f>
        <v>204.92999999999995</v>
      </c>
      <c r="P318" t="str" cm="1">
        <f t="array" ref="P318">_xlfn.IFS(OrderData[[#This Row],[Roast Type]]="M","Medium",OrderData[[#This Row],[Roast Type]]="L","Light",OrderData[[#This Row],[Roast Type]]="D","Dark")</f>
        <v>Light</v>
      </c>
      <c r="Q318" t="str" cm="1">
        <f t="array" ref="Q318">_xlfn.IFS(OrderData[[#This Row],[Coffee Type]]="Rob","Robusta",OrderData[[#This Row],[Coffee Type]]="Ara","Arabica",OrderData[[#This Row],[Coffee Type]]="Lib","Librica",OrderData[[#This Row],[Coffee Type]]="Exc","Excelsior")</f>
        <v>Excelsior</v>
      </c>
    </row>
    <row r="319" spans="1:17" x14ac:dyDescent="0.3">
      <c r="A319" s="2" t="s">
        <v>660</v>
      </c>
      <c r="B319" s="3">
        <v>43526</v>
      </c>
      <c r="C319" s="2" t="s">
        <v>661</v>
      </c>
      <c r="D319" t="s">
        <v>29</v>
      </c>
      <c r="E319" s="2">
        <v>3</v>
      </c>
      <c r="F319" s="2" t="str">
        <f>VLOOKUP(OrderData[[#This Row],[Customer ID]],customers!$A$1:$I$1001,2,FALSE)</f>
        <v>Selma McMillian</v>
      </c>
      <c r="G319" s="2" t="str">
        <f>LEFT(OrderData[[#This Row],[Name]], SEARCH(" ", OrderData[[#This Row],[Name]]) - 1)</f>
        <v>Selma</v>
      </c>
      <c r="H319" s="2" t="str">
        <f>RIGHT(OrderData[[#This Row],[Name]], LEN(OrderData[[#This Row],[Name]]) - SEARCH(" ", OrderData[[#This Row],[Name]]))</f>
        <v>McMillian</v>
      </c>
      <c r="I319" s="2" t="str">
        <f>VLOOKUP(OrderData[[#This Row],[Customer ID]],customers!$A$1:$I$1001,6,FALSE)</f>
        <v>Akron</v>
      </c>
      <c r="J319" s="2" t="str">
        <f>VLOOKUP(OrderData[[#This Row],[Customer ID]],customers!$A$1:$I$1001,7,FALSE)</f>
        <v>United States</v>
      </c>
      <c r="K319" t="str">
        <f>VLOOKUP(OrderData[[#This Row],[Customer ID]],customers!$A$1:$I$1001,9,FALSE)</f>
        <v>No</v>
      </c>
      <c r="L319" t="str">
        <f>INDEX(Table3[Coffee Type],MATCH(OrderData[[#This Row],[Product ID]],Table3[Product ID],0))</f>
        <v>Exc</v>
      </c>
      <c r="M319" t="str">
        <f>VLOOKUP(OrderData[[#This Row],[Product ID]],products!$A$1:$G$49,3,FALSE)</f>
        <v>D</v>
      </c>
      <c r="N319">
        <f>VLOOKUP(OrderData[[#This Row],[Product ID]],products!$A$1:$G$49,5,FALSE)</f>
        <v>7.29</v>
      </c>
      <c r="O319" s="4">
        <f>OrderData[[#This Row],[Unit Price]]*OrderData[[#This Row],[Quantity]]</f>
        <v>21.87</v>
      </c>
      <c r="P319" t="str" cm="1">
        <f t="array" ref="P319">_xlfn.IFS(OrderData[[#This Row],[Roast Type]]="M","Medium",OrderData[[#This Row],[Roast Type]]="L","Light",OrderData[[#This Row],[Roast Type]]="D","Dark")</f>
        <v>Dark</v>
      </c>
      <c r="Q319" t="str" cm="1">
        <f t="array" ref="Q319">_xlfn.IFS(OrderData[[#This Row],[Coffee Type]]="Rob","Robusta",OrderData[[#This Row],[Coffee Type]]="Ara","Arabica",OrderData[[#This Row],[Coffee Type]]="Lib","Librica",OrderData[[#This Row],[Coffee Type]]="Exc","Excelsior")</f>
        <v>Excelsior</v>
      </c>
    </row>
    <row r="320" spans="1:17" x14ac:dyDescent="0.3">
      <c r="A320" s="2" t="s">
        <v>662</v>
      </c>
      <c r="B320" s="3">
        <v>44563</v>
      </c>
      <c r="C320" s="2" t="s">
        <v>663</v>
      </c>
      <c r="D320" t="s">
        <v>184</v>
      </c>
      <c r="E320" s="2">
        <v>2</v>
      </c>
      <c r="F320" s="2" t="str">
        <f>VLOOKUP(OrderData[[#This Row],[Customer ID]],customers!$A$1:$I$1001,2,FALSE)</f>
        <v>Tess Bennison</v>
      </c>
      <c r="G320" s="2" t="str">
        <f>LEFT(OrderData[[#This Row],[Name]], SEARCH(" ", OrderData[[#This Row],[Name]]) - 1)</f>
        <v>Tess</v>
      </c>
      <c r="H320" s="2" t="str">
        <f>RIGHT(OrderData[[#This Row],[Name]], LEN(OrderData[[#This Row],[Name]]) - SEARCH(" ", OrderData[[#This Row],[Name]]))</f>
        <v>Bennison</v>
      </c>
      <c r="I320" s="2" t="str">
        <f>VLOOKUP(OrderData[[#This Row],[Customer ID]],customers!$A$1:$I$1001,6,FALSE)</f>
        <v>West Palm Beach</v>
      </c>
      <c r="J320" s="2" t="str">
        <f>VLOOKUP(OrderData[[#This Row],[Customer ID]],customers!$A$1:$I$1001,7,FALSE)</f>
        <v>United States</v>
      </c>
      <c r="K320" t="str">
        <f>VLOOKUP(OrderData[[#This Row],[Customer ID]],customers!$A$1:$I$1001,9,FALSE)</f>
        <v>Yes</v>
      </c>
      <c r="L320" t="str">
        <f>INDEX(Table3[Coffee Type],MATCH(OrderData[[#This Row],[Product ID]],Table3[Product ID],0))</f>
        <v>Ara</v>
      </c>
      <c r="M320" t="str">
        <f>VLOOKUP(OrderData[[#This Row],[Product ID]],products!$A$1:$G$49,3,FALSE)</f>
        <v>M</v>
      </c>
      <c r="N320">
        <f>VLOOKUP(OrderData[[#This Row],[Product ID]],products!$A$1:$G$49,5,FALSE)</f>
        <v>25.874999999999996</v>
      </c>
      <c r="O320" s="4">
        <f>OrderData[[#This Row],[Unit Price]]*OrderData[[#This Row],[Quantity]]</f>
        <v>51.749999999999993</v>
      </c>
      <c r="P320" t="str" cm="1">
        <f t="array" ref="P320">_xlfn.IFS(OrderData[[#This Row],[Roast Type]]="M","Medium",OrderData[[#This Row],[Roast Type]]="L","Light",OrderData[[#This Row],[Roast Type]]="D","Dark")</f>
        <v>Medium</v>
      </c>
      <c r="Q320" t="str" cm="1">
        <f t="array" ref="Q320">_xlfn.IFS(OrderData[[#This Row],[Coffee Type]]="Rob","Robusta",OrderData[[#This Row],[Coffee Type]]="Ara","Arabica",OrderData[[#This Row],[Coffee Type]]="Lib","Librica",OrderData[[#This Row],[Coffee Type]]="Exc","Excelsior")</f>
        <v>Arabica</v>
      </c>
    </row>
    <row r="321" spans="1:17" x14ac:dyDescent="0.3">
      <c r="A321" s="2" t="s">
        <v>664</v>
      </c>
      <c r="B321" s="3">
        <v>43676</v>
      </c>
      <c r="C321" s="2" t="s">
        <v>665</v>
      </c>
      <c r="D321" t="s">
        <v>77</v>
      </c>
      <c r="E321" s="2">
        <v>2</v>
      </c>
      <c r="F321" s="2" t="str">
        <f>VLOOKUP(OrderData[[#This Row],[Customer ID]],customers!$A$1:$I$1001,2,FALSE)</f>
        <v>Gabie Tweed</v>
      </c>
      <c r="G321" s="2" t="str">
        <f>LEFT(OrderData[[#This Row],[Name]], SEARCH(" ", OrderData[[#This Row],[Name]]) - 1)</f>
        <v>Gabie</v>
      </c>
      <c r="H321" s="2" t="str">
        <f>RIGHT(OrderData[[#This Row],[Name]], LEN(OrderData[[#This Row],[Name]]) - SEARCH(" ", OrderData[[#This Row],[Name]]))</f>
        <v>Tweed</v>
      </c>
      <c r="I321" s="2" t="str">
        <f>VLOOKUP(OrderData[[#This Row],[Customer ID]],customers!$A$1:$I$1001,6,FALSE)</f>
        <v>Fresno</v>
      </c>
      <c r="J321" s="2" t="str">
        <f>VLOOKUP(OrderData[[#This Row],[Customer ID]],customers!$A$1:$I$1001,7,FALSE)</f>
        <v>United States</v>
      </c>
      <c r="K321" t="str">
        <f>VLOOKUP(OrderData[[#This Row],[Customer ID]],customers!$A$1:$I$1001,9,FALSE)</f>
        <v>Yes</v>
      </c>
      <c r="L321" t="str">
        <f>INDEX(Table3[Coffee Type],MATCH(OrderData[[#This Row],[Product ID]],Table3[Product ID],0))</f>
        <v>Exc</v>
      </c>
      <c r="M321" t="str">
        <f>VLOOKUP(OrderData[[#This Row],[Product ID]],products!$A$1:$G$49,3,FALSE)</f>
        <v>M</v>
      </c>
      <c r="N321">
        <f>VLOOKUP(OrderData[[#This Row],[Product ID]],products!$A$1:$G$49,5,FALSE)</f>
        <v>4.125</v>
      </c>
      <c r="O321" s="4">
        <f>OrderData[[#This Row],[Unit Price]]*OrderData[[#This Row],[Quantity]]</f>
        <v>8.25</v>
      </c>
      <c r="P321" t="str" cm="1">
        <f t="array" ref="P321">_xlfn.IFS(OrderData[[#This Row],[Roast Type]]="M","Medium",OrderData[[#This Row],[Roast Type]]="L","Light",OrderData[[#This Row],[Roast Type]]="D","Dark")</f>
        <v>Medium</v>
      </c>
      <c r="Q321" t="str" cm="1">
        <f t="array" ref="Q321">_xlfn.IFS(OrderData[[#This Row],[Coffee Type]]="Rob","Robusta",OrderData[[#This Row],[Coffee Type]]="Ara","Arabica",OrderData[[#This Row],[Coffee Type]]="Lib","Librica",OrderData[[#This Row],[Coffee Type]]="Exc","Excelsior")</f>
        <v>Excelsior</v>
      </c>
    </row>
    <row r="322" spans="1:17" x14ac:dyDescent="0.3">
      <c r="A322" s="2" t="s">
        <v>664</v>
      </c>
      <c r="B322" s="3">
        <v>43676</v>
      </c>
      <c r="C322" s="2" t="s">
        <v>665</v>
      </c>
      <c r="D322" t="s">
        <v>128</v>
      </c>
      <c r="E322" s="2">
        <v>5</v>
      </c>
      <c r="F322" s="2" t="str">
        <f>VLOOKUP(OrderData[[#This Row],[Customer ID]],customers!$A$1:$I$1001,2,FALSE)</f>
        <v>Gabie Tweed</v>
      </c>
      <c r="G322" s="2" t="str">
        <f>LEFT(OrderData[[#This Row],[Name]], SEARCH(" ", OrderData[[#This Row],[Name]]) - 1)</f>
        <v>Gabie</v>
      </c>
      <c r="H322" s="2" t="str">
        <f>RIGHT(OrderData[[#This Row],[Name]], LEN(OrderData[[#This Row],[Name]]) - SEARCH(" ", OrderData[[#This Row],[Name]]))</f>
        <v>Tweed</v>
      </c>
      <c r="I322" s="2" t="str">
        <f>VLOOKUP(OrderData[[#This Row],[Customer ID]],customers!$A$1:$I$1001,6,FALSE)</f>
        <v>Fresno</v>
      </c>
      <c r="J322" s="2" t="str">
        <f>VLOOKUP(OrderData[[#This Row],[Customer ID]],customers!$A$1:$I$1001,7,FALSE)</f>
        <v>United States</v>
      </c>
      <c r="K322" t="str">
        <f>VLOOKUP(OrderData[[#This Row],[Customer ID]],customers!$A$1:$I$1001,9,FALSE)</f>
        <v>Yes</v>
      </c>
      <c r="L322" t="str">
        <f>INDEX(Table3[Coffee Type],MATCH(OrderData[[#This Row],[Product ID]],Table3[Product ID],0))</f>
        <v>Ara</v>
      </c>
      <c r="M322" t="str">
        <f>VLOOKUP(OrderData[[#This Row],[Product ID]],products!$A$1:$G$49,3,FALSE)</f>
        <v>L</v>
      </c>
      <c r="N322">
        <f>VLOOKUP(OrderData[[#This Row],[Product ID]],products!$A$1:$G$49,5,FALSE)</f>
        <v>3.8849999999999998</v>
      </c>
      <c r="O322" s="4">
        <f>OrderData[[#This Row],[Unit Price]]*OrderData[[#This Row],[Quantity]]</f>
        <v>19.424999999999997</v>
      </c>
      <c r="P322" t="str" cm="1">
        <f t="array" ref="P322">_xlfn.IFS(OrderData[[#This Row],[Roast Type]]="M","Medium",OrderData[[#This Row],[Roast Type]]="L","Light",OrderData[[#This Row],[Roast Type]]="D","Dark")</f>
        <v>Light</v>
      </c>
      <c r="Q322" t="str" cm="1">
        <f t="array" ref="Q322">_xlfn.IFS(OrderData[[#This Row],[Coffee Type]]="Rob","Robusta",OrderData[[#This Row],[Coffee Type]]="Ara","Arabica",OrderData[[#This Row],[Coffee Type]]="Lib","Librica",OrderData[[#This Row],[Coffee Type]]="Exc","Excelsior")</f>
        <v>Arabica</v>
      </c>
    </row>
    <row r="323" spans="1:17" x14ac:dyDescent="0.3">
      <c r="A323" s="2" t="s">
        <v>666</v>
      </c>
      <c r="B323" s="3">
        <v>44170</v>
      </c>
      <c r="C323" s="2" t="s">
        <v>667</v>
      </c>
      <c r="D323" t="s">
        <v>57</v>
      </c>
      <c r="E323" s="2">
        <v>6</v>
      </c>
      <c r="F323" s="2" t="str">
        <f>VLOOKUP(OrderData[[#This Row],[Customer ID]],customers!$A$1:$I$1001,2,FALSE)</f>
        <v>Gaile Goggin</v>
      </c>
      <c r="G323" s="2" t="str">
        <f>LEFT(OrderData[[#This Row],[Name]], SEARCH(" ", OrderData[[#This Row],[Name]]) - 1)</f>
        <v>Gaile</v>
      </c>
      <c r="H323" s="2" t="str">
        <f>RIGHT(OrderData[[#This Row],[Name]], LEN(OrderData[[#This Row],[Name]]) - SEARCH(" ", OrderData[[#This Row],[Name]]))</f>
        <v>Goggin</v>
      </c>
      <c r="I323" s="2" t="str">
        <f>VLOOKUP(OrderData[[#This Row],[Customer ID]],customers!$A$1:$I$1001,6,FALSE)</f>
        <v>Sandyford</v>
      </c>
      <c r="J323" s="2" t="str">
        <f>VLOOKUP(OrderData[[#This Row],[Customer ID]],customers!$A$1:$I$1001,7,FALSE)</f>
        <v>Ireland</v>
      </c>
      <c r="K323" t="str">
        <f>VLOOKUP(OrderData[[#This Row],[Customer ID]],customers!$A$1:$I$1001,9,FALSE)</f>
        <v>Yes</v>
      </c>
      <c r="L323" t="str">
        <f>INDEX(Table3[Coffee Type],MATCH(OrderData[[#This Row],[Product ID]],Table3[Product ID],0))</f>
        <v>Ara</v>
      </c>
      <c r="M323" t="str">
        <f>VLOOKUP(OrderData[[#This Row],[Product ID]],products!$A$1:$G$49,3,FALSE)</f>
        <v>M</v>
      </c>
      <c r="N323">
        <f>VLOOKUP(OrderData[[#This Row],[Product ID]],products!$A$1:$G$49,5,FALSE)</f>
        <v>3.375</v>
      </c>
      <c r="O323" s="4">
        <f>OrderData[[#This Row],[Unit Price]]*OrderData[[#This Row],[Quantity]]</f>
        <v>20.25</v>
      </c>
      <c r="P323" t="str" cm="1">
        <f t="array" ref="P323">_xlfn.IFS(OrderData[[#This Row],[Roast Type]]="M","Medium",OrderData[[#This Row],[Roast Type]]="L","Light",OrderData[[#This Row],[Roast Type]]="D","Dark")</f>
        <v>Medium</v>
      </c>
      <c r="Q323" t="str" cm="1">
        <f t="array" ref="Q323">_xlfn.IFS(OrderData[[#This Row],[Coffee Type]]="Rob","Robusta",OrderData[[#This Row],[Coffee Type]]="Ara","Arabica",OrderData[[#This Row],[Coffee Type]]="Lib","Librica",OrderData[[#This Row],[Coffee Type]]="Exc","Excelsior")</f>
        <v>Arabica</v>
      </c>
    </row>
    <row r="324" spans="1:17" x14ac:dyDescent="0.3">
      <c r="A324" s="2" t="s">
        <v>668</v>
      </c>
      <c r="B324" s="3">
        <v>44182</v>
      </c>
      <c r="C324" s="2" t="s">
        <v>669</v>
      </c>
      <c r="D324" t="s">
        <v>136</v>
      </c>
      <c r="E324" s="2">
        <v>3</v>
      </c>
      <c r="F324" s="2" t="str">
        <f>VLOOKUP(OrderData[[#This Row],[Customer ID]],customers!$A$1:$I$1001,2,FALSE)</f>
        <v>Skylar Jeyness</v>
      </c>
      <c r="G324" s="2" t="str">
        <f>LEFT(OrderData[[#This Row],[Name]], SEARCH(" ", OrderData[[#This Row],[Name]]) - 1)</f>
        <v>Skylar</v>
      </c>
      <c r="H324" s="2" t="str">
        <f>RIGHT(OrderData[[#This Row],[Name]], LEN(OrderData[[#This Row],[Name]]) - SEARCH(" ", OrderData[[#This Row],[Name]]))</f>
        <v>Jeyness</v>
      </c>
      <c r="I324" s="2" t="str">
        <f>VLOOKUP(OrderData[[#This Row],[Customer ID]],customers!$A$1:$I$1001,6,FALSE)</f>
        <v>Dublin</v>
      </c>
      <c r="J324" s="2" t="str">
        <f>VLOOKUP(OrderData[[#This Row],[Customer ID]],customers!$A$1:$I$1001,7,FALSE)</f>
        <v>Ireland</v>
      </c>
      <c r="K324" t="str">
        <f>VLOOKUP(OrderData[[#This Row],[Customer ID]],customers!$A$1:$I$1001,9,FALSE)</f>
        <v>No</v>
      </c>
      <c r="L324" t="str">
        <f>INDEX(Table3[Coffee Type],MATCH(OrderData[[#This Row],[Product ID]],Table3[Product ID],0))</f>
        <v>Lib</v>
      </c>
      <c r="M324" t="str">
        <f>VLOOKUP(OrderData[[#This Row],[Product ID]],products!$A$1:$G$49,3,FALSE)</f>
        <v>D</v>
      </c>
      <c r="N324">
        <f>VLOOKUP(OrderData[[#This Row],[Product ID]],products!$A$1:$G$49,5,FALSE)</f>
        <v>7.77</v>
      </c>
      <c r="O324" s="4">
        <f>OrderData[[#This Row],[Unit Price]]*OrderData[[#This Row],[Quantity]]</f>
        <v>23.31</v>
      </c>
      <c r="P324" t="str" cm="1">
        <f t="array" ref="P324">_xlfn.IFS(OrderData[[#This Row],[Roast Type]]="M","Medium",OrderData[[#This Row],[Roast Type]]="L","Light",OrderData[[#This Row],[Roast Type]]="D","Dark")</f>
        <v>Dark</v>
      </c>
      <c r="Q324" t="str" cm="1">
        <f t="array" ref="Q324">_xlfn.IFS(OrderData[[#This Row],[Coffee Type]]="Rob","Robusta",OrderData[[#This Row],[Coffee Type]]="Ara","Arabica",OrderData[[#This Row],[Coffee Type]]="Lib","Librica",OrderData[[#This Row],[Coffee Type]]="Exc","Excelsior")</f>
        <v>Librica</v>
      </c>
    </row>
    <row r="325" spans="1:17" x14ac:dyDescent="0.3">
      <c r="A325" s="2" t="s">
        <v>670</v>
      </c>
      <c r="B325" s="3">
        <v>44373</v>
      </c>
      <c r="C325" s="2" t="s">
        <v>671</v>
      </c>
      <c r="D325" t="s">
        <v>64</v>
      </c>
      <c r="E325" s="2">
        <v>5</v>
      </c>
      <c r="F325" s="2" t="str">
        <f>VLOOKUP(OrderData[[#This Row],[Customer ID]],customers!$A$1:$I$1001,2,FALSE)</f>
        <v>Donica Bonhome</v>
      </c>
      <c r="G325" s="2" t="str">
        <f>LEFT(OrderData[[#This Row],[Name]], SEARCH(" ", OrderData[[#This Row],[Name]]) - 1)</f>
        <v>Donica</v>
      </c>
      <c r="H325" s="2" t="str">
        <f>RIGHT(OrderData[[#This Row],[Name]], LEN(OrderData[[#This Row],[Name]]) - SEARCH(" ", OrderData[[#This Row],[Name]]))</f>
        <v>Bonhome</v>
      </c>
      <c r="I325" s="2" t="str">
        <f>VLOOKUP(OrderData[[#This Row],[Customer ID]],customers!$A$1:$I$1001,6,FALSE)</f>
        <v>Knoxville</v>
      </c>
      <c r="J325" s="2" t="str">
        <f>VLOOKUP(OrderData[[#This Row],[Customer ID]],customers!$A$1:$I$1001,7,FALSE)</f>
        <v>United States</v>
      </c>
      <c r="K325" t="str">
        <f>VLOOKUP(OrderData[[#This Row],[Customer ID]],customers!$A$1:$I$1001,9,FALSE)</f>
        <v>Yes</v>
      </c>
      <c r="L325" t="str">
        <f>INDEX(Table3[Coffee Type],MATCH(OrderData[[#This Row],[Product ID]],Table3[Product ID],0))</f>
        <v>Exc</v>
      </c>
      <c r="M325" t="str">
        <f>VLOOKUP(OrderData[[#This Row],[Product ID]],products!$A$1:$G$49,3,FALSE)</f>
        <v>D</v>
      </c>
      <c r="N325">
        <f>VLOOKUP(OrderData[[#This Row],[Product ID]],products!$A$1:$G$49,5,FALSE)</f>
        <v>3.645</v>
      </c>
      <c r="O325" s="4">
        <f>OrderData[[#This Row],[Unit Price]]*OrderData[[#This Row],[Quantity]]</f>
        <v>18.225000000000001</v>
      </c>
      <c r="P325" t="str" cm="1">
        <f t="array" ref="P325">_xlfn.IFS(OrderData[[#This Row],[Roast Type]]="M","Medium",OrderData[[#This Row],[Roast Type]]="L","Light",OrderData[[#This Row],[Roast Type]]="D","Dark")</f>
        <v>Dark</v>
      </c>
      <c r="Q325" t="str" cm="1">
        <f t="array" ref="Q325">_xlfn.IFS(OrderData[[#This Row],[Coffee Type]]="Rob","Robusta",OrderData[[#This Row],[Coffee Type]]="Ara","Arabica",OrderData[[#This Row],[Coffee Type]]="Lib","Librica",OrderData[[#This Row],[Coffee Type]]="Exc","Excelsior")</f>
        <v>Excelsior</v>
      </c>
    </row>
    <row r="326" spans="1:17" x14ac:dyDescent="0.3">
      <c r="A326" s="2" t="s">
        <v>672</v>
      </c>
      <c r="B326" s="3">
        <v>43666</v>
      </c>
      <c r="C326" s="2" t="s">
        <v>673</v>
      </c>
      <c r="D326" t="s">
        <v>22</v>
      </c>
      <c r="E326" s="2">
        <v>1</v>
      </c>
      <c r="F326" s="2" t="str">
        <f>VLOOKUP(OrderData[[#This Row],[Customer ID]],customers!$A$1:$I$1001,2,FALSE)</f>
        <v>Diena Peetermann</v>
      </c>
      <c r="G326" s="2" t="str">
        <f>LEFT(OrderData[[#This Row],[Name]], SEARCH(" ", OrderData[[#This Row],[Name]]) - 1)</f>
        <v>Diena</v>
      </c>
      <c r="H326" s="2" t="str">
        <f>RIGHT(OrderData[[#This Row],[Name]], LEN(OrderData[[#This Row],[Name]]) - SEARCH(" ", OrderData[[#This Row],[Name]]))</f>
        <v>Peetermann</v>
      </c>
      <c r="I326" s="2" t="str">
        <f>VLOOKUP(OrderData[[#This Row],[Customer ID]],customers!$A$1:$I$1001,6,FALSE)</f>
        <v>Shawnee Mission</v>
      </c>
      <c r="J326" s="2" t="str">
        <f>VLOOKUP(OrderData[[#This Row],[Customer ID]],customers!$A$1:$I$1001,7,FALSE)</f>
        <v>United States</v>
      </c>
      <c r="K326" t="str">
        <f>VLOOKUP(OrderData[[#This Row],[Customer ID]],customers!$A$1:$I$1001,9,FALSE)</f>
        <v>No</v>
      </c>
      <c r="L326" t="str">
        <f>INDEX(Table3[Coffee Type],MATCH(OrderData[[#This Row],[Product ID]],Table3[Product ID],0))</f>
        <v>Exc</v>
      </c>
      <c r="M326" t="str">
        <f>VLOOKUP(OrderData[[#This Row],[Product ID]],products!$A$1:$G$49,3,FALSE)</f>
        <v>M</v>
      </c>
      <c r="N326">
        <f>VLOOKUP(OrderData[[#This Row],[Product ID]],products!$A$1:$G$49,5,FALSE)</f>
        <v>13.75</v>
      </c>
      <c r="O326" s="4">
        <f>OrderData[[#This Row],[Unit Price]]*OrderData[[#This Row],[Quantity]]</f>
        <v>13.75</v>
      </c>
      <c r="P326" t="str" cm="1">
        <f t="array" ref="P326">_xlfn.IFS(OrderData[[#This Row],[Roast Type]]="M","Medium",OrderData[[#This Row],[Roast Type]]="L","Light",OrderData[[#This Row],[Roast Type]]="D","Dark")</f>
        <v>Medium</v>
      </c>
      <c r="Q326" t="str" cm="1">
        <f t="array" ref="Q326">_xlfn.IFS(OrderData[[#This Row],[Coffee Type]]="Rob","Robusta",OrderData[[#This Row],[Coffee Type]]="Ara","Arabica",OrderData[[#This Row],[Coffee Type]]="Lib","Librica",OrderData[[#This Row],[Coffee Type]]="Exc","Excelsior")</f>
        <v>Excelsior</v>
      </c>
    </row>
    <row r="327" spans="1:17" x14ac:dyDescent="0.3">
      <c r="A327" s="2" t="s">
        <v>674</v>
      </c>
      <c r="B327" s="3">
        <v>44756</v>
      </c>
      <c r="C327" s="2" t="s">
        <v>675</v>
      </c>
      <c r="D327" t="s">
        <v>217</v>
      </c>
      <c r="E327" s="2">
        <v>1</v>
      </c>
      <c r="F327" s="2" t="str">
        <f>VLOOKUP(OrderData[[#This Row],[Customer ID]],customers!$A$1:$I$1001,2,FALSE)</f>
        <v>Trina Le Sarr</v>
      </c>
      <c r="G327" s="2" t="str">
        <f>LEFT(OrderData[[#This Row],[Name]], SEARCH(" ", OrderData[[#This Row],[Name]]) - 1)</f>
        <v>Trina</v>
      </c>
      <c r="H327" s="2" t="str">
        <f>RIGHT(OrderData[[#This Row],[Name]], LEN(OrderData[[#This Row],[Name]]) - SEARCH(" ", OrderData[[#This Row],[Name]]))</f>
        <v>Le Sarr</v>
      </c>
      <c r="I327" s="2" t="str">
        <f>VLOOKUP(OrderData[[#This Row],[Customer ID]],customers!$A$1:$I$1001,6,FALSE)</f>
        <v>San Francisco</v>
      </c>
      <c r="J327" s="2" t="str">
        <f>VLOOKUP(OrderData[[#This Row],[Customer ID]],customers!$A$1:$I$1001,7,FALSE)</f>
        <v>United States</v>
      </c>
      <c r="K327" t="str">
        <f>VLOOKUP(OrderData[[#This Row],[Customer ID]],customers!$A$1:$I$1001,9,FALSE)</f>
        <v>Yes</v>
      </c>
      <c r="L327" t="str">
        <f>INDEX(Table3[Coffee Type],MATCH(OrderData[[#This Row],[Product ID]],Table3[Product ID],0))</f>
        <v>Ara</v>
      </c>
      <c r="M327" t="str">
        <f>VLOOKUP(OrderData[[#This Row],[Product ID]],products!$A$1:$G$49,3,FALSE)</f>
        <v>L</v>
      </c>
      <c r="N327">
        <f>VLOOKUP(OrderData[[#This Row],[Product ID]],products!$A$1:$G$49,5,FALSE)</f>
        <v>29.784999999999997</v>
      </c>
      <c r="O327" s="4">
        <f>OrderData[[#This Row],[Unit Price]]*OrderData[[#This Row],[Quantity]]</f>
        <v>29.784999999999997</v>
      </c>
      <c r="P327" t="str" cm="1">
        <f t="array" ref="P327">_xlfn.IFS(OrderData[[#This Row],[Roast Type]]="M","Medium",OrderData[[#This Row],[Roast Type]]="L","Light",OrderData[[#This Row],[Roast Type]]="D","Dark")</f>
        <v>Light</v>
      </c>
      <c r="Q327" t="str" cm="1">
        <f t="array" ref="Q327">_xlfn.IFS(OrderData[[#This Row],[Coffee Type]]="Rob","Robusta",OrderData[[#This Row],[Coffee Type]]="Ara","Arabica",OrderData[[#This Row],[Coffee Type]]="Lib","Librica",OrderData[[#This Row],[Coffee Type]]="Exc","Excelsior")</f>
        <v>Arabica</v>
      </c>
    </row>
    <row r="328" spans="1:17" x14ac:dyDescent="0.3">
      <c r="A328" s="2" t="s">
        <v>676</v>
      </c>
      <c r="B328" s="3">
        <v>44057</v>
      </c>
      <c r="C328" s="2" t="s">
        <v>677</v>
      </c>
      <c r="D328" t="s">
        <v>192</v>
      </c>
      <c r="E328" s="2">
        <v>5</v>
      </c>
      <c r="F328" s="2" t="str">
        <f>VLOOKUP(OrderData[[#This Row],[Customer ID]],customers!$A$1:$I$1001,2,FALSE)</f>
        <v>Flynn Antony</v>
      </c>
      <c r="G328" s="2" t="str">
        <f>LEFT(OrderData[[#This Row],[Name]], SEARCH(" ", OrderData[[#This Row],[Name]]) - 1)</f>
        <v>Flynn</v>
      </c>
      <c r="H328" s="2" t="str">
        <f>RIGHT(OrderData[[#This Row],[Name]], LEN(OrderData[[#This Row],[Name]]) - SEARCH(" ", OrderData[[#This Row],[Name]]))</f>
        <v>Antony</v>
      </c>
      <c r="I328" s="2" t="str">
        <f>VLOOKUP(OrderData[[#This Row],[Customer ID]],customers!$A$1:$I$1001,6,FALSE)</f>
        <v>Birmingham</v>
      </c>
      <c r="J328" s="2" t="str">
        <f>VLOOKUP(OrderData[[#This Row],[Customer ID]],customers!$A$1:$I$1001,7,FALSE)</f>
        <v>United States</v>
      </c>
      <c r="K328" t="str">
        <f>VLOOKUP(OrderData[[#This Row],[Customer ID]],customers!$A$1:$I$1001,9,FALSE)</f>
        <v>No</v>
      </c>
      <c r="L328" t="str">
        <f>INDEX(Table3[Coffee Type],MATCH(OrderData[[#This Row],[Product ID]],Table3[Product ID],0))</f>
        <v>Rob</v>
      </c>
      <c r="M328" t="str">
        <f>VLOOKUP(OrderData[[#This Row],[Product ID]],products!$A$1:$G$49,3,FALSE)</f>
        <v>D</v>
      </c>
      <c r="N328">
        <f>VLOOKUP(OrderData[[#This Row],[Product ID]],products!$A$1:$G$49,5,FALSE)</f>
        <v>8.9499999999999993</v>
      </c>
      <c r="O328" s="4">
        <f>OrderData[[#This Row],[Unit Price]]*OrderData[[#This Row],[Quantity]]</f>
        <v>44.75</v>
      </c>
      <c r="P328" t="str" cm="1">
        <f t="array" ref="P328">_xlfn.IFS(OrderData[[#This Row],[Roast Type]]="M","Medium",OrderData[[#This Row],[Roast Type]]="L","Light",OrderData[[#This Row],[Roast Type]]="D","Dark")</f>
        <v>Dark</v>
      </c>
      <c r="Q328" t="str" cm="1">
        <f t="array" ref="Q328">_xlfn.IFS(OrderData[[#This Row],[Coffee Type]]="Rob","Robusta",OrderData[[#This Row],[Coffee Type]]="Ara","Arabica",OrderData[[#This Row],[Coffee Type]]="Lib","Librica",OrderData[[#This Row],[Coffee Type]]="Exc","Excelsior")</f>
        <v>Robusta</v>
      </c>
    </row>
    <row r="329" spans="1:17" x14ac:dyDescent="0.3">
      <c r="A329" s="2" t="s">
        <v>678</v>
      </c>
      <c r="B329" s="3">
        <v>43579</v>
      </c>
      <c r="C329" s="2" t="s">
        <v>679</v>
      </c>
      <c r="D329" t="s">
        <v>192</v>
      </c>
      <c r="E329" s="2">
        <v>5</v>
      </c>
      <c r="F329" s="2" t="str">
        <f>VLOOKUP(OrderData[[#This Row],[Customer ID]],customers!$A$1:$I$1001,2,FALSE)</f>
        <v>Baudoin Alldridge</v>
      </c>
      <c r="G329" s="2" t="str">
        <f>LEFT(OrderData[[#This Row],[Name]], SEARCH(" ", OrderData[[#This Row],[Name]]) - 1)</f>
        <v>Baudoin</v>
      </c>
      <c r="H329" s="2" t="str">
        <f>RIGHT(OrderData[[#This Row],[Name]], LEN(OrderData[[#This Row],[Name]]) - SEARCH(" ", OrderData[[#This Row],[Name]]))</f>
        <v>Alldridge</v>
      </c>
      <c r="I329" s="2" t="str">
        <f>VLOOKUP(OrderData[[#This Row],[Customer ID]],customers!$A$1:$I$1001,6,FALSE)</f>
        <v>Brooklyn</v>
      </c>
      <c r="J329" s="2" t="str">
        <f>VLOOKUP(OrderData[[#This Row],[Customer ID]],customers!$A$1:$I$1001,7,FALSE)</f>
        <v>United States</v>
      </c>
      <c r="K329" t="str">
        <f>VLOOKUP(OrderData[[#This Row],[Customer ID]],customers!$A$1:$I$1001,9,FALSE)</f>
        <v>Yes</v>
      </c>
      <c r="L329" t="str">
        <f>INDEX(Table3[Coffee Type],MATCH(OrderData[[#This Row],[Product ID]],Table3[Product ID],0))</f>
        <v>Rob</v>
      </c>
      <c r="M329" t="str">
        <f>VLOOKUP(OrderData[[#This Row],[Product ID]],products!$A$1:$G$49,3,FALSE)</f>
        <v>D</v>
      </c>
      <c r="N329">
        <f>VLOOKUP(OrderData[[#This Row],[Product ID]],products!$A$1:$G$49,5,FALSE)</f>
        <v>8.9499999999999993</v>
      </c>
      <c r="O329" s="4">
        <f>OrderData[[#This Row],[Unit Price]]*OrderData[[#This Row],[Quantity]]</f>
        <v>44.75</v>
      </c>
      <c r="P329" t="str" cm="1">
        <f t="array" ref="P329">_xlfn.IFS(OrderData[[#This Row],[Roast Type]]="M","Medium",OrderData[[#This Row],[Roast Type]]="L","Light",OrderData[[#This Row],[Roast Type]]="D","Dark")</f>
        <v>Dark</v>
      </c>
      <c r="Q329" t="str" cm="1">
        <f t="array" ref="Q329">_xlfn.IFS(OrderData[[#This Row],[Coffee Type]]="Rob","Robusta",OrderData[[#This Row],[Coffee Type]]="Ara","Arabica",OrderData[[#This Row],[Coffee Type]]="Lib","Librica",OrderData[[#This Row],[Coffee Type]]="Exc","Excelsior")</f>
        <v>Robusta</v>
      </c>
    </row>
    <row r="330" spans="1:17" x14ac:dyDescent="0.3">
      <c r="A330" s="2" t="s">
        <v>680</v>
      </c>
      <c r="B330" s="3">
        <v>43620</v>
      </c>
      <c r="C330" s="2" t="s">
        <v>681</v>
      </c>
      <c r="D330" t="s">
        <v>96</v>
      </c>
      <c r="E330" s="2">
        <v>4</v>
      </c>
      <c r="F330" s="2" t="str">
        <f>VLOOKUP(OrderData[[#This Row],[Customer ID]],customers!$A$1:$I$1001,2,FALSE)</f>
        <v>Homer Dulany</v>
      </c>
      <c r="G330" s="2" t="str">
        <f>LEFT(OrderData[[#This Row],[Name]], SEARCH(" ", OrderData[[#This Row],[Name]]) - 1)</f>
        <v>Homer</v>
      </c>
      <c r="H330" s="2" t="str">
        <f>RIGHT(OrderData[[#This Row],[Name]], LEN(OrderData[[#This Row],[Name]]) - SEARCH(" ", OrderData[[#This Row],[Name]]))</f>
        <v>Dulany</v>
      </c>
      <c r="I330" s="2" t="str">
        <f>VLOOKUP(OrderData[[#This Row],[Customer ID]],customers!$A$1:$I$1001,6,FALSE)</f>
        <v>El Paso</v>
      </c>
      <c r="J330" s="2" t="str">
        <f>VLOOKUP(OrderData[[#This Row],[Customer ID]],customers!$A$1:$I$1001,7,FALSE)</f>
        <v>United States</v>
      </c>
      <c r="K330" t="str">
        <f>VLOOKUP(OrderData[[#This Row],[Customer ID]],customers!$A$1:$I$1001,9,FALSE)</f>
        <v>Yes</v>
      </c>
      <c r="L330" t="str">
        <f>INDEX(Table3[Coffee Type],MATCH(OrderData[[#This Row],[Product ID]],Table3[Product ID],0))</f>
        <v>Lib</v>
      </c>
      <c r="M330" t="str">
        <f>VLOOKUP(OrderData[[#This Row],[Product ID]],products!$A$1:$G$49,3,FALSE)</f>
        <v>L</v>
      </c>
      <c r="N330">
        <f>VLOOKUP(OrderData[[#This Row],[Product ID]],products!$A$1:$G$49,5,FALSE)</f>
        <v>9.51</v>
      </c>
      <c r="O330" s="4">
        <f>OrderData[[#This Row],[Unit Price]]*OrderData[[#This Row],[Quantity]]</f>
        <v>38.04</v>
      </c>
      <c r="P330" t="str" cm="1">
        <f t="array" ref="P330">_xlfn.IFS(OrderData[[#This Row],[Roast Type]]="M","Medium",OrderData[[#This Row],[Roast Type]]="L","Light",OrderData[[#This Row],[Roast Type]]="D","Dark")</f>
        <v>Light</v>
      </c>
      <c r="Q330" t="str" cm="1">
        <f t="array" ref="Q330">_xlfn.IFS(OrderData[[#This Row],[Coffee Type]]="Rob","Robusta",OrderData[[#This Row],[Coffee Type]]="Ara","Arabica",OrderData[[#This Row],[Coffee Type]]="Lib","Librica",OrderData[[#This Row],[Coffee Type]]="Exc","Excelsior")</f>
        <v>Librica</v>
      </c>
    </row>
    <row r="331" spans="1:17" x14ac:dyDescent="0.3">
      <c r="A331" s="2" t="s">
        <v>682</v>
      </c>
      <c r="B331" s="3">
        <v>44781</v>
      </c>
      <c r="C331" s="2" t="s">
        <v>683</v>
      </c>
      <c r="D331" t="s">
        <v>159</v>
      </c>
      <c r="E331" s="2">
        <v>4</v>
      </c>
      <c r="F331" s="2" t="str">
        <f>VLOOKUP(OrderData[[#This Row],[Customer ID]],customers!$A$1:$I$1001,2,FALSE)</f>
        <v>Lisa Goodger</v>
      </c>
      <c r="G331" s="2" t="str">
        <f>LEFT(OrderData[[#This Row],[Name]], SEARCH(" ", OrderData[[#This Row],[Name]]) - 1)</f>
        <v>Lisa</v>
      </c>
      <c r="H331" s="2" t="str">
        <f>RIGHT(OrderData[[#This Row],[Name]], LEN(OrderData[[#This Row],[Name]]) - SEARCH(" ", OrderData[[#This Row],[Name]]))</f>
        <v>Goodger</v>
      </c>
      <c r="I331" s="2" t="str">
        <f>VLOOKUP(OrderData[[#This Row],[Customer ID]],customers!$A$1:$I$1001,6,FALSE)</f>
        <v>Sacramento</v>
      </c>
      <c r="J331" s="2" t="str">
        <f>VLOOKUP(OrderData[[#This Row],[Customer ID]],customers!$A$1:$I$1001,7,FALSE)</f>
        <v>United States</v>
      </c>
      <c r="K331" t="str">
        <f>VLOOKUP(OrderData[[#This Row],[Customer ID]],customers!$A$1:$I$1001,9,FALSE)</f>
        <v>Yes</v>
      </c>
      <c r="L331" t="str">
        <f>INDEX(Table3[Coffee Type],MATCH(OrderData[[#This Row],[Product ID]],Table3[Product ID],0))</f>
        <v>Rob</v>
      </c>
      <c r="M331" t="str">
        <f>VLOOKUP(OrderData[[#This Row],[Product ID]],products!$A$1:$G$49,3,FALSE)</f>
        <v>D</v>
      </c>
      <c r="N331">
        <f>VLOOKUP(OrderData[[#This Row],[Product ID]],products!$A$1:$G$49,5,FALSE)</f>
        <v>5.3699999999999992</v>
      </c>
      <c r="O331" s="4">
        <f>OrderData[[#This Row],[Unit Price]]*OrderData[[#This Row],[Quantity]]</f>
        <v>21.479999999999997</v>
      </c>
      <c r="P331" t="str" cm="1">
        <f t="array" ref="P331">_xlfn.IFS(OrderData[[#This Row],[Roast Type]]="M","Medium",OrderData[[#This Row],[Roast Type]]="L","Light",OrderData[[#This Row],[Roast Type]]="D","Dark")</f>
        <v>Dark</v>
      </c>
      <c r="Q331" t="str" cm="1">
        <f t="array" ref="Q331">_xlfn.IFS(OrderData[[#This Row],[Coffee Type]]="Rob","Robusta",OrderData[[#This Row],[Coffee Type]]="Ara","Arabica",OrderData[[#This Row],[Coffee Type]]="Lib","Librica",OrderData[[#This Row],[Coffee Type]]="Exc","Excelsior")</f>
        <v>Robusta</v>
      </c>
    </row>
    <row r="332" spans="1:17" x14ac:dyDescent="0.3">
      <c r="A332" s="2" t="s">
        <v>684</v>
      </c>
      <c r="B332" s="3">
        <v>43782</v>
      </c>
      <c r="C332" s="2" t="s">
        <v>661</v>
      </c>
      <c r="D332" t="s">
        <v>159</v>
      </c>
      <c r="E332" s="2">
        <v>3</v>
      </c>
      <c r="F332" s="2" t="str">
        <f>VLOOKUP(OrderData[[#This Row],[Customer ID]],customers!$A$1:$I$1001,2,FALSE)</f>
        <v>Selma McMillian</v>
      </c>
      <c r="G332" s="2" t="str">
        <f>LEFT(OrderData[[#This Row],[Name]], SEARCH(" ", OrderData[[#This Row],[Name]]) - 1)</f>
        <v>Selma</v>
      </c>
      <c r="H332" s="2" t="str">
        <f>RIGHT(OrderData[[#This Row],[Name]], LEN(OrderData[[#This Row],[Name]]) - SEARCH(" ", OrderData[[#This Row],[Name]]))</f>
        <v>McMillian</v>
      </c>
      <c r="I332" s="2" t="str">
        <f>VLOOKUP(OrderData[[#This Row],[Customer ID]],customers!$A$1:$I$1001,6,FALSE)</f>
        <v>Akron</v>
      </c>
      <c r="J332" s="2" t="str">
        <f>VLOOKUP(OrderData[[#This Row],[Customer ID]],customers!$A$1:$I$1001,7,FALSE)</f>
        <v>United States</v>
      </c>
      <c r="K332" t="str">
        <f>VLOOKUP(OrderData[[#This Row],[Customer ID]],customers!$A$1:$I$1001,9,FALSE)</f>
        <v>No</v>
      </c>
      <c r="L332" t="str">
        <f>INDEX(Table3[Coffee Type],MATCH(OrderData[[#This Row],[Product ID]],Table3[Product ID],0))</f>
        <v>Rob</v>
      </c>
      <c r="M332" t="str">
        <f>VLOOKUP(OrderData[[#This Row],[Product ID]],products!$A$1:$G$49,3,FALSE)</f>
        <v>D</v>
      </c>
      <c r="N332">
        <f>VLOOKUP(OrderData[[#This Row],[Product ID]],products!$A$1:$G$49,5,FALSE)</f>
        <v>5.3699999999999992</v>
      </c>
      <c r="O332" s="4">
        <f>OrderData[[#This Row],[Unit Price]]*OrderData[[#This Row],[Quantity]]</f>
        <v>16.11</v>
      </c>
      <c r="P332" t="str" cm="1">
        <f t="array" ref="P332">_xlfn.IFS(OrderData[[#This Row],[Roast Type]]="M","Medium",OrderData[[#This Row],[Roast Type]]="L","Light",OrderData[[#This Row],[Roast Type]]="D","Dark")</f>
        <v>Dark</v>
      </c>
      <c r="Q332" t="str" cm="1">
        <f t="array" ref="Q332">_xlfn.IFS(OrderData[[#This Row],[Coffee Type]]="Rob","Robusta",OrderData[[#This Row],[Coffee Type]]="Ara","Arabica",OrderData[[#This Row],[Coffee Type]]="Lib","Librica",OrderData[[#This Row],[Coffee Type]]="Exc","Excelsior")</f>
        <v>Robusta</v>
      </c>
    </row>
    <row r="333" spans="1:17" x14ac:dyDescent="0.3">
      <c r="A333" s="2" t="s">
        <v>685</v>
      </c>
      <c r="B333" s="3">
        <v>43989</v>
      </c>
      <c r="C333" s="2" t="s">
        <v>686</v>
      </c>
      <c r="D333" t="s">
        <v>54</v>
      </c>
      <c r="E333" s="2">
        <v>1</v>
      </c>
      <c r="F333" s="2" t="str">
        <f>VLOOKUP(OrderData[[#This Row],[Customer ID]],customers!$A$1:$I$1001,2,FALSE)</f>
        <v>Corine Drewett</v>
      </c>
      <c r="G333" s="2" t="str">
        <f>LEFT(OrderData[[#This Row],[Name]], SEARCH(" ", OrderData[[#This Row],[Name]]) - 1)</f>
        <v>Corine</v>
      </c>
      <c r="H333" s="2" t="str">
        <f>RIGHT(OrderData[[#This Row],[Name]], LEN(OrderData[[#This Row],[Name]]) - SEARCH(" ", OrderData[[#This Row],[Name]]))</f>
        <v>Drewett</v>
      </c>
      <c r="I333" s="2" t="str">
        <f>VLOOKUP(OrderData[[#This Row],[Customer ID]],customers!$A$1:$I$1001,6,FALSE)</f>
        <v>Boynton Beach</v>
      </c>
      <c r="J333" s="2" t="str">
        <f>VLOOKUP(OrderData[[#This Row],[Customer ID]],customers!$A$1:$I$1001,7,FALSE)</f>
        <v>United States</v>
      </c>
      <c r="K333" t="str">
        <f>VLOOKUP(OrderData[[#This Row],[Customer ID]],customers!$A$1:$I$1001,9,FALSE)</f>
        <v>Yes</v>
      </c>
      <c r="L333" t="str">
        <f>INDEX(Table3[Coffee Type],MATCH(OrderData[[#This Row],[Product ID]],Table3[Product ID],0))</f>
        <v>Rob</v>
      </c>
      <c r="M333" t="str">
        <f>VLOOKUP(OrderData[[#This Row],[Product ID]],products!$A$1:$G$49,3,FALSE)</f>
        <v>M</v>
      </c>
      <c r="N333">
        <f>VLOOKUP(OrderData[[#This Row],[Product ID]],products!$A$1:$G$49,5,FALSE)</f>
        <v>22.884999999999998</v>
      </c>
      <c r="O333" s="4">
        <f>OrderData[[#This Row],[Unit Price]]*OrderData[[#This Row],[Quantity]]</f>
        <v>22.884999999999998</v>
      </c>
      <c r="P333" t="str" cm="1">
        <f t="array" ref="P333">_xlfn.IFS(OrderData[[#This Row],[Roast Type]]="M","Medium",OrderData[[#This Row],[Roast Type]]="L","Light",OrderData[[#This Row],[Roast Type]]="D","Dark")</f>
        <v>Medium</v>
      </c>
      <c r="Q333" t="str" cm="1">
        <f t="array" ref="Q333">_xlfn.IFS(OrderData[[#This Row],[Coffee Type]]="Rob","Robusta",OrderData[[#This Row],[Coffee Type]]="Ara","Arabica",OrderData[[#This Row],[Coffee Type]]="Lib","Librica",OrderData[[#This Row],[Coffee Type]]="Exc","Excelsior")</f>
        <v>Robusta</v>
      </c>
    </row>
    <row r="334" spans="1:17" x14ac:dyDescent="0.3">
      <c r="A334" s="2" t="s">
        <v>687</v>
      </c>
      <c r="B334" s="3">
        <v>43689</v>
      </c>
      <c r="C334" s="2" t="s">
        <v>688</v>
      </c>
      <c r="D334" t="s">
        <v>85</v>
      </c>
      <c r="E334" s="2">
        <v>3</v>
      </c>
      <c r="F334" s="2" t="str">
        <f>VLOOKUP(OrderData[[#This Row],[Customer ID]],customers!$A$1:$I$1001,2,FALSE)</f>
        <v>Quinn Parsons</v>
      </c>
      <c r="G334" s="2" t="str">
        <f>LEFT(OrderData[[#This Row],[Name]], SEARCH(" ", OrderData[[#This Row],[Name]]) - 1)</f>
        <v>Quinn</v>
      </c>
      <c r="H334" s="2" t="str">
        <f>RIGHT(OrderData[[#This Row],[Name]], LEN(OrderData[[#This Row],[Name]]) - SEARCH(" ", OrderData[[#This Row],[Name]]))</f>
        <v>Parsons</v>
      </c>
      <c r="I334" s="2" t="str">
        <f>VLOOKUP(OrderData[[#This Row],[Customer ID]],customers!$A$1:$I$1001,6,FALSE)</f>
        <v>Los Angeles</v>
      </c>
      <c r="J334" s="2" t="str">
        <f>VLOOKUP(OrderData[[#This Row],[Customer ID]],customers!$A$1:$I$1001,7,FALSE)</f>
        <v>United States</v>
      </c>
      <c r="K334" t="str">
        <f>VLOOKUP(OrderData[[#This Row],[Customer ID]],customers!$A$1:$I$1001,9,FALSE)</f>
        <v>Yes</v>
      </c>
      <c r="L334" t="str">
        <f>INDEX(Table3[Coffee Type],MATCH(OrderData[[#This Row],[Product ID]],Table3[Product ID],0))</f>
        <v>Ara</v>
      </c>
      <c r="M334" t="str">
        <f>VLOOKUP(OrderData[[#This Row],[Product ID]],products!$A$1:$G$49,3,FALSE)</f>
        <v>D</v>
      </c>
      <c r="N334">
        <f>VLOOKUP(OrderData[[#This Row],[Product ID]],products!$A$1:$G$49,5,FALSE)</f>
        <v>5.97</v>
      </c>
      <c r="O334" s="4">
        <f>OrderData[[#This Row],[Unit Price]]*OrderData[[#This Row],[Quantity]]</f>
        <v>17.91</v>
      </c>
      <c r="P334" t="str" cm="1">
        <f t="array" ref="P334">_xlfn.IFS(OrderData[[#This Row],[Roast Type]]="M","Medium",OrderData[[#This Row],[Roast Type]]="L","Light",OrderData[[#This Row],[Roast Type]]="D","Dark")</f>
        <v>Dark</v>
      </c>
      <c r="Q334" t="str" cm="1">
        <f t="array" ref="Q334">_xlfn.IFS(OrderData[[#This Row],[Coffee Type]]="Rob","Robusta",OrderData[[#This Row],[Coffee Type]]="Ara","Arabica",OrderData[[#This Row],[Coffee Type]]="Lib","Librica",OrderData[[#This Row],[Coffee Type]]="Exc","Excelsior")</f>
        <v>Arabica</v>
      </c>
    </row>
    <row r="335" spans="1:17" x14ac:dyDescent="0.3">
      <c r="A335" s="2" t="s">
        <v>689</v>
      </c>
      <c r="B335" s="3">
        <v>43712</v>
      </c>
      <c r="C335" s="2" t="s">
        <v>690</v>
      </c>
      <c r="D335" t="s">
        <v>35</v>
      </c>
      <c r="E335" s="2">
        <v>4</v>
      </c>
      <c r="F335" s="2" t="str">
        <f>VLOOKUP(OrderData[[#This Row],[Customer ID]],customers!$A$1:$I$1001,2,FALSE)</f>
        <v>Vivyan Ceely</v>
      </c>
      <c r="G335" s="2" t="str">
        <f>LEFT(OrderData[[#This Row],[Name]], SEARCH(" ", OrderData[[#This Row],[Name]]) - 1)</f>
        <v>Vivyan</v>
      </c>
      <c r="H335" s="2" t="str">
        <f>RIGHT(OrderData[[#This Row],[Name]], LEN(OrderData[[#This Row],[Name]]) - SEARCH(" ", OrderData[[#This Row],[Name]]))</f>
        <v>Ceely</v>
      </c>
      <c r="I335" s="2" t="str">
        <f>VLOOKUP(OrderData[[#This Row],[Customer ID]],customers!$A$1:$I$1001,6,FALSE)</f>
        <v>Baltimore</v>
      </c>
      <c r="J335" s="2" t="str">
        <f>VLOOKUP(OrderData[[#This Row],[Customer ID]],customers!$A$1:$I$1001,7,FALSE)</f>
        <v>United States</v>
      </c>
      <c r="K335" t="str">
        <f>VLOOKUP(OrderData[[#This Row],[Customer ID]],customers!$A$1:$I$1001,9,FALSE)</f>
        <v>Yes</v>
      </c>
      <c r="L335" t="str">
        <f>INDEX(Table3[Coffee Type],MATCH(OrderData[[#This Row],[Product ID]],Table3[Product ID],0))</f>
        <v>Rob</v>
      </c>
      <c r="M335" t="str">
        <f>VLOOKUP(OrderData[[#This Row],[Product ID]],products!$A$1:$G$49,3,FALSE)</f>
        <v>M</v>
      </c>
      <c r="N335">
        <f>VLOOKUP(OrderData[[#This Row],[Product ID]],products!$A$1:$G$49,5,FALSE)</f>
        <v>5.97</v>
      </c>
      <c r="O335" s="4">
        <f>OrderData[[#This Row],[Unit Price]]*OrderData[[#This Row],[Quantity]]</f>
        <v>23.88</v>
      </c>
      <c r="P335" t="str" cm="1">
        <f t="array" ref="P335">_xlfn.IFS(OrderData[[#This Row],[Roast Type]]="M","Medium",OrderData[[#This Row],[Roast Type]]="L","Light",OrderData[[#This Row],[Roast Type]]="D","Dark")</f>
        <v>Medium</v>
      </c>
      <c r="Q335" t="str" cm="1">
        <f t="array" ref="Q335">_xlfn.IFS(OrderData[[#This Row],[Coffee Type]]="Rob","Robusta",OrderData[[#This Row],[Coffee Type]]="Ara","Arabica",OrderData[[#This Row],[Coffee Type]]="Lib","Librica",OrderData[[#This Row],[Coffee Type]]="Exc","Excelsior")</f>
        <v>Robusta</v>
      </c>
    </row>
    <row r="336" spans="1:17" x14ac:dyDescent="0.3">
      <c r="A336" s="2" t="s">
        <v>691</v>
      </c>
      <c r="B336" s="3">
        <v>43742</v>
      </c>
      <c r="C336" s="2" t="s">
        <v>692</v>
      </c>
      <c r="D336" t="s">
        <v>202</v>
      </c>
      <c r="E336" s="2">
        <v>5</v>
      </c>
      <c r="F336" s="2" t="str">
        <f>VLOOKUP(OrderData[[#This Row],[Customer ID]],customers!$A$1:$I$1001,2,FALSE)</f>
        <v>Elonore Goodings</v>
      </c>
      <c r="G336" s="2" t="str">
        <f>LEFT(OrderData[[#This Row],[Name]], SEARCH(" ", OrderData[[#This Row],[Name]]) - 1)</f>
        <v>Elonore</v>
      </c>
      <c r="H336" s="2" t="str">
        <f>RIGHT(OrderData[[#This Row],[Name]], LEN(OrderData[[#This Row],[Name]]) - SEARCH(" ", OrderData[[#This Row],[Name]]))</f>
        <v>Goodings</v>
      </c>
      <c r="I336" s="2" t="str">
        <f>VLOOKUP(OrderData[[#This Row],[Customer ID]],customers!$A$1:$I$1001,6,FALSE)</f>
        <v>Salt Lake City</v>
      </c>
      <c r="J336" s="2" t="str">
        <f>VLOOKUP(OrderData[[#This Row],[Customer ID]],customers!$A$1:$I$1001,7,FALSE)</f>
        <v>United States</v>
      </c>
      <c r="K336" t="str">
        <f>VLOOKUP(OrderData[[#This Row],[Customer ID]],customers!$A$1:$I$1001,9,FALSE)</f>
        <v>No</v>
      </c>
      <c r="L336" t="str">
        <f>INDEX(Table3[Coffee Type],MATCH(OrderData[[#This Row],[Product ID]],Table3[Product ID],0))</f>
        <v>Rob</v>
      </c>
      <c r="M336" t="str">
        <f>VLOOKUP(OrderData[[#This Row],[Product ID]],products!$A$1:$G$49,3,FALSE)</f>
        <v>L</v>
      </c>
      <c r="N336">
        <f>VLOOKUP(OrderData[[#This Row],[Product ID]],products!$A$1:$G$49,5,FALSE)</f>
        <v>11.95</v>
      </c>
      <c r="O336" s="4">
        <f>OrderData[[#This Row],[Unit Price]]*OrderData[[#This Row],[Quantity]]</f>
        <v>59.75</v>
      </c>
      <c r="P336" t="str" cm="1">
        <f t="array" ref="P336">_xlfn.IFS(OrderData[[#This Row],[Roast Type]]="M","Medium",OrderData[[#This Row],[Roast Type]]="L","Light",OrderData[[#This Row],[Roast Type]]="D","Dark")</f>
        <v>Light</v>
      </c>
      <c r="Q336" t="str" cm="1">
        <f t="array" ref="Q336">_xlfn.IFS(OrderData[[#This Row],[Coffee Type]]="Rob","Robusta",OrderData[[#This Row],[Coffee Type]]="Ara","Arabica",OrderData[[#This Row],[Coffee Type]]="Lib","Librica",OrderData[[#This Row],[Coffee Type]]="Exc","Excelsior")</f>
        <v>Robusta</v>
      </c>
    </row>
    <row r="337" spans="1:17" x14ac:dyDescent="0.3">
      <c r="A337" s="2" t="s">
        <v>693</v>
      </c>
      <c r="B337" s="3">
        <v>43885</v>
      </c>
      <c r="C337" s="2" t="s">
        <v>694</v>
      </c>
      <c r="D337" t="s">
        <v>32</v>
      </c>
      <c r="E337" s="2">
        <v>6</v>
      </c>
      <c r="F337" s="2" t="str">
        <f>VLOOKUP(OrderData[[#This Row],[Customer ID]],customers!$A$1:$I$1001,2,FALSE)</f>
        <v>Clement Vasiliev</v>
      </c>
      <c r="G337" s="2" t="str">
        <f>LEFT(OrderData[[#This Row],[Name]], SEARCH(" ", OrderData[[#This Row],[Name]]) - 1)</f>
        <v>Clement</v>
      </c>
      <c r="H337" s="2" t="str">
        <f>RIGHT(OrderData[[#This Row],[Name]], LEN(OrderData[[#This Row],[Name]]) - SEARCH(" ", OrderData[[#This Row],[Name]]))</f>
        <v>Vasiliev</v>
      </c>
      <c r="I337" s="2" t="str">
        <f>VLOOKUP(OrderData[[#This Row],[Customer ID]],customers!$A$1:$I$1001,6,FALSE)</f>
        <v>Garland</v>
      </c>
      <c r="J337" s="2" t="str">
        <f>VLOOKUP(OrderData[[#This Row],[Customer ID]],customers!$A$1:$I$1001,7,FALSE)</f>
        <v>United States</v>
      </c>
      <c r="K337" t="str">
        <f>VLOOKUP(OrderData[[#This Row],[Customer ID]],customers!$A$1:$I$1001,9,FALSE)</f>
        <v>Yes</v>
      </c>
      <c r="L337" t="str">
        <f>INDEX(Table3[Coffee Type],MATCH(OrderData[[#This Row],[Product ID]],Table3[Product ID],0))</f>
        <v>Lib</v>
      </c>
      <c r="M337" t="str">
        <f>VLOOKUP(OrderData[[#This Row],[Product ID]],products!$A$1:$G$49,3,FALSE)</f>
        <v>L</v>
      </c>
      <c r="N337">
        <f>VLOOKUP(OrderData[[#This Row],[Product ID]],products!$A$1:$G$49,5,FALSE)</f>
        <v>4.7549999999999999</v>
      </c>
      <c r="O337" s="4">
        <f>OrderData[[#This Row],[Unit Price]]*OrderData[[#This Row],[Quantity]]</f>
        <v>28.53</v>
      </c>
      <c r="P337" t="str" cm="1">
        <f t="array" ref="P337">_xlfn.IFS(OrderData[[#This Row],[Roast Type]]="M","Medium",OrderData[[#This Row],[Roast Type]]="L","Light",OrderData[[#This Row],[Roast Type]]="D","Dark")</f>
        <v>Light</v>
      </c>
      <c r="Q337" t="str" cm="1">
        <f t="array" ref="Q337">_xlfn.IFS(OrderData[[#This Row],[Coffee Type]]="Rob","Robusta",OrderData[[#This Row],[Coffee Type]]="Ara","Arabica",OrderData[[#This Row],[Coffee Type]]="Lib","Librica",OrderData[[#This Row],[Coffee Type]]="Exc","Excelsior")</f>
        <v>Librica</v>
      </c>
    </row>
    <row r="338" spans="1:17" x14ac:dyDescent="0.3">
      <c r="A338" s="2" t="s">
        <v>695</v>
      </c>
      <c r="B338" s="3">
        <v>44434</v>
      </c>
      <c r="C338" s="2" t="s">
        <v>696</v>
      </c>
      <c r="D338" t="s">
        <v>74</v>
      </c>
      <c r="E338" s="2">
        <v>4</v>
      </c>
      <c r="F338" s="2" t="str">
        <f>VLOOKUP(OrderData[[#This Row],[Customer ID]],customers!$A$1:$I$1001,2,FALSE)</f>
        <v>Terencio O'Moylan</v>
      </c>
      <c r="G338" s="2" t="str">
        <f>LEFT(OrderData[[#This Row],[Name]], SEARCH(" ", OrderData[[#This Row],[Name]]) - 1)</f>
        <v>Terencio</v>
      </c>
      <c r="H338" s="2" t="str">
        <f>RIGHT(OrderData[[#This Row],[Name]], LEN(OrderData[[#This Row],[Name]]) - SEARCH(" ", OrderData[[#This Row],[Name]]))</f>
        <v>O'Moylan</v>
      </c>
      <c r="I338" s="2" t="str">
        <f>VLOOKUP(OrderData[[#This Row],[Customer ID]],customers!$A$1:$I$1001,6,FALSE)</f>
        <v>Church End</v>
      </c>
      <c r="J338" s="2" t="str">
        <f>VLOOKUP(OrderData[[#This Row],[Customer ID]],customers!$A$1:$I$1001,7,FALSE)</f>
        <v>United Kingdom</v>
      </c>
      <c r="K338" t="str">
        <f>VLOOKUP(OrderData[[#This Row],[Customer ID]],customers!$A$1:$I$1001,9,FALSE)</f>
        <v>No</v>
      </c>
      <c r="L338" t="str">
        <f>INDEX(Table3[Coffee Type],MATCH(OrderData[[#This Row],[Product ID]],Table3[Product ID],0))</f>
        <v>Ara</v>
      </c>
      <c r="M338" t="str">
        <f>VLOOKUP(OrderData[[#This Row],[Product ID]],products!$A$1:$G$49,3,FALSE)</f>
        <v>M</v>
      </c>
      <c r="N338">
        <f>VLOOKUP(OrderData[[#This Row],[Product ID]],products!$A$1:$G$49,5,FALSE)</f>
        <v>11.25</v>
      </c>
      <c r="O338" s="4">
        <f>OrderData[[#This Row],[Unit Price]]*OrderData[[#This Row],[Quantity]]</f>
        <v>45</v>
      </c>
      <c r="P338" t="str" cm="1">
        <f t="array" ref="P338">_xlfn.IFS(OrderData[[#This Row],[Roast Type]]="M","Medium",OrderData[[#This Row],[Roast Type]]="L","Light",OrderData[[#This Row],[Roast Type]]="D","Dark")</f>
        <v>Medium</v>
      </c>
      <c r="Q338" t="str" cm="1">
        <f t="array" ref="Q338">_xlfn.IFS(OrderData[[#This Row],[Coffee Type]]="Rob","Robusta",OrderData[[#This Row],[Coffee Type]]="Ara","Arabica",OrderData[[#This Row],[Coffee Type]]="Lib","Librica",OrderData[[#This Row],[Coffee Type]]="Exc","Excelsior")</f>
        <v>Arabica</v>
      </c>
    </row>
    <row r="339" spans="1:17" x14ac:dyDescent="0.3">
      <c r="A339" s="2" t="s">
        <v>697</v>
      </c>
      <c r="B339" s="3">
        <v>44472</v>
      </c>
      <c r="C339" s="2" t="s">
        <v>677</v>
      </c>
      <c r="D339" t="s">
        <v>543</v>
      </c>
      <c r="E339" s="2">
        <v>2</v>
      </c>
      <c r="F339" s="2" t="str">
        <f>VLOOKUP(OrderData[[#This Row],[Customer ID]],customers!$A$1:$I$1001,2,FALSE)</f>
        <v>Flynn Antony</v>
      </c>
      <c r="G339" s="2" t="str">
        <f>LEFT(OrderData[[#This Row],[Name]], SEARCH(" ", OrderData[[#This Row],[Name]]) - 1)</f>
        <v>Flynn</v>
      </c>
      <c r="H339" s="2" t="str">
        <f>RIGHT(OrderData[[#This Row],[Name]], LEN(OrderData[[#This Row],[Name]]) - SEARCH(" ", OrderData[[#This Row],[Name]]))</f>
        <v>Antony</v>
      </c>
      <c r="I339" s="2" t="str">
        <f>VLOOKUP(OrderData[[#This Row],[Customer ID]],customers!$A$1:$I$1001,6,FALSE)</f>
        <v>Birmingham</v>
      </c>
      <c r="J339" s="2" t="str">
        <f>VLOOKUP(OrderData[[#This Row],[Customer ID]],customers!$A$1:$I$1001,7,FALSE)</f>
        <v>United States</v>
      </c>
      <c r="K339" t="str">
        <f>VLOOKUP(OrderData[[#This Row],[Customer ID]],customers!$A$1:$I$1001,9,FALSE)</f>
        <v>No</v>
      </c>
      <c r="L339" t="str">
        <f>INDEX(Table3[Coffee Type],MATCH(OrderData[[#This Row],[Product ID]],Table3[Product ID],0))</f>
        <v>Exc</v>
      </c>
      <c r="M339" t="str">
        <f>VLOOKUP(OrderData[[#This Row],[Product ID]],products!$A$1:$G$49,3,FALSE)</f>
        <v>D</v>
      </c>
      <c r="N339">
        <f>VLOOKUP(OrderData[[#This Row],[Product ID]],products!$A$1:$G$49,5,FALSE)</f>
        <v>27.945</v>
      </c>
      <c r="O339" s="4">
        <f>OrderData[[#This Row],[Unit Price]]*OrderData[[#This Row],[Quantity]]</f>
        <v>55.89</v>
      </c>
      <c r="P339" t="str" cm="1">
        <f t="array" ref="P339">_xlfn.IFS(OrderData[[#This Row],[Roast Type]]="M","Medium",OrderData[[#This Row],[Roast Type]]="L","Light",OrderData[[#This Row],[Roast Type]]="D","Dark")</f>
        <v>Dark</v>
      </c>
      <c r="Q339" t="str" cm="1">
        <f t="array" ref="Q339">_xlfn.IFS(OrderData[[#This Row],[Coffee Type]]="Rob","Robusta",OrderData[[#This Row],[Coffee Type]]="Ara","Arabica",OrderData[[#This Row],[Coffee Type]]="Lib","Librica",OrderData[[#This Row],[Coffee Type]]="Exc","Excelsior")</f>
        <v>Excelsior</v>
      </c>
    </row>
    <row r="340" spans="1:17" x14ac:dyDescent="0.3">
      <c r="A340" s="2" t="s">
        <v>698</v>
      </c>
      <c r="B340" s="3">
        <v>43995</v>
      </c>
      <c r="C340" s="2" t="s">
        <v>699</v>
      </c>
      <c r="D340" t="s">
        <v>150</v>
      </c>
      <c r="E340" s="2">
        <v>4</v>
      </c>
      <c r="F340" s="2" t="str">
        <f>VLOOKUP(OrderData[[#This Row],[Customer ID]],customers!$A$1:$I$1001,2,FALSE)</f>
        <v>Wyatan Fetherston</v>
      </c>
      <c r="G340" s="2" t="str">
        <f>LEFT(OrderData[[#This Row],[Name]], SEARCH(" ", OrderData[[#This Row],[Name]]) - 1)</f>
        <v>Wyatan</v>
      </c>
      <c r="H340" s="2" t="str">
        <f>RIGHT(OrderData[[#This Row],[Name]], LEN(OrderData[[#This Row],[Name]]) - SEARCH(" ", OrderData[[#This Row],[Name]]))</f>
        <v>Fetherston</v>
      </c>
      <c r="I340" s="2" t="str">
        <f>VLOOKUP(OrderData[[#This Row],[Customer ID]],customers!$A$1:$I$1001,6,FALSE)</f>
        <v>New York City</v>
      </c>
      <c r="J340" s="2" t="str">
        <f>VLOOKUP(OrderData[[#This Row],[Customer ID]],customers!$A$1:$I$1001,7,FALSE)</f>
        <v>United States</v>
      </c>
      <c r="K340" t="str">
        <f>VLOOKUP(OrderData[[#This Row],[Customer ID]],customers!$A$1:$I$1001,9,FALSE)</f>
        <v>No</v>
      </c>
      <c r="L340" t="str">
        <f>INDEX(Table3[Coffee Type],MATCH(OrderData[[#This Row],[Product ID]],Table3[Product ID],0))</f>
        <v>Exc</v>
      </c>
      <c r="M340" t="str">
        <f>VLOOKUP(OrderData[[#This Row],[Product ID]],products!$A$1:$G$49,3,FALSE)</f>
        <v>L</v>
      </c>
      <c r="N340">
        <f>VLOOKUP(OrderData[[#This Row],[Product ID]],products!$A$1:$G$49,5,FALSE)</f>
        <v>14.85</v>
      </c>
      <c r="O340" s="4">
        <f>OrderData[[#This Row],[Unit Price]]*OrderData[[#This Row],[Quantity]]</f>
        <v>59.4</v>
      </c>
      <c r="P340" t="str" cm="1">
        <f t="array" ref="P340">_xlfn.IFS(OrderData[[#This Row],[Roast Type]]="M","Medium",OrderData[[#This Row],[Roast Type]]="L","Light",OrderData[[#This Row],[Roast Type]]="D","Dark")</f>
        <v>Light</v>
      </c>
      <c r="Q340" t="str" cm="1">
        <f t="array" ref="Q340">_xlfn.IFS(OrderData[[#This Row],[Coffee Type]]="Rob","Robusta",OrderData[[#This Row],[Coffee Type]]="Ara","Arabica",OrderData[[#This Row],[Coffee Type]]="Lib","Librica",OrderData[[#This Row],[Coffee Type]]="Exc","Excelsior")</f>
        <v>Excelsior</v>
      </c>
    </row>
    <row r="341" spans="1:17" x14ac:dyDescent="0.3">
      <c r="A341" s="2" t="s">
        <v>700</v>
      </c>
      <c r="B341" s="3">
        <v>44256</v>
      </c>
      <c r="C341" s="2" t="s">
        <v>701</v>
      </c>
      <c r="D341" t="s">
        <v>64</v>
      </c>
      <c r="E341" s="2">
        <v>2</v>
      </c>
      <c r="F341" s="2" t="str">
        <f>VLOOKUP(OrderData[[#This Row],[Customer ID]],customers!$A$1:$I$1001,2,FALSE)</f>
        <v>Emmaline Rasmus</v>
      </c>
      <c r="G341" s="2" t="str">
        <f>LEFT(OrderData[[#This Row],[Name]], SEARCH(" ", OrderData[[#This Row],[Name]]) - 1)</f>
        <v>Emmaline</v>
      </c>
      <c r="H341" s="2" t="str">
        <f>RIGHT(OrderData[[#This Row],[Name]], LEN(OrderData[[#This Row],[Name]]) - SEARCH(" ", OrderData[[#This Row],[Name]]))</f>
        <v>Rasmus</v>
      </c>
      <c r="I341" s="2" t="str">
        <f>VLOOKUP(OrderData[[#This Row],[Customer ID]],customers!$A$1:$I$1001,6,FALSE)</f>
        <v>Boston</v>
      </c>
      <c r="J341" s="2" t="str">
        <f>VLOOKUP(OrderData[[#This Row],[Customer ID]],customers!$A$1:$I$1001,7,FALSE)</f>
        <v>United States</v>
      </c>
      <c r="K341" t="str">
        <f>VLOOKUP(OrderData[[#This Row],[Customer ID]],customers!$A$1:$I$1001,9,FALSE)</f>
        <v>Yes</v>
      </c>
      <c r="L341" t="str">
        <f>INDEX(Table3[Coffee Type],MATCH(OrderData[[#This Row],[Product ID]],Table3[Product ID],0))</f>
        <v>Exc</v>
      </c>
      <c r="M341" t="str">
        <f>VLOOKUP(OrderData[[#This Row],[Product ID]],products!$A$1:$G$49,3,FALSE)</f>
        <v>D</v>
      </c>
      <c r="N341">
        <f>VLOOKUP(OrderData[[#This Row],[Product ID]],products!$A$1:$G$49,5,FALSE)</f>
        <v>3.645</v>
      </c>
      <c r="O341" s="4">
        <f>OrderData[[#This Row],[Unit Price]]*OrderData[[#This Row],[Quantity]]</f>
        <v>7.29</v>
      </c>
      <c r="P341" t="str" cm="1">
        <f t="array" ref="P341">_xlfn.IFS(OrderData[[#This Row],[Roast Type]]="M","Medium",OrderData[[#This Row],[Roast Type]]="L","Light",OrderData[[#This Row],[Roast Type]]="D","Dark")</f>
        <v>Dark</v>
      </c>
      <c r="Q341" t="str" cm="1">
        <f t="array" ref="Q341">_xlfn.IFS(OrderData[[#This Row],[Coffee Type]]="Rob","Robusta",OrderData[[#This Row],[Coffee Type]]="Ara","Arabica",OrderData[[#This Row],[Coffee Type]]="Lib","Librica",OrderData[[#This Row],[Coffee Type]]="Exc","Excelsior")</f>
        <v>Excelsior</v>
      </c>
    </row>
    <row r="342" spans="1:17" x14ac:dyDescent="0.3">
      <c r="A342" s="2" t="s">
        <v>702</v>
      </c>
      <c r="B342" s="3">
        <v>43528</v>
      </c>
      <c r="C342" s="2" t="s">
        <v>703</v>
      </c>
      <c r="D342" t="s">
        <v>29</v>
      </c>
      <c r="E342" s="2">
        <v>1</v>
      </c>
      <c r="F342" s="2" t="str">
        <f>VLOOKUP(OrderData[[#This Row],[Customer ID]],customers!$A$1:$I$1001,2,FALSE)</f>
        <v>Wesley Giorgioni</v>
      </c>
      <c r="G342" s="2" t="str">
        <f>LEFT(OrderData[[#This Row],[Name]], SEARCH(" ", OrderData[[#This Row],[Name]]) - 1)</f>
        <v>Wesley</v>
      </c>
      <c r="H342" s="2" t="str">
        <f>RIGHT(OrderData[[#This Row],[Name]], LEN(OrderData[[#This Row],[Name]]) - SEARCH(" ", OrderData[[#This Row],[Name]]))</f>
        <v>Giorgioni</v>
      </c>
      <c r="I342" s="2" t="str">
        <f>VLOOKUP(OrderData[[#This Row],[Customer ID]],customers!$A$1:$I$1001,6,FALSE)</f>
        <v>San Francisco</v>
      </c>
      <c r="J342" s="2" t="str">
        <f>VLOOKUP(OrderData[[#This Row],[Customer ID]],customers!$A$1:$I$1001,7,FALSE)</f>
        <v>United States</v>
      </c>
      <c r="K342" t="str">
        <f>VLOOKUP(OrderData[[#This Row],[Customer ID]],customers!$A$1:$I$1001,9,FALSE)</f>
        <v>Yes</v>
      </c>
      <c r="L342" t="str">
        <f>INDEX(Table3[Coffee Type],MATCH(OrderData[[#This Row],[Product ID]],Table3[Product ID],0))</f>
        <v>Exc</v>
      </c>
      <c r="M342" t="str">
        <f>VLOOKUP(OrderData[[#This Row],[Product ID]],products!$A$1:$G$49,3,FALSE)</f>
        <v>D</v>
      </c>
      <c r="N342">
        <f>VLOOKUP(OrderData[[#This Row],[Product ID]],products!$A$1:$G$49,5,FALSE)</f>
        <v>7.29</v>
      </c>
      <c r="O342" s="4">
        <f>OrderData[[#This Row],[Unit Price]]*OrderData[[#This Row],[Quantity]]</f>
        <v>7.29</v>
      </c>
      <c r="P342" t="str" cm="1">
        <f t="array" ref="P342">_xlfn.IFS(OrderData[[#This Row],[Roast Type]]="M","Medium",OrderData[[#This Row],[Roast Type]]="L","Light",OrderData[[#This Row],[Roast Type]]="D","Dark")</f>
        <v>Dark</v>
      </c>
      <c r="Q342" t="str" cm="1">
        <f t="array" ref="Q342">_xlfn.IFS(OrderData[[#This Row],[Coffee Type]]="Rob","Robusta",OrderData[[#This Row],[Coffee Type]]="Ara","Arabica",OrderData[[#This Row],[Coffee Type]]="Lib","Librica",OrderData[[#This Row],[Coffee Type]]="Exc","Excelsior")</f>
        <v>Excelsior</v>
      </c>
    </row>
    <row r="343" spans="1:17" x14ac:dyDescent="0.3">
      <c r="A343" s="2" t="s">
        <v>704</v>
      </c>
      <c r="B343" s="3">
        <v>43751</v>
      </c>
      <c r="C343" s="2" t="s">
        <v>705</v>
      </c>
      <c r="D343" t="s">
        <v>189</v>
      </c>
      <c r="E343" s="2">
        <v>2</v>
      </c>
      <c r="F343" s="2" t="str">
        <f>VLOOKUP(OrderData[[#This Row],[Customer ID]],customers!$A$1:$I$1001,2,FALSE)</f>
        <v>Lucienne Scargle</v>
      </c>
      <c r="G343" s="2" t="str">
        <f>LEFT(OrderData[[#This Row],[Name]], SEARCH(" ", OrderData[[#This Row],[Name]]) - 1)</f>
        <v>Lucienne</v>
      </c>
      <c r="H343" s="2" t="str">
        <f>RIGHT(OrderData[[#This Row],[Name]], LEN(OrderData[[#This Row],[Name]]) - SEARCH(" ", OrderData[[#This Row],[Name]]))</f>
        <v>Scargle</v>
      </c>
      <c r="I343" s="2" t="str">
        <f>VLOOKUP(OrderData[[#This Row],[Customer ID]],customers!$A$1:$I$1001,6,FALSE)</f>
        <v>Indianapolis</v>
      </c>
      <c r="J343" s="2" t="str">
        <f>VLOOKUP(OrderData[[#This Row],[Customer ID]],customers!$A$1:$I$1001,7,FALSE)</f>
        <v>United States</v>
      </c>
      <c r="K343" t="str">
        <f>VLOOKUP(OrderData[[#This Row],[Customer ID]],customers!$A$1:$I$1001,9,FALSE)</f>
        <v>No</v>
      </c>
      <c r="L343" t="str">
        <f>INDEX(Table3[Coffee Type],MATCH(OrderData[[#This Row],[Product ID]],Table3[Product ID],0))</f>
        <v>Exc</v>
      </c>
      <c r="M343" t="str">
        <f>VLOOKUP(OrderData[[#This Row],[Product ID]],products!$A$1:$G$49,3,FALSE)</f>
        <v>L</v>
      </c>
      <c r="N343">
        <f>VLOOKUP(OrderData[[#This Row],[Product ID]],products!$A$1:$G$49,5,FALSE)</f>
        <v>8.91</v>
      </c>
      <c r="O343" s="4">
        <f>OrderData[[#This Row],[Unit Price]]*OrderData[[#This Row],[Quantity]]</f>
        <v>17.82</v>
      </c>
      <c r="P343" t="str" cm="1">
        <f t="array" ref="P343">_xlfn.IFS(OrderData[[#This Row],[Roast Type]]="M","Medium",OrderData[[#This Row],[Roast Type]]="L","Light",OrderData[[#This Row],[Roast Type]]="D","Dark")</f>
        <v>Light</v>
      </c>
      <c r="Q343" t="str" cm="1">
        <f t="array" ref="Q343">_xlfn.IFS(OrderData[[#This Row],[Coffee Type]]="Rob","Robusta",OrderData[[#This Row],[Coffee Type]]="Ara","Arabica",OrderData[[#This Row],[Coffee Type]]="Lib","Librica",OrderData[[#This Row],[Coffee Type]]="Exc","Excelsior")</f>
        <v>Excelsior</v>
      </c>
    </row>
    <row r="344" spans="1:17" x14ac:dyDescent="0.3">
      <c r="A344" s="2" t="s">
        <v>704</v>
      </c>
      <c r="B344" s="3">
        <v>43751</v>
      </c>
      <c r="C344" s="2" t="s">
        <v>705</v>
      </c>
      <c r="D344" t="s">
        <v>136</v>
      </c>
      <c r="E344" s="2">
        <v>5</v>
      </c>
      <c r="F344" s="2" t="str">
        <f>VLOOKUP(OrderData[[#This Row],[Customer ID]],customers!$A$1:$I$1001,2,FALSE)</f>
        <v>Lucienne Scargle</v>
      </c>
      <c r="G344" s="2" t="str">
        <f>LEFT(OrderData[[#This Row],[Name]], SEARCH(" ", OrderData[[#This Row],[Name]]) - 1)</f>
        <v>Lucienne</v>
      </c>
      <c r="H344" s="2" t="str">
        <f>RIGHT(OrderData[[#This Row],[Name]], LEN(OrderData[[#This Row],[Name]]) - SEARCH(" ", OrderData[[#This Row],[Name]]))</f>
        <v>Scargle</v>
      </c>
      <c r="I344" s="2" t="str">
        <f>VLOOKUP(OrderData[[#This Row],[Customer ID]],customers!$A$1:$I$1001,6,FALSE)</f>
        <v>Indianapolis</v>
      </c>
      <c r="J344" s="2" t="str">
        <f>VLOOKUP(OrderData[[#This Row],[Customer ID]],customers!$A$1:$I$1001,7,FALSE)</f>
        <v>United States</v>
      </c>
      <c r="K344" t="str">
        <f>VLOOKUP(OrderData[[#This Row],[Customer ID]],customers!$A$1:$I$1001,9,FALSE)</f>
        <v>No</v>
      </c>
      <c r="L344" t="str">
        <f>INDEX(Table3[Coffee Type],MATCH(OrderData[[#This Row],[Product ID]],Table3[Product ID],0))</f>
        <v>Lib</v>
      </c>
      <c r="M344" t="str">
        <f>VLOOKUP(OrderData[[#This Row],[Product ID]],products!$A$1:$G$49,3,FALSE)</f>
        <v>D</v>
      </c>
      <c r="N344">
        <f>VLOOKUP(OrderData[[#This Row],[Product ID]],products!$A$1:$G$49,5,FALSE)</f>
        <v>7.77</v>
      </c>
      <c r="O344" s="4">
        <f>OrderData[[#This Row],[Unit Price]]*OrderData[[#This Row],[Quantity]]</f>
        <v>38.849999999999994</v>
      </c>
      <c r="P344" t="str" cm="1">
        <f t="array" ref="P344">_xlfn.IFS(OrderData[[#This Row],[Roast Type]]="M","Medium",OrderData[[#This Row],[Roast Type]]="L","Light",OrderData[[#This Row],[Roast Type]]="D","Dark")</f>
        <v>Dark</v>
      </c>
      <c r="Q344" t="str" cm="1">
        <f t="array" ref="Q344">_xlfn.IFS(OrderData[[#This Row],[Coffee Type]]="Rob","Robusta",OrderData[[#This Row],[Coffee Type]]="Ara","Arabica",OrderData[[#This Row],[Coffee Type]]="Lib","Librica",OrderData[[#This Row],[Coffee Type]]="Exc","Excelsior")</f>
        <v>Librica</v>
      </c>
    </row>
    <row r="345" spans="1:17" x14ac:dyDescent="0.3">
      <c r="A345" s="2" t="s">
        <v>706</v>
      </c>
      <c r="B345" s="3">
        <v>43692</v>
      </c>
      <c r="C345" s="2" t="s">
        <v>707</v>
      </c>
      <c r="D345" t="s">
        <v>159</v>
      </c>
      <c r="E345" s="2">
        <v>6</v>
      </c>
      <c r="F345" s="2" t="str">
        <f>VLOOKUP(OrderData[[#This Row],[Customer ID]],customers!$A$1:$I$1001,2,FALSE)</f>
        <v>Noam Climance</v>
      </c>
      <c r="G345" s="2" t="str">
        <f>LEFT(OrderData[[#This Row],[Name]], SEARCH(" ", OrderData[[#This Row],[Name]]) - 1)</f>
        <v>Noam</v>
      </c>
      <c r="H345" s="2" t="str">
        <f>RIGHT(OrderData[[#This Row],[Name]], LEN(OrderData[[#This Row],[Name]]) - SEARCH(" ", OrderData[[#This Row],[Name]]))</f>
        <v>Climance</v>
      </c>
      <c r="I345" s="2" t="str">
        <f>VLOOKUP(OrderData[[#This Row],[Customer ID]],customers!$A$1:$I$1001,6,FALSE)</f>
        <v>Seattle</v>
      </c>
      <c r="J345" s="2" t="str">
        <f>VLOOKUP(OrderData[[#This Row],[Customer ID]],customers!$A$1:$I$1001,7,FALSE)</f>
        <v>United States</v>
      </c>
      <c r="K345" t="str">
        <f>VLOOKUP(OrderData[[#This Row],[Customer ID]],customers!$A$1:$I$1001,9,FALSE)</f>
        <v>No</v>
      </c>
      <c r="L345" t="str">
        <f>INDEX(Table3[Coffee Type],MATCH(OrderData[[#This Row],[Product ID]],Table3[Product ID],0))</f>
        <v>Rob</v>
      </c>
      <c r="M345" t="str">
        <f>VLOOKUP(OrderData[[#This Row],[Product ID]],products!$A$1:$G$49,3,FALSE)</f>
        <v>D</v>
      </c>
      <c r="N345">
        <f>VLOOKUP(OrderData[[#This Row],[Product ID]],products!$A$1:$G$49,5,FALSE)</f>
        <v>5.3699999999999992</v>
      </c>
      <c r="O345" s="4">
        <f>OrderData[[#This Row],[Unit Price]]*OrderData[[#This Row],[Quantity]]</f>
        <v>32.22</v>
      </c>
      <c r="P345" t="str" cm="1">
        <f t="array" ref="P345">_xlfn.IFS(OrderData[[#This Row],[Roast Type]]="M","Medium",OrderData[[#This Row],[Roast Type]]="L","Light",OrderData[[#This Row],[Roast Type]]="D","Dark")</f>
        <v>Dark</v>
      </c>
      <c r="Q345" t="str" cm="1">
        <f t="array" ref="Q345">_xlfn.IFS(OrderData[[#This Row],[Coffee Type]]="Rob","Robusta",OrderData[[#This Row],[Coffee Type]]="Ara","Arabica",OrderData[[#This Row],[Coffee Type]]="Lib","Librica",OrderData[[#This Row],[Coffee Type]]="Exc","Excelsior")</f>
        <v>Robusta</v>
      </c>
    </row>
    <row r="346" spans="1:17" x14ac:dyDescent="0.3">
      <c r="A346" s="2" t="s">
        <v>708</v>
      </c>
      <c r="B346" s="3">
        <v>44529</v>
      </c>
      <c r="C346" s="2" t="s">
        <v>709</v>
      </c>
      <c r="D346" t="s">
        <v>15</v>
      </c>
      <c r="E346" s="2">
        <v>2</v>
      </c>
      <c r="F346" s="2" t="str">
        <f>VLOOKUP(OrderData[[#This Row],[Customer ID]],customers!$A$1:$I$1001,2,FALSE)</f>
        <v>Catarina Donn</v>
      </c>
      <c r="G346" s="2" t="str">
        <f>LEFT(OrderData[[#This Row],[Name]], SEARCH(" ", OrderData[[#This Row],[Name]]) - 1)</f>
        <v>Catarina</v>
      </c>
      <c r="H346" s="2" t="str">
        <f>RIGHT(OrderData[[#This Row],[Name]], LEN(OrderData[[#This Row],[Name]]) - SEARCH(" ", OrderData[[#This Row],[Name]]))</f>
        <v>Donn</v>
      </c>
      <c r="I346" s="2" t="str">
        <f>VLOOKUP(OrderData[[#This Row],[Customer ID]],customers!$A$1:$I$1001,6,FALSE)</f>
        <v>Dunmanway</v>
      </c>
      <c r="J346" s="2" t="str">
        <f>VLOOKUP(OrderData[[#This Row],[Customer ID]],customers!$A$1:$I$1001,7,FALSE)</f>
        <v>Ireland</v>
      </c>
      <c r="K346" t="str">
        <f>VLOOKUP(OrderData[[#This Row],[Customer ID]],customers!$A$1:$I$1001,9,FALSE)</f>
        <v>Yes</v>
      </c>
      <c r="L346" t="str">
        <f>INDEX(Table3[Coffee Type],MATCH(OrderData[[#This Row],[Product ID]],Table3[Product ID],0))</f>
        <v>Rob</v>
      </c>
      <c r="M346" t="str">
        <f>VLOOKUP(OrderData[[#This Row],[Product ID]],products!$A$1:$G$49,3,FALSE)</f>
        <v>M</v>
      </c>
      <c r="N346">
        <f>VLOOKUP(OrderData[[#This Row],[Product ID]],products!$A$1:$G$49,5,FALSE)</f>
        <v>9.9499999999999993</v>
      </c>
      <c r="O346" s="4">
        <f>OrderData[[#This Row],[Unit Price]]*OrderData[[#This Row],[Quantity]]</f>
        <v>19.899999999999999</v>
      </c>
      <c r="P346" t="str" cm="1">
        <f t="array" ref="P346">_xlfn.IFS(OrderData[[#This Row],[Roast Type]]="M","Medium",OrderData[[#This Row],[Roast Type]]="L","Light",OrderData[[#This Row],[Roast Type]]="D","Dark")</f>
        <v>Medium</v>
      </c>
      <c r="Q346" t="str" cm="1">
        <f t="array" ref="Q346">_xlfn.IFS(OrderData[[#This Row],[Coffee Type]]="Rob","Robusta",OrderData[[#This Row],[Coffee Type]]="Ara","Arabica",OrderData[[#This Row],[Coffee Type]]="Lib","Librica",OrderData[[#This Row],[Coffee Type]]="Exc","Excelsior")</f>
        <v>Robusta</v>
      </c>
    </row>
    <row r="347" spans="1:17" x14ac:dyDescent="0.3">
      <c r="A347" s="2" t="s">
        <v>710</v>
      </c>
      <c r="B347" s="3">
        <v>43849</v>
      </c>
      <c r="C347" s="2" t="s">
        <v>711</v>
      </c>
      <c r="D347" t="s">
        <v>202</v>
      </c>
      <c r="E347" s="2">
        <v>5</v>
      </c>
      <c r="F347" s="2" t="str">
        <f>VLOOKUP(OrderData[[#This Row],[Customer ID]],customers!$A$1:$I$1001,2,FALSE)</f>
        <v>Ameline Snazle</v>
      </c>
      <c r="G347" s="2" t="str">
        <f>LEFT(OrderData[[#This Row],[Name]], SEARCH(" ", OrderData[[#This Row],[Name]]) - 1)</f>
        <v>Ameline</v>
      </c>
      <c r="H347" s="2" t="str">
        <f>RIGHT(OrderData[[#This Row],[Name]], LEN(OrderData[[#This Row],[Name]]) - SEARCH(" ", OrderData[[#This Row],[Name]]))</f>
        <v>Snazle</v>
      </c>
      <c r="I347" s="2" t="str">
        <f>VLOOKUP(OrderData[[#This Row],[Customer ID]],customers!$A$1:$I$1001,6,FALSE)</f>
        <v>Montgomery</v>
      </c>
      <c r="J347" s="2" t="str">
        <f>VLOOKUP(OrderData[[#This Row],[Customer ID]],customers!$A$1:$I$1001,7,FALSE)</f>
        <v>United States</v>
      </c>
      <c r="K347" t="str">
        <f>VLOOKUP(OrderData[[#This Row],[Customer ID]],customers!$A$1:$I$1001,9,FALSE)</f>
        <v>No</v>
      </c>
      <c r="L347" t="str">
        <f>INDEX(Table3[Coffee Type],MATCH(OrderData[[#This Row],[Product ID]],Table3[Product ID],0))</f>
        <v>Rob</v>
      </c>
      <c r="M347" t="str">
        <f>VLOOKUP(OrderData[[#This Row],[Product ID]],products!$A$1:$G$49,3,FALSE)</f>
        <v>L</v>
      </c>
      <c r="N347">
        <f>VLOOKUP(OrderData[[#This Row],[Product ID]],products!$A$1:$G$49,5,FALSE)</f>
        <v>11.95</v>
      </c>
      <c r="O347" s="4">
        <f>OrderData[[#This Row],[Unit Price]]*OrderData[[#This Row],[Quantity]]</f>
        <v>59.75</v>
      </c>
      <c r="P347" t="str" cm="1">
        <f t="array" ref="P347">_xlfn.IFS(OrderData[[#This Row],[Roast Type]]="M","Medium",OrderData[[#This Row],[Roast Type]]="L","Light",OrderData[[#This Row],[Roast Type]]="D","Dark")</f>
        <v>Light</v>
      </c>
      <c r="Q347" t="str" cm="1">
        <f t="array" ref="Q347">_xlfn.IFS(OrderData[[#This Row],[Coffee Type]]="Rob","Robusta",OrderData[[#This Row],[Coffee Type]]="Ara","Arabica",OrderData[[#This Row],[Coffee Type]]="Lib","Librica",OrderData[[#This Row],[Coffee Type]]="Exc","Excelsior")</f>
        <v>Robusta</v>
      </c>
    </row>
    <row r="348" spans="1:17" x14ac:dyDescent="0.3">
      <c r="A348" s="2" t="s">
        <v>712</v>
      </c>
      <c r="B348" s="3">
        <v>44344</v>
      </c>
      <c r="C348" s="2" t="s">
        <v>713</v>
      </c>
      <c r="D348" t="s">
        <v>205</v>
      </c>
      <c r="E348" s="2">
        <v>3</v>
      </c>
      <c r="F348" s="2" t="str">
        <f>VLOOKUP(OrderData[[#This Row],[Customer ID]],customers!$A$1:$I$1001,2,FALSE)</f>
        <v>Rebeka Worg</v>
      </c>
      <c r="G348" s="2" t="str">
        <f>LEFT(OrderData[[#This Row],[Name]], SEARCH(" ", OrderData[[#This Row],[Name]]) - 1)</f>
        <v>Rebeka</v>
      </c>
      <c r="H348" s="2" t="str">
        <f>RIGHT(OrderData[[#This Row],[Name]], LEN(OrderData[[#This Row],[Name]]) - SEARCH(" ", OrderData[[#This Row],[Name]]))</f>
        <v>Worg</v>
      </c>
      <c r="I348" s="2" t="str">
        <f>VLOOKUP(OrderData[[#This Row],[Customer ID]],customers!$A$1:$I$1001,6,FALSE)</f>
        <v>Dallas</v>
      </c>
      <c r="J348" s="2" t="str">
        <f>VLOOKUP(OrderData[[#This Row],[Customer ID]],customers!$A$1:$I$1001,7,FALSE)</f>
        <v>United States</v>
      </c>
      <c r="K348" t="str">
        <f>VLOOKUP(OrderData[[#This Row],[Customer ID]],customers!$A$1:$I$1001,9,FALSE)</f>
        <v>Yes</v>
      </c>
      <c r="L348" t="str">
        <f>INDEX(Table3[Coffee Type],MATCH(OrderData[[#This Row],[Product ID]],Table3[Product ID],0))</f>
        <v>Ara</v>
      </c>
      <c r="M348" t="str">
        <f>VLOOKUP(OrderData[[#This Row],[Product ID]],products!$A$1:$G$49,3,FALSE)</f>
        <v>L</v>
      </c>
      <c r="N348">
        <f>VLOOKUP(OrderData[[#This Row],[Product ID]],products!$A$1:$G$49,5,FALSE)</f>
        <v>7.77</v>
      </c>
      <c r="O348" s="4">
        <f>OrderData[[#This Row],[Unit Price]]*OrderData[[#This Row],[Quantity]]</f>
        <v>23.31</v>
      </c>
      <c r="P348" t="str" cm="1">
        <f t="array" ref="P348">_xlfn.IFS(OrderData[[#This Row],[Roast Type]]="M","Medium",OrderData[[#This Row],[Roast Type]]="L","Light",OrderData[[#This Row],[Roast Type]]="D","Dark")</f>
        <v>Light</v>
      </c>
      <c r="Q348" t="str" cm="1">
        <f t="array" ref="Q348">_xlfn.IFS(OrderData[[#This Row],[Coffee Type]]="Rob","Robusta",OrderData[[#This Row],[Coffee Type]]="Ara","Arabica",OrderData[[#This Row],[Coffee Type]]="Lib","Librica",OrderData[[#This Row],[Coffee Type]]="Exc","Excelsior")</f>
        <v>Arabica</v>
      </c>
    </row>
    <row r="349" spans="1:17" x14ac:dyDescent="0.3">
      <c r="A349" s="2" t="s">
        <v>714</v>
      </c>
      <c r="B349" s="3">
        <v>44576</v>
      </c>
      <c r="C349" s="2" t="s">
        <v>715</v>
      </c>
      <c r="D349" t="s">
        <v>109</v>
      </c>
      <c r="E349" s="2">
        <v>3</v>
      </c>
      <c r="F349" s="2" t="str">
        <f>VLOOKUP(OrderData[[#This Row],[Customer ID]],customers!$A$1:$I$1001,2,FALSE)</f>
        <v>Lewes Danes</v>
      </c>
      <c r="G349" s="2" t="str">
        <f>LEFT(OrderData[[#This Row],[Name]], SEARCH(" ", OrderData[[#This Row],[Name]]) - 1)</f>
        <v>Lewes</v>
      </c>
      <c r="H349" s="2" t="str">
        <f>RIGHT(OrderData[[#This Row],[Name]], LEN(OrderData[[#This Row],[Name]]) - SEARCH(" ", OrderData[[#This Row],[Name]]))</f>
        <v>Danes</v>
      </c>
      <c r="I349" s="2" t="str">
        <f>VLOOKUP(OrderData[[#This Row],[Customer ID]],customers!$A$1:$I$1001,6,FALSE)</f>
        <v>Topeka</v>
      </c>
      <c r="J349" s="2" t="str">
        <f>VLOOKUP(OrderData[[#This Row],[Customer ID]],customers!$A$1:$I$1001,7,FALSE)</f>
        <v>United States</v>
      </c>
      <c r="K349" t="str">
        <f>VLOOKUP(OrderData[[#This Row],[Customer ID]],customers!$A$1:$I$1001,9,FALSE)</f>
        <v>No</v>
      </c>
      <c r="L349" t="str">
        <f>INDEX(Table3[Coffee Type],MATCH(OrderData[[#This Row],[Product ID]],Table3[Product ID],0))</f>
        <v>Lib</v>
      </c>
      <c r="M349" t="str">
        <f>VLOOKUP(OrderData[[#This Row],[Product ID]],products!$A$1:$G$49,3,FALSE)</f>
        <v>M</v>
      </c>
      <c r="N349">
        <f>VLOOKUP(OrderData[[#This Row],[Product ID]],products!$A$1:$G$49,5,FALSE)</f>
        <v>14.55</v>
      </c>
      <c r="O349" s="4">
        <f>OrderData[[#This Row],[Unit Price]]*OrderData[[#This Row],[Quantity]]</f>
        <v>43.650000000000006</v>
      </c>
      <c r="P349" t="str" cm="1">
        <f t="array" ref="P349">_xlfn.IFS(OrderData[[#This Row],[Roast Type]]="M","Medium",OrderData[[#This Row],[Roast Type]]="L","Light",OrderData[[#This Row],[Roast Type]]="D","Dark")</f>
        <v>Medium</v>
      </c>
      <c r="Q349" t="str" cm="1">
        <f t="array" ref="Q349">_xlfn.IFS(OrderData[[#This Row],[Coffee Type]]="Rob","Robusta",OrderData[[#This Row],[Coffee Type]]="Ara","Arabica",OrderData[[#This Row],[Coffee Type]]="Lib","Librica",OrderData[[#This Row],[Coffee Type]]="Exc","Excelsior")</f>
        <v>Librica</v>
      </c>
    </row>
    <row r="350" spans="1:17" x14ac:dyDescent="0.3">
      <c r="A350" s="2" t="s">
        <v>716</v>
      </c>
      <c r="B350" s="3">
        <v>43803</v>
      </c>
      <c r="C350" s="2" t="s">
        <v>717</v>
      </c>
      <c r="D350" t="s">
        <v>43</v>
      </c>
      <c r="E350" s="2">
        <v>6</v>
      </c>
      <c r="F350" s="2" t="str">
        <f>VLOOKUP(OrderData[[#This Row],[Customer ID]],customers!$A$1:$I$1001,2,FALSE)</f>
        <v>Shelli Keynd</v>
      </c>
      <c r="G350" s="2" t="str">
        <f>LEFT(OrderData[[#This Row],[Name]], SEARCH(" ", OrderData[[#This Row],[Name]]) - 1)</f>
        <v>Shelli</v>
      </c>
      <c r="H350" s="2" t="str">
        <f>RIGHT(OrderData[[#This Row],[Name]], LEN(OrderData[[#This Row],[Name]]) - SEARCH(" ", OrderData[[#This Row],[Name]]))</f>
        <v>Keynd</v>
      </c>
      <c r="I350" s="2" t="str">
        <f>VLOOKUP(OrderData[[#This Row],[Customer ID]],customers!$A$1:$I$1001,6,FALSE)</f>
        <v>Tyler</v>
      </c>
      <c r="J350" s="2" t="str">
        <f>VLOOKUP(OrderData[[#This Row],[Customer ID]],customers!$A$1:$I$1001,7,FALSE)</f>
        <v>United States</v>
      </c>
      <c r="K350" t="str">
        <f>VLOOKUP(OrderData[[#This Row],[Customer ID]],customers!$A$1:$I$1001,9,FALSE)</f>
        <v>No</v>
      </c>
      <c r="L350" t="str">
        <f>INDEX(Table3[Coffee Type],MATCH(OrderData[[#This Row],[Product ID]],Table3[Product ID],0))</f>
        <v>Exc</v>
      </c>
      <c r="M350" t="str">
        <f>VLOOKUP(OrderData[[#This Row],[Product ID]],products!$A$1:$G$49,3,FALSE)</f>
        <v>L</v>
      </c>
      <c r="N350">
        <f>VLOOKUP(OrderData[[#This Row],[Product ID]],products!$A$1:$G$49,5,FALSE)</f>
        <v>34.154999999999994</v>
      </c>
      <c r="O350" s="4">
        <f>OrderData[[#This Row],[Unit Price]]*OrderData[[#This Row],[Quantity]]</f>
        <v>204.92999999999995</v>
      </c>
      <c r="P350" t="str" cm="1">
        <f t="array" ref="P350">_xlfn.IFS(OrderData[[#This Row],[Roast Type]]="M","Medium",OrderData[[#This Row],[Roast Type]]="L","Light",OrderData[[#This Row],[Roast Type]]="D","Dark")</f>
        <v>Light</v>
      </c>
      <c r="Q350" t="str" cm="1">
        <f t="array" ref="Q350">_xlfn.IFS(OrderData[[#This Row],[Coffee Type]]="Rob","Robusta",OrderData[[#This Row],[Coffee Type]]="Ara","Arabica",OrderData[[#This Row],[Coffee Type]]="Lib","Librica",OrderData[[#This Row],[Coffee Type]]="Exc","Excelsior")</f>
        <v>Excelsior</v>
      </c>
    </row>
    <row r="351" spans="1:17" x14ac:dyDescent="0.3">
      <c r="A351" s="2" t="s">
        <v>718</v>
      </c>
      <c r="B351" s="3">
        <v>44743</v>
      </c>
      <c r="C351" s="2" t="s">
        <v>719</v>
      </c>
      <c r="D351" t="s">
        <v>195</v>
      </c>
      <c r="E351" s="2">
        <v>4</v>
      </c>
      <c r="F351" s="2" t="str">
        <f>VLOOKUP(OrderData[[#This Row],[Customer ID]],customers!$A$1:$I$1001,2,FALSE)</f>
        <v>Dell Daveridge</v>
      </c>
      <c r="G351" s="2" t="str">
        <f>LEFT(OrderData[[#This Row],[Name]], SEARCH(" ", OrderData[[#This Row],[Name]]) - 1)</f>
        <v>Dell</v>
      </c>
      <c r="H351" s="2" t="str">
        <f>RIGHT(OrderData[[#This Row],[Name]], LEN(OrderData[[#This Row],[Name]]) - SEARCH(" ", OrderData[[#This Row],[Name]]))</f>
        <v>Daveridge</v>
      </c>
      <c r="I351" s="2" t="str">
        <f>VLOOKUP(OrderData[[#This Row],[Customer ID]],customers!$A$1:$I$1001,6,FALSE)</f>
        <v>Los Angeles</v>
      </c>
      <c r="J351" s="2" t="str">
        <f>VLOOKUP(OrderData[[#This Row],[Customer ID]],customers!$A$1:$I$1001,7,FALSE)</f>
        <v>United States</v>
      </c>
      <c r="K351" t="str">
        <f>VLOOKUP(OrderData[[#This Row],[Customer ID]],customers!$A$1:$I$1001,9,FALSE)</f>
        <v>No</v>
      </c>
      <c r="L351" t="str">
        <f>INDEX(Table3[Coffee Type],MATCH(OrderData[[#This Row],[Product ID]],Table3[Product ID],0))</f>
        <v>Rob</v>
      </c>
      <c r="M351" t="str">
        <f>VLOOKUP(OrderData[[#This Row],[Product ID]],products!$A$1:$G$49,3,FALSE)</f>
        <v>L</v>
      </c>
      <c r="N351">
        <f>VLOOKUP(OrderData[[#This Row],[Product ID]],products!$A$1:$G$49,5,FALSE)</f>
        <v>3.5849999999999995</v>
      </c>
      <c r="O351" s="4">
        <f>OrderData[[#This Row],[Unit Price]]*OrderData[[#This Row],[Quantity]]</f>
        <v>14.339999999999998</v>
      </c>
      <c r="P351" t="str" cm="1">
        <f t="array" ref="P351">_xlfn.IFS(OrderData[[#This Row],[Roast Type]]="M","Medium",OrderData[[#This Row],[Roast Type]]="L","Light",OrderData[[#This Row],[Roast Type]]="D","Dark")</f>
        <v>Light</v>
      </c>
      <c r="Q351" t="str" cm="1">
        <f t="array" ref="Q351">_xlfn.IFS(OrderData[[#This Row],[Coffee Type]]="Rob","Robusta",OrderData[[#This Row],[Coffee Type]]="Ara","Arabica",OrderData[[#This Row],[Coffee Type]]="Lib","Librica",OrderData[[#This Row],[Coffee Type]]="Exc","Excelsior")</f>
        <v>Robusta</v>
      </c>
    </row>
    <row r="352" spans="1:17" x14ac:dyDescent="0.3">
      <c r="A352" s="2" t="s">
        <v>720</v>
      </c>
      <c r="B352" s="3">
        <v>43592</v>
      </c>
      <c r="C352" s="2" t="s">
        <v>721</v>
      </c>
      <c r="D352" t="s">
        <v>85</v>
      </c>
      <c r="E352" s="2">
        <v>4</v>
      </c>
      <c r="F352" s="2" t="str">
        <f>VLOOKUP(OrderData[[#This Row],[Customer ID]],customers!$A$1:$I$1001,2,FALSE)</f>
        <v>Joshuah Awdry</v>
      </c>
      <c r="G352" s="2" t="str">
        <f>LEFT(OrderData[[#This Row],[Name]], SEARCH(" ", OrderData[[#This Row],[Name]]) - 1)</f>
        <v>Joshuah</v>
      </c>
      <c r="H352" s="2" t="str">
        <f>RIGHT(OrderData[[#This Row],[Name]], LEN(OrderData[[#This Row],[Name]]) - SEARCH(" ", OrderData[[#This Row],[Name]]))</f>
        <v>Awdry</v>
      </c>
      <c r="I352" s="2" t="str">
        <f>VLOOKUP(OrderData[[#This Row],[Customer ID]],customers!$A$1:$I$1001,6,FALSE)</f>
        <v>Shreveport</v>
      </c>
      <c r="J352" s="2" t="str">
        <f>VLOOKUP(OrderData[[#This Row],[Customer ID]],customers!$A$1:$I$1001,7,FALSE)</f>
        <v>United States</v>
      </c>
      <c r="K352" t="str">
        <f>VLOOKUP(OrderData[[#This Row],[Customer ID]],customers!$A$1:$I$1001,9,FALSE)</f>
        <v>No</v>
      </c>
      <c r="L352" t="str">
        <f>INDEX(Table3[Coffee Type],MATCH(OrderData[[#This Row],[Product ID]],Table3[Product ID],0))</f>
        <v>Ara</v>
      </c>
      <c r="M352" t="str">
        <f>VLOOKUP(OrderData[[#This Row],[Product ID]],products!$A$1:$G$49,3,FALSE)</f>
        <v>D</v>
      </c>
      <c r="N352">
        <f>VLOOKUP(OrderData[[#This Row],[Product ID]],products!$A$1:$G$49,5,FALSE)</f>
        <v>5.97</v>
      </c>
      <c r="O352" s="4">
        <f>OrderData[[#This Row],[Unit Price]]*OrderData[[#This Row],[Quantity]]</f>
        <v>23.88</v>
      </c>
      <c r="P352" t="str" cm="1">
        <f t="array" ref="P352">_xlfn.IFS(OrderData[[#This Row],[Roast Type]]="M","Medium",OrderData[[#This Row],[Roast Type]]="L","Light",OrderData[[#This Row],[Roast Type]]="D","Dark")</f>
        <v>Dark</v>
      </c>
      <c r="Q352" t="str" cm="1">
        <f t="array" ref="Q352">_xlfn.IFS(OrderData[[#This Row],[Coffee Type]]="Rob","Robusta",OrderData[[#This Row],[Coffee Type]]="Ara","Arabica",OrderData[[#This Row],[Coffee Type]]="Lib","Librica",OrderData[[#This Row],[Coffee Type]]="Exc","Excelsior")</f>
        <v>Arabica</v>
      </c>
    </row>
    <row r="353" spans="1:17" x14ac:dyDescent="0.3">
      <c r="A353" s="2" t="s">
        <v>722</v>
      </c>
      <c r="B353" s="3">
        <v>44066</v>
      </c>
      <c r="C353" s="2" t="s">
        <v>723</v>
      </c>
      <c r="D353" t="s">
        <v>74</v>
      </c>
      <c r="E353" s="2">
        <v>2</v>
      </c>
      <c r="F353" s="2" t="str">
        <f>VLOOKUP(OrderData[[#This Row],[Customer ID]],customers!$A$1:$I$1001,2,FALSE)</f>
        <v>Ethel Ryles</v>
      </c>
      <c r="G353" s="2" t="str">
        <f>LEFT(OrderData[[#This Row],[Name]], SEARCH(" ", OrderData[[#This Row],[Name]]) - 1)</f>
        <v>Ethel</v>
      </c>
      <c r="H353" s="2" t="str">
        <f>RIGHT(OrderData[[#This Row],[Name]], LEN(OrderData[[#This Row],[Name]]) - SEARCH(" ", OrderData[[#This Row],[Name]]))</f>
        <v>Ryles</v>
      </c>
      <c r="I353" s="2" t="str">
        <f>VLOOKUP(OrderData[[#This Row],[Customer ID]],customers!$A$1:$I$1001,6,FALSE)</f>
        <v>Boise</v>
      </c>
      <c r="J353" s="2" t="str">
        <f>VLOOKUP(OrderData[[#This Row],[Customer ID]],customers!$A$1:$I$1001,7,FALSE)</f>
        <v>United States</v>
      </c>
      <c r="K353" t="str">
        <f>VLOOKUP(OrderData[[#This Row],[Customer ID]],customers!$A$1:$I$1001,9,FALSE)</f>
        <v>No</v>
      </c>
      <c r="L353" t="str">
        <f>INDEX(Table3[Coffee Type],MATCH(OrderData[[#This Row],[Product ID]],Table3[Product ID],0))</f>
        <v>Ara</v>
      </c>
      <c r="M353" t="str">
        <f>VLOOKUP(OrderData[[#This Row],[Product ID]],products!$A$1:$G$49,3,FALSE)</f>
        <v>M</v>
      </c>
      <c r="N353">
        <f>VLOOKUP(OrderData[[#This Row],[Product ID]],products!$A$1:$G$49,5,FALSE)</f>
        <v>11.25</v>
      </c>
      <c r="O353" s="4">
        <f>OrderData[[#This Row],[Unit Price]]*OrderData[[#This Row],[Quantity]]</f>
        <v>22.5</v>
      </c>
      <c r="P353" t="str" cm="1">
        <f t="array" ref="P353">_xlfn.IFS(OrderData[[#This Row],[Roast Type]]="M","Medium",OrderData[[#This Row],[Roast Type]]="L","Light",OrderData[[#This Row],[Roast Type]]="D","Dark")</f>
        <v>Medium</v>
      </c>
      <c r="Q353" t="str" cm="1">
        <f t="array" ref="Q353">_xlfn.IFS(OrderData[[#This Row],[Coffee Type]]="Rob","Robusta",OrderData[[#This Row],[Coffee Type]]="Ara","Arabica",OrderData[[#This Row],[Coffee Type]]="Lib","Librica",OrderData[[#This Row],[Coffee Type]]="Exc","Excelsior")</f>
        <v>Arabica</v>
      </c>
    </row>
    <row r="354" spans="1:17" x14ac:dyDescent="0.3">
      <c r="A354" s="2" t="s">
        <v>724</v>
      </c>
      <c r="B354" s="3">
        <v>43984</v>
      </c>
      <c r="C354" s="2" t="s">
        <v>677</v>
      </c>
      <c r="D354" t="s">
        <v>29</v>
      </c>
      <c r="E354" s="2">
        <v>5</v>
      </c>
      <c r="F354" s="2" t="str">
        <f>VLOOKUP(OrderData[[#This Row],[Customer ID]],customers!$A$1:$I$1001,2,FALSE)</f>
        <v>Flynn Antony</v>
      </c>
      <c r="G354" s="2" t="str">
        <f>LEFT(OrderData[[#This Row],[Name]], SEARCH(" ", OrderData[[#This Row],[Name]]) - 1)</f>
        <v>Flynn</v>
      </c>
      <c r="H354" s="2" t="str">
        <f>RIGHT(OrderData[[#This Row],[Name]], LEN(OrderData[[#This Row],[Name]]) - SEARCH(" ", OrderData[[#This Row],[Name]]))</f>
        <v>Antony</v>
      </c>
      <c r="I354" s="2" t="str">
        <f>VLOOKUP(OrderData[[#This Row],[Customer ID]],customers!$A$1:$I$1001,6,FALSE)</f>
        <v>Birmingham</v>
      </c>
      <c r="J354" s="2" t="str">
        <f>VLOOKUP(OrderData[[#This Row],[Customer ID]],customers!$A$1:$I$1001,7,FALSE)</f>
        <v>United States</v>
      </c>
      <c r="K354" t="str">
        <f>VLOOKUP(OrderData[[#This Row],[Customer ID]],customers!$A$1:$I$1001,9,FALSE)</f>
        <v>No</v>
      </c>
      <c r="L354" t="str">
        <f>INDEX(Table3[Coffee Type],MATCH(OrderData[[#This Row],[Product ID]],Table3[Product ID],0))</f>
        <v>Exc</v>
      </c>
      <c r="M354" t="str">
        <f>VLOOKUP(OrderData[[#This Row],[Product ID]],products!$A$1:$G$49,3,FALSE)</f>
        <v>D</v>
      </c>
      <c r="N354">
        <f>VLOOKUP(OrderData[[#This Row],[Product ID]],products!$A$1:$G$49,5,FALSE)</f>
        <v>7.29</v>
      </c>
      <c r="O354" s="4">
        <f>OrderData[[#This Row],[Unit Price]]*OrderData[[#This Row],[Quantity]]</f>
        <v>36.450000000000003</v>
      </c>
      <c r="P354" t="str" cm="1">
        <f t="array" ref="P354">_xlfn.IFS(OrderData[[#This Row],[Roast Type]]="M","Medium",OrderData[[#This Row],[Roast Type]]="L","Light",OrderData[[#This Row],[Roast Type]]="D","Dark")</f>
        <v>Dark</v>
      </c>
      <c r="Q354" t="str" cm="1">
        <f t="array" ref="Q354">_xlfn.IFS(OrderData[[#This Row],[Coffee Type]]="Rob","Robusta",OrderData[[#This Row],[Coffee Type]]="Ara","Arabica",OrderData[[#This Row],[Coffee Type]]="Lib","Librica",OrderData[[#This Row],[Coffee Type]]="Exc","Excelsior")</f>
        <v>Excelsior</v>
      </c>
    </row>
    <row r="355" spans="1:17" x14ac:dyDescent="0.3">
      <c r="A355" s="2" t="s">
        <v>725</v>
      </c>
      <c r="B355" s="3">
        <v>43860</v>
      </c>
      <c r="C355" s="2" t="s">
        <v>726</v>
      </c>
      <c r="D355" t="s">
        <v>80</v>
      </c>
      <c r="E355" s="2">
        <v>4</v>
      </c>
      <c r="F355" s="2" t="str">
        <f>VLOOKUP(OrderData[[#This Row],[Customer ID]],customers!$A$1:$I$1001,2,FALSE)</f>
        <v>Maitilde Boxill</v>
      </c>
      <c r="G355" s="2" t="str">
        <f>LEFT(OrderData[[#This Row],[Name]], SEARCH(" ", OrderData[[#This Row],[Name]]) - 1)</f>
        <v>Maitilde</v>
      </c>
      <c r="H355" s="2" t="str">
        <f>RIGHT(OrderData[[#This Row],[Name]], LEN(OrderData[[#This Row],[Name]]) - SEARCH(" ", OrderData[[#This Row],[Name]]))</f>
        <v>Boxill</v>
      </c>
      <c r="I355" s="2" t="str">
        <f>VLOOKUP(OrderData[[#This Row],[Customer ID]],customers!$A$1:$I$1001,6,FALSE)</f>
        <v>Montgomery</v>
      </c>
      <c r="J355" s="2" t="str">
        <f>VLOOKUP(OrderData[[#This Row],[Customer ID]],customers!$A$1:$I$1001,7,FALSE)</f>
        <v>United States</v>
      </c>
      <c r="K355" t="str">
        <f>VLOOKUP(OrderData[[#This Row],[Customer ID]],customers!$A$1:$I$1001,9,FALSE)</f>
        <v>Yes</v>
      </c>
      <c r="L355" t="str">
        <f>INDEX(Table3[Coffee Type],MATCH(OrderData[[#This Row],[Product ID]],Table3[Product ID],0))</f>
        <v>Ara</v>
      </c>
      <c r="M355" t="str">
        <f>VLOOKUP(OrderData[[#This Row],[Product ID]],products!$A$1:$G$49,3,FALSE)</f>
        <v>M</v>
      </c>
      <c r="N355">
        <f>VLOOKUP(OrderData[[#This Row],[Product ID]],products!$A$1:$G$49,5,FALSE)</f>
        <v>6.75</v>
      </c>
      <c r="O355" s="4">
        <f>OrderData[[#This Row],[Unit Price]]*OrderData[[#This Row],[Quantity]]</f>
        <v>27</v>
      </c>
      <c r="P355" t="str" cm="1">
        <f t="array" ref="P355">_xlfn.IFS(OrderData[[#This Row],[Roast Type]]="M","Medium",OrderData[[#This Row],[Roast Type]]="L","Light",OrderData[[#This Row],[Roast Type]]="D","Dark")</f>
        <v>Medium</v>
      </c>
      <c r="Q355" t="str" cm="1">
        <f t="array" ref="Q355">_xlfn.IFS(OrderData[[#This Row],[Coffee Type]]="Rob","Robusta",OrderData[[#This Row],[Coffee Type]]="Ara","Arabica",OrderData[[#This Row],[Coffee Type]]="Lib","Librica",OrderData[[#This Row],[Coffee Type]]="Exc","Excelsior")</f>
        <v>Arabica</v>
      </c>
    </row>
    <row r="356" spans="1:17" x14ac:dyDescent="0.3">
      <c r="A356" s="2" t="s">
        <v>727</v>
      </c>
      <c r="B356" s="3">
        <v>43876</v>
      </c>
      <c r="C356" s="2" t="s">
        <v>728</v>
      </c>
      <c r="D356" t="s">
        <v>184</v>
      </c>
      <c r="E356" s="2">
        <v>6</v>
      </c>
      <c r="F356" s="2" t="str">
        <f>VLOOKUP(OrderData[[#This Row],[Customer ID]],customers!$A$1:$I$1001,2,FALSE)</f>
        <v>Jodee Caldicott</v>
      </c>
      <c r="G356" s="2" t="str">
        <f>LEFT(OrderData[[#This Row],[Name]], SEARCH(" ", OrderData[[#This Row],[Name]]) - 1)</f>
        <v>Jodee</v>
      </c>
      <c r="H356" s="2" t="str">
        <f>RIGHT(OrderData[[#This Row],[Name]], LEN(OrderData[[#This Row],[Name]]) - SEARCH(" ", OrderData[[#This Row],[Name]]))</f>
        <v>Caldicott</v>
      </c>
      <c r="I356" s="2" t="str">
        <f>VLOOKUP(OrderData[[#This Row],[Customer ID]],customers!$A$1:$I$1001,6,FALSE)</f>
        <v>Fort Pierce</v>
      </c>
      <c r="J356" s="2" t="str">
        <f>VLOOKUP(OrderData[[#This Row],[Customer ID]],customers!$A$1:$I$1001,7,FALSE)</f>
        <v>United States</v>
      </c>
      <c r="K356" t="str">
        <f>VLOOKUP(OrderData[[#This Row],[Customer ID]],customers!$A$1:$I$1001,9,FALSE)</f>
        <v>No</v>
      </c>
      <c r="L356" t="str">
        <f>INDEX(Table3[Coffee Type],MATCH(OrderData[[#This Row],[Product ID]],Table3[Product ID],0))</f>
        <v>Ara</v>
      </c>
      <c r="M356" t="str">
        <f>VLOOKUP(OrderData[[#This Row],[Product ID]],products!$A$1:$G$49,3,FALSE)</f>
        <v>M</v>
      </c>
      <c r="N356">
        <f>VLOOKUP(OrderData[[#This Row],[Product ID]],products!$A$1:$G$49,5,FALSE)</f>
        <v>25.874999999999996</v>
      </c>
      <c r="O356" s="4">
        <f>OrderData[[#This Row],[Unit Price]]*OrderData[[#This Row],[Quantity]]</f>
        <v>155.24999999999997</v>
      </c>
      <c r="P356" t="str" cm="1">
        <f t="array" ref="P356">_xlfn.IFS(OrderData[[#This Row],[Roast Type]]="M","Medium",OrderData[[#This Row],[Roast Type]]="L","Light",OrderData[[#This Row],[Roast Type]]="D","Dark")</f>
        <v>Medium</v>
      </c>
      <c r="Q356" t="str" cm="1">
        <f t="array" ref="Q356">_xlfn.IFS(OrderData[[#This Row],[Coffee Type]]="Rob","Robusta",OrderData[[#This Row],[Coffee Type]]="Ara","Arabica",OrderData[[#This Row],[Coffee Type]]="Lib","Librica",OrderData[[#This Row],[Coffee Type]]="Exc","Excelsior")</f>
        <v>Arabica</v>
      </c>
    </row>
    <row r="357" spans="1:17" x14ac:dyDescent="0.3">
      <c r="A357" s="2" t="s">
        <v>729</v>
      </c>
      <c r="B357" s="3">
        <v>44358</v>
      </c>
      <c r="C357" s="2" t="s">
        <v>730</v>
      </c>
      <c r="D357" t="s">
        <v>131</v>
      </c>
      <c r="E357" s="2">
        <v>5</v>
      </c>
      <c r="F357" s="2" t="str">
        <f>VLOOKUP(OrderData[[#This Row],[Customer ID]],customers!$A$1:$I$1001,2,FALSE)</f>
        <v>Marianna Vedmore</v>
      </c>
      <c r="G357" s="2" t="str">
        <f>LEFT(OrderData[[#This Row],[Name]], SEARCH(" ", OrderData[[#This Row],[Name]]) - 1)</f>
        <v>Marianna</v>
      </c>
      <c r="H357" s="2" t="str">
        <f>RIGHT(OrderData[[#This Row],[Name]], LEN(OrderData[[#This Row],[Name]]) - SEARCH(" ", OrderData[[#This Row],[Name]]))</f>
        <v>Vedmore</v>
      </c>
      <c r="I357" s="2" t="str">
        <f>VLOOKUP(OrderData[[#This Row],[Customer ID]],customers!$A$1:$I$1001,6,FALSE)</f>
        <v>Greensboro</v>
      </c>
      <c r="J357" s="2" t="str">
        <f>VLOOKUP(OrderData[[#This Row],[Customer ID]],customers!$A$1:$I$1001,7,FALSE)</f>
        <v>United States</v>
      </c>
      <c r="K357" t="str">
        <f>VLOOKUP(OrderData[[#This Row],[Customer ID]],customers!$A$1:$I$1001,9,FALSE)</f>
        <v>Yes</v>
      </c>
      <c r="L357" t="str">
        <f>INDEX(Table3[Coffee Type],MATCH(OrderData[[#This Row],[Product ID]],Table3[Product ID],0))</f>
        <v>Ara</v>
      </c>
      <c r="M357" t="str">
        <f>VLOOKUP(OrderData[[#This Row],[Product ID]],products!$A$1:$G$49,3,FALSE)</f>
        <v>D</v>
      </c>
      <c r="N357">
        <f>VLOOKUP(OrderData[[#This Row],[Product ID]],products!$A$1:$G$49,5,FALSE)</f>
        <v>22.884999999999998</v>
      </c>
      <c r="O357" s="4">
        <f>OrderData[[#This Row],[Unit Price]]*OrderData[[#This Row],[Quantity]]</f>
        <v>114.42499999999998</v>
      </c>
      <c r="P357" t="str" cm="1">
        <f t="array" ref="P357">_xlfn.IFS(OrderData[[#This Row],[Roast Type]]="M","Medium",OrderData[[#This Row],[Roast Type]]="L","Light",OrderData[[#This Row],[Roast Type]]="D","Dark")</f>
        <v>Dark</v>
      </c>
      <c r="Q357" t="str" cm="1">
        <f t="array" ref="Q357">_xlfn.IFS(OrderData[[#This Row],[Coffee Type]]="Rob","Robusta",OrderData[[#This Row],[Coffee Type]]="Ara","Arabica",OrderData[[#This Row],[Coffee Type]]="Lib","Librica",OrderData[[#This Row],[Coffee Type]]="Exc","Excelsior")</f>
        <v>Arabica</v>
      </c>
    </row>
    <row r="358" spans="1:17" x14ac:dyDescent="0.3">
      <c r="A358" s="2" t="s">
        <v>731</v>
      </c>
      <c r="B358" s="3">
        <v>44631</v>
      </c>
      <c r="C358" s="2" t="s">
        <v>732</v>
      </c>
      <c r="D358" t="s">
        <v>26</v>
      </c>
      <c r="E358" s="2">
        <v>4</v>
      </c>
      <c r="F358" s="2" t="str">
        <f>VLOOKUP(OrderData[[#This Row],[Customer ID]],customers!$A$1:$I$1001,2,FALSE)</f>
        <v>Willey Romao</v>
      </c>
      <c r="G358" s="2" t="str">
        <f>LEFT(OrderData[[#This Row],[Name]], SEARCH(" ", OrderData[[#This Row],[Name]]) - 1)</f>
        <v>Willey</v>
      </c>
      <c r="H358" s="2" t="str">
        <f>RIGHT(OrderData[[#This Row],[Name]], LEN(OrderData[[#This Row],[Name]]) - SEARCH(" ", OrderData[[#This Row],[Name]]))</f>
        <v>Romao</v>
      </c>
      <c r="I358" s="2" t="str">
        <f>VLOOKUP(OrderData[[#This Row],[Customer ID]],customers!$A$1:$I$1001,6,FALSE)</f>
        <v>Sacramento</v>
      </c>
      <c r="J358" s="2" t="str">
        <f>VLOOKUP(OrderData[[#This Row],[Customer ID]],customers!$A$1:$I$1001,7,FALSE)</f>
        <v>United States</v>
      </c>
      <c r="K358" t="str">
        <f>VLOOKUP(OrderData[[#This Row],[Customer ID]],customers!$A$1:$I$1001,9,FALSE)</f>
        <v>Yes</v>
      </c>
      <c r="L358" t="str">
        <f>INDEX(Table3[Coffee Type],MATCH(OrderData[[#This Row],[Product ID]],Table3[Product ID],0))</f>
        <v>Lib</v>
      </c>
      <c r="M358" t="str">
        <f>VLOOKUP(OrderData[[#This Row],[Product ID]],products!$A$1:$G$49,3,FALSE)</f>
        <v>D</v>
      </c>
      <c r="N358">
        <f>VLOOKUP(OrderData[[#This Row],[Product ID]],products!$A$1:$G$49,5,FALSE)</f>
        <v>12.95</v>
      </c>
      <c r="O358" s="4">
        <f>OrderData[[#This Row],[Unit Price]]*OrderData[[#This Row],[Quantity]]</f>
        <v>51.8</v>
      </c>
      <c r="P358" t="str" cm="1">
        <f t="array" ref="P358">_xlfn.IFS(OrderData[[#This Row],[Roast Type]]="M","Medium",OrderData[[#This Row],[Roast Type]]="L","Light",OrderData[[#This Row],[Roast Type]]="D","Dark")</f>
        <v>Dark</v>
      </c>
      <c r="Q358" t="str" cm="1">
        <f t="array" ref="Q358">_xlfn.IFS(OrderData[[#This Row],[Coffee Type]]="Rob","Robusta",OrderData[[#This Row],[Coffee Type]]="Ara","Arabica",OrderData[[#This Row],[Coffee Type]]="Lib","Librica",OrderData[[#This Row],[Coffee Type]]="Exc","Excelsior")</f>
        <v>Librica</v>
      </c>
    </row>
    <row r="359" spans="1:17" x14ac:dyDescent="0.3">
      <c r="A359" s="2" t="s">
        <v>733</v>
      </c>
      <c r="B359" s="3">
        <v>44448</v>
      </c>
      <c r="C359" s="2" t="s">
        <v>734</v>
      </c>
      <c r="D359" t="s">
        <v>184</v>
      </c>
      <c r="E359" s="2">
        <v>6</v>
      </c>
      <c r="F359" s="2" t="str">
        <f>VLOOKUP(OrderData[[#This Row],[Customer ID]],customers!$A$1:$I$1001,2,FALSE)</f>
        <v>Enriqueta Ixor</v>
      </c>
      <c r="G359" s="2" t="str">
        <f>LEFT(OrderData[[#This Row],[Name]], SEARCH(" ", OrderData[[#This Row],[Name]]) - 1)</f>
        <v>Enriqueta</v>
      </c>
      <c r="H359" s="2" t="str">
        <f>RIGHT(OrderData[[#This Row],[Name]], LEN(OrderData[[#This Row],[Name]]) - SEARCH(" ", OrderData[[#This Row],[Name]]))</f>
        <v>Ixor</v>
      </c>
      <c r="I359" s="2" t="str">
        <f>VLOOKUP(OrderData[[#This Row],[Customer ID]],customers!$A$1:$I$1001,6,FALSE)</f>
        <v>Round Rock</v>
      </c>
      <c r="J359" s="2" t="str">
        <f>VLOOKUP(OrderData[[#This Row],[Customer ID]],customers!$A$1:$I$1001,7,FALSE)</f>
        <v>United States</v>
      </c>
      <c r="K359" t="str">
        <f>VLOOKUP(OrderData[[#This Row],[Customer ID]],customers!$A$1:$I$1001,9,FALSE)</f>
        <v>No</v>
      </c>
      <c r="L359" t="str">
        <f>INDEX(Table3[Coffee Type],MATCH(OrderData[[#This Row],[Product ID]],Table3[Product ID],0))</f>
        <v>Ara</v>
      </c>
      <c r="M359" t="str">
        <f>VLOOKUP(OrderData[[#This Row],[Product ID]],products!$A$1:$G$49,3,FALSE)</f>
        <v>M</v>
      </c>
      <c r="N359">
        <f>VLOOKUP(OrderData[[#This Row],[Product ID]],products!$A$1:$G$49,5,FALSE)</f>
        <v>25.874999999999996</v>
      </c>
      <c r="O359" s="4">
        <f>OrderData[[#This Row],[Unit Price]]*OrderData[[#This Row],[Quantity]]</f>
        <v>155.24999999999997</v>
      </c>
      <c r="P359" t="str" cm="1">
        <f t="array" ref="P359">_xlfn.IFS(OrderData[[#This Row],[Roast Type]]="M","Medium",OrderData[[#This Row],[Roast Type]]="L","Light",OrderData[[#This Row],[Roast Type]]="D","Dark")</f>
        <v>Medium</v>
      </c>
      <c r="Q359" t="str" cm="1">
        <f t="array" ref="Q359">_xlfn.IFS(OrderData[[#This Row],[Coffee Type]]="Rob","Robusta",OrderData[[#This Row],[Coffee Type]]="Ara","Arabica",OrderData[[#This Row],[Coffee Type]]="Lib","Librica",OrderData[[#This Row],[Coffee Type]]="Exc","Excelsior")</f>
        <v>Arabica</v>
      </c>
    </row>
    <row r="360" spans="1:17" x14ac:dyDescent="0.3">
      <c r="A360" s="2" t="s">
        <v>735</v>
      </c>
      <c r="B360" s="3">
        <v>43599</v>
      </c>
      <c r="C360" s="2" t="s">
        <v>736</v>
      </c>
      <c r="D360" t="s">
        <v>217</v>
      </c>
      <c r="E360" s="2">
        <v>1</v>
      </c>
      <c r="F360" s="2" t="str">
        <f>VLOOKUP(OrderData[[#This Row],[Customer ID]],customers!$A$1:$I$1001,2,FALSE)</f>
        <v>Tomasina Cotmore</v>
      </c>
      <c r="G360" s="2" t="str">
        <f>LEFT(OrderData[[#This Row],[Name]], SEARCH(" ", OrderData[[#This Row],[Name]]) - 1)</f>
        <v>Tomasina</v>
      </c>
      <c r="H360" s="2" t="str">
        <f>RIGHT(OrderData[[#This Row],[Name]], LEN(OrderData[[#This Row],[Name]]) - SEARCH(" ", OrderData[[#This Row],[Name]]))</f>
        <v>Cotmore</v>
      </c>
      <c r="I360" s="2" t="str">
        <f>VLOOKUP(OrderData[[#This Row],[Customer ID]],customers!$A$1:$I$1001,6,FALSE)</f>
        <v>Reston</v>
      </c>
      <c r="J360" s="2" t="str">
        <f>VLOOKUP(OrderData[[#This Row],[Customer ID]],customers!$A$1:$I$1001,7,FALSE)</f>
        <v>United States</v>
      </c>
      <c r="K360" t="str">
        <f>VLOOKUP(OrderData[[#This Row],[Customer ID]],customers!$A$1:$I$1001,9,FALSE)</f>
        <v>No</v>
      </c>
      <c r="L360" t="str">
        <f>INDEX(Table3[Coffee Type],MATCH(OrderData[[#This Row],[Product ID]],Table3[Product ID],0))</f>
        <v>Ara</v>
      </c>
      <c r="M360" t="str">
        <f>VLOOKUP(OrderData[[#This Row],[Product ID]],products!$A$1:$G$49,3,FALSE)</f>
        <v>L</v>
      </c>
      <c r="N360">
        <f>VLOOKUP(OrderData[[#This Row],[Product ID]],products!$A$1:$G$49,5,FALSE)</f>
        <v>29.784999999999997</v>
      </c>
      <c r="O360" s="4">
        <f>OrderData[[#This Row],[Unit Price]]*OrderData[[#This Row],[Quantity]]</f>
        <v>29.784999999999997</v>
      </c>
      <c r="P360" t="str" cm="1">
        <f t="array" ref="P360">_xlfn.IFS(OrderData[[#This Row],[Roast Type]]="M","Medium",OrderData[[#This Row],[Roast Type]]="L","Light",OrderData[[#This Row],[Roast Type]]="D","Dark")</f>
        <v>Light</v>
      </c>
      <c r="Q360" t="str" cm="1">
        <f t="array" ref="Q360">_xlfn.IFS(OrderData[[#This Row],[Coffee Type]]="Rob","Robusta",OrderData[[#This Row],[Coffee Type]]="Ara","Arabica",OrderData[[#This Row],[Coffee Type]]="Lib","Librica",OrderData[[#This Row],[Coffee Type]]="Exc","Excelsior")</f>
        <v>Arabica</v>
      </c>
    </row>
    <row r="361" spans="1:17" x14ac:dyDescent="0.3">
      <c r="A361" s="2" t="s">
        <v>737</v>
      </c>
      <c r="B361" s="3">
        <v>43563</v>
      </c>
      <c r="C361" s="2" t="s">
        <v>738</v>
      </c>
      <c r="D361" t="s">
        <v>195</v>
      </c>
      <c r="E361" s="2">
        <v>6</v>
      </c>
      <c r="F361" s="2" t="str">
        <f>VLOOKUP(OrderData[[#This Row],[Customer ID]],customers!$A$1:$I$1001,2,FALSE)</f>
        <v>Yuma Skipsey</v>
      </c>
      <c r="G361" s="2" t="str">
        <f>LEFT(OrderData[[#This Row],[Name]], SEARCH(" ", OrderData[[#This Row],[Name]]) - 1)</f>
        <v>Yuma</v>
      </c>
      <c r="H361" s="2" t="str">
        <f>RIGHT(OrderData[[#This Row],[Name]], LEN(OrderData[[#This Row],[Name]]) - SEARCH(" ", OrderData[[#This Row],[Name]]))</f>
        <v>Skipsey</v>
      </c>
      <c r="I361" s="2" t="str">
        <f>VLOOKUP(OrderData[[#This Row],[Customer ID]],customers!$A$1:$I$1001,6,FALSE)</f>
        <v>Charlton</v>
      </c>
      <c r="J361" s="2" t="str">
        <f>VLOOKUP(OrderData[[#This Row],[Customer ID]],customers!$A$1:$I$1001,7,FALSE)</f>
        <v>United Kingdom</v>
      </c>
      <c r="K361" t="str">
        <f>VLOOKUP(OrderData[[#This Row],[Customer ID]],customers!$A$1:$I$1001,9,FALSE)</f>
        <v>No</v>
      </c>
      <c r="L361" t="str">
        <f>INDEX(Table3[Coffee Type],MATCH(OrderData[[#This Row],[Product ID]],Table3[Product ID],0))</f>
        <v>Rob</v>
      </c>
      <c r="M361" t="str">
        <f>VLOOKUP(OrderData[[#This Row],[Product ID]],products!$A$1:$G$49,3,FALSE)</f>
        <v>L</v>
      </c>
      <c r="N361">
        <f>VLOOKUP(OrderData[[#This Row],[Product ID]],products!$A$1:$G$49,5,FALSE)</f>
        <v>3.5849999999999995</v>
      </c>
      <c r="O361" s="4">
        <f>OrderData[[#This Row],[Unit Price]]*OrderData[[#This Row],[Quantity]]</f>
        <v>21.509999999999998</v>
      </c>
      <c r="P361" t="str" cm="1">
        <f t="array" ref="P361">_xlfn.IFS(OrderData[[#This Row],[Roast Type]]="M","Medium",OrderData[[#This Row],[Roast Type]]="L","Light",OrderData[[#This Row],[Roast Type]]="D","Dark")</f>
        <v>Light</v>
      </c>
      <c r="Q361" t="str" cm="1">
        <f t="array" ref="Q361">_xlfn.IFS(OrderData[[#This Row],[Coffee Type]]="Rob","Robusta",OrderData[[#This Row],[Coffee Type]]="Ara","Arabica",OrderData[[#This Row],[Coffee Type]]="Lib","Librica",OrderData[[#This Row],[Coffee Type]]="Exc","Excelsior")</f>
        <v>Robusta</v>
      </c>
    </row>
    <row r="362" spans="1:17" x14ac:dyDescent="0.3">
      <c r="A362" s="2" t="s">
        <v>739</v>
      </c>
      <c r="B362" s="3">
        <v>44058</v>
      </c>
      <c r="C362" s="2" t="s">
        <v>740</v>
      </c>
      <c r="D362" t="s">
        <v>48</v>
      </c>
      <c r="E362" s="2">
        <v>2</v>
      </c>
      <c r="F362" s="2" t="str">
        <f>VLOOKUP(OrderData[[#This Row],[Customer ID]],customers!$A$1:$I$1001,2,FALSE)</f>
        <v>Nicko Corps</v>
      </c>
      <c r="G362" s="2" t="str">
        <f>LEFT(OrderData[[#This Row],[Name]], SEARCH(" ", OrderData[[#This Row],[Name]]) - 1)</f>
        <v>Nicko</v>
      </c>
      <c r="H362" s="2" t="str">
        <f>RIGHT(OrderData[[#This Row],[Name]], LEN(OrderData[[#This Row],[Name]]) - SEARCH(" ", OrderData[[#This Row],[Name]]))</f>
        <v>Corps</v>
      </c>
      <c r="I362" s="2" t="str">
        <f>VLOOKUP(OrderData[[#This Row],[Customer ID]],customers!$A$1:$I$1001,6,FALSE)</f>
        <v>Columbia</v>
      </c>
      <c r="J362" s="2" t="str">
        <f>VLOOKUP(OrderData[[#This Row],[Customer ID]],customers!$A$1:$I$1001,7,FALSE)</f>
        <v>United States</v>
      </c>
      <c r="K362" t="str">
        <f>VLOOKUP(OrderData[[#This Row],[Customer ID]],customers!$A$1:$I$1001,9,FALSE)</f>
        <v>No</v>
      </c>
      <c r="L362" t="str">
        <f>INDEX(Table3[Coffee Type],MATCH(OrderData[[#This Row],[Product ID]],Table3[Product ID],0))</f>
        <v>Rob</v>
      </c>
      <c r="M362" t="str">
        <f>VLOOKUP(OrderData[[#This Row],[Product ID]],products!$A$1:$G$49,3,FALSE)</f>
        <v>D</v>
      </c>
      <c r="N362">
        <f>VLOOKUP(OrderData[[#This Row],[Product ID]],products!$A$1:$G$49,5,FALSE)</f>
        <v>20.584999999999997</v>
      </c>
      <c r="O362" s="4">
        <f>OrderData[[#This Row],[Unit Price]]*OrderData[[#This Row],[Quantity]]</f>
        <v>41.169999999999995</v>
      </c>
      <c r="P362" t="str" cm="1">
        <f t="array" ref="P362">_xlfn.IFS(OrderData[[#This Row],[Roast Type]]="M","Medium",OrderData[[#This Row],[Roast Type]]="L","Light",OrderData[[#This Row],[Roast Type]]="D","Dark")</f>
        <v>Dark</v>
      </c>
      <c r="Q362" t="str" cm="1">
        <f t="array" ref="Q362">_xlfn.IFS(OrderData[[#This Row],[Coffee Type]]="Rob","Robusta",OrderData[[#This Row],[Coffee Type]]="Ara","Arabica",OrderData[[#This Row],[Coffee Type]]="Lib","Librica",OrderData[[#This Row],[Coffee Type]]="Exc","Excelsior")</f>
        <v>Robusta</v>
      </c>
    </row>
    <row r="363" spans="1:17" x14ac:dyDescent="0.3">
      <c r="A363" s="2" t="s">
        <v>739</v>
      </c>
      <c r="B363" s="3">
        <v>44058</v>
      </c>
      <c r="C363" s="2" t="s">
        <v>740</v>
      </c>
      <c r="D363" t="s">
        <v>35</v>
      </c>
      <c r="E363" s="2">
        <v>1</v>
      </c>
      <c r="F363" s="2" t="str">
        <f>VLOOKUP(OrderData[[#This Row],[Customer ID]],customers!$A$1:$I$1001,2,FALSE)</f>
        <v>Nicko Corps</v>
      </c>
      <c r="G363" s="2" t="str">
        <f>LEFT(OrderData[[#This Row],[Name]], SEARCH(" ", OrderData[[#This Row],[Name]]) - 1)</f>
        <v>Nicko</v>
      </c>
      <c r="H363" s="2" t="str">
        <f>RIGHT(OrderData[[#This Row],[Name]], LEN(OrderData[[#This Row],[Name]]) - SEARCH(" ", OrderData[[#This Row],[Name]]))</f>
        <v>Corps</v>
      </c>
      <c r="I363" s="2" t="str">
        <f>VLOOKUP(OrderData[[#This Row],[Customer ID]],customers!$A$1:$I$1001,6,FALSE)</f>
        <v>Columbia</v>
      </c>
      <c r="J363" s="2" t="str">
        <f>VLOOKUP(OrderData[[#This Row],[Customer ID]],customers!$A$1:$I$1001,7,FALSE)</f>
        <v>United States</v>
      </c>
      <c r="K363" t="str">
        <f>VLOOKUP(OrderData[[#This Row],[Customer ID]],customers!$A$1:$I$1001,9,FALSE)</f>
        <v>No</v>
      </c>
      <c r="L363" t="str">
        <f>INDEX(Table3[Coffee Type],MATCH(OrderData[[#This Row],[Product ID]],Table3[Product ID],0))</f>
        <v>Rob</v>
      </c>
      <c r="M363" t="str">
        <f>VLOOKUP(OrderData[[#This Row],[Product ID]],products!$A$1:$G$49,3,FALSE)</f>
        <v>M</v>
      </c>
      <c r="N363">
        <f>VLOOKUP(OrderData[[#This Row],[Product ID]],products!$A$1:$G$49,5,FALSE)</f>
        <v>5.97</v>
      </c>
      <c r="O363" s="4">
        <f>OrderData[[#This Row],[Unit Price]]*OrderData[[#This Row],[Quantity]]</f>
        <v>5.97</v>
      </c>
      <c r="P363" t="str" cm="1">
        <f t="array" ref="P363">_xlfn.IFS(OrderData[[#This Row],[Roast Type]]="M","Medium",OrderData[[#This Row],[Roast Type]]="L","Light",OrderData[[#This Row],[Roast Type]]="D","Dark")</f>
        <v>Medium</v>
      </c>
      <c r="Q363" t="str" cm="1">
        <f t="array" ref="Q363">_xlfn.IFS(OrderData[[#This Row],[Coffee Type]]="Rob","Robusta",OrderData[[#This Row],[Coffee Type]]="Ara","Arabica",OrderData[[#This Row],[Coffee Type]]="Lib","Librica",OrderData[[#This Row],[Coffee Type]]="Exc","Excelsior")</f>
        <v>Robusta</v>
      </c>
    </row>
    <row r="364" spans="1:17" x14ac:dyDescent="0.3">
      <c r="A364" s="2" t="s">
        <v>741</v>
      </c>
      <c r="B364" s="3">
        <v>44686</v>
      </c>
      <c r="C364" s="2" t="s">
        <v>742</v>
      </c>
      <c r="D364" t="s">
        <v>150</v>
      </c>
      <c r="E364" s="2">
        <v>5</v>
      </c>
      <c r="F364" s="2" t="str">
        <f>VLOOKUP(OrderData[[#This Row],[Customer ID]],customers!$A$1:$I$1001,2,FALSE)</f>
        <v>Feliks Babber</v>
      </c>
      <c r="G364" s="2" t="str">
        <f>LEFT(OrderData[[#This Row],[Name]], SEARCH(" ", OrderData[[#This Row],[Name]]) - 1)</f>
        <v>Feliks</v>
      </c>
      <c r="H364" s="2" t="str">
        <f>RIGHT(OrderData[[#This Row],[Name]], LEN(OrderData[[#This Row],[Name]]) - SEARCH(" ", OrderData[[#This Row],[Name]]))</f>
        <v>Babber</v>
      </c>
      <c r="I364" s="2" t="str">
        <f>VLOOKUP(OrderData[[#This Row],[Customer ID]],customers!$A$1:$I$1001,6,FALSE)</f>
        <v>Phoenix</v>
      </c>
      <c r="J364" s="2" t="str">
        <f>VLOOKUP(OrderData[[#This Row],[Customer ID]],customers!$A$1:$I$1001,7,FALSE)</f>
        <v>United States</v>
      </c>
      <c r="K364" t="str">
        <f>VLOOKUP(OrderData[[#This Row],[Customer ID]],customers!$A$1:$I$1001,9,FALSE)</f>
        <v>Yes</v>
      </c>
      <c r="L364" t="str">
        <f>INDEX(Table3[Coffee Type],MATCH(OrderData[[#This Row],[Product ID]],Table3[Product ID],0))</f>
        <v>Exc</v>
      </c>
      <c r="M364" t="str">
        <f>VLOOKUP(OrderData[[#This Row],[Product ID]],products!$A$1:$G$49,3,FALSE)</f>
        <v>L</v>
      </c>
      <c r="N364">
        <f>VLOOKUP(OrderData[[#This Row],[Product ID]],products!$A$1:$G$49,5,FALSE)</f>
        <v>14.85</v>
      </c>
      <c r="O364" s="4">
        <f>OrderData[[#This Row],[Unit Price]]*OrderData[[#This Row],[Quantity]]</f>
        <v>74.25</v>
      </c>
      <c r="P364" t="str" cm="1">
        <f t="array" ref="P364">_xlfn.IFS(OrderData[[#This Row],[Roast Type]]="M","Medium",OrderData[[#This Row],[Roast Type]]="L","Light",OrderData[[#This Row],[Roast Type]]="D","Dark")</f>
        <v>Light</v>
      </c>
      <c r="Q364" t="str" cm="1">
        <f t="array" ref="Q364">_xlfn.IFS(OrderData[[#This Row],[Coffee Type]]="Rob","Robusta",OrderData[[#This Row],[Coffee Type]]="Ara","Arabica",OrderData[[#This Row],[Coffee Type]]="Lib","Librica",OrderData[[#This Row],[Coffee Type]]="Exc","Excelsior")</f>
        <v>Excelsior</v>
      </c>
    </row>
    <row r="365" spans="1:17" x14ac:dyDescent="0.3">
      <c r="A365" s="2" t="s">
        <v>743</v>
      </c>
      <c r="B365" s="3">
        <v>44282</v>
      </c>
      <c r="C365" s="2" t="s">
        <v>744</v>
      </c>
      <c r="D365" t="s">
        <v>109</v>
      </c>
      <c r="E365" s="2">
        <v>6</v>
      </c>
      <c r="F365" s="2" t="str">
        <f>VLOOKUP(OrderData[[#This Row],[Customer ID]],customers!$A$1:$I$1001,2,FALSE)</f>
        <v>Kaja Loxton</v>
      </c>
      <c r="G365" s="2" t="str">
        <f>LEFT(OrderData[[#This Row],[Name]], SEARCH(" ", OrderData[[#This Row],[Name]]) - 1)</f>
        <v>Kaja</v>
      </c>
      <c r="H365" s="2" t="str">
        <f>RIGHT(OrderData[[#This Row],[Name]], LEN(OrderData[[#This Row],[Name]]) - SEARCH(" ", OrderData[[#This Row],[Name]]))</f>
        <v>Loxton</v>
      </c>
      <c r="I365" s="2" t="str">
        <f>VLOOKUP(OrderData[[#This Row],[Customer ID]],customers!$A$1:$I$1001,6,FALSE)</f>
        <v>Miami</v>
      </c>
      <c r="J365" s="2" t="str">
        <f>VLOOKUP(OrderData[[#This Row],[Customer ID]],customers!$A$1:$I$1001,7,FALSE)</f>
        <v>United States</v>
      </c>
      <c r="K365" t="str">
        <f>VLOOKUP(OrderData[[#This Row],[Customer ID]],customers!$A$1:$I$1001,9,FALSE)</f>
        <v>No</v>
      </c>
      <c r="L365" t="str">
        <f>INDEX(Table3[Coffee Type],MATCH(OrderData[[#This Row],[Product ID]],Table3[Product ID],0))</f>
        <v>Lib</v>
      </c>
      <c r="M365" t="str">
        <f>VLOOKUP(OrderData[[#This Row],[Product ID]],products!$A$1:$G$49,3,FALSE)</f>
        <v>M</v>
      </c>
      <c r="N365">
        <f>VLOOKUP(OrderData[[#This Row],[Product ID]],products!$A$1:$G$49,5,FALSE)</f>
        <v>14.55</v>
      </c>
      <c r="O365" s="4">
        <f>OrderData[[#This Row],[Unit Price]]*OrderData[[#This Row],[Quantity]]</f>
        <v>87.300000000000011</v>
      </c>
      <c r="P365" t="str" cm="1">
        <f t="array" ref="P365">_xlfn.IFS(OrderData[[#This Row],[Roast Type]]="M","Medium",OrderData[[#This Row],[Roast Type]]="L","Light",OrderData[[#This Row],[Roast Type]]="D","Dark")</f>
        <v>Medium</v>
      </c>
      <c r="Q365" t="str" cm="1">
        <f t="array" ref="Q365">_xlfn.IFS(OrderData[[#This Row],[Coffee Type]]="Rob","Robusta",OrderData[[#This Row],[Coffee Type]]="Ara","Arabica",OrderData[[#This Row],[Coffee Type]]="Lib","Librica",OrderData[[#This Row],[Coffee Type]]="Exc","Excelsior")</f>
        <v>Librica</v>
      </c>
    </row>
    <row r="366" spans="1:17" x14ac:dyDescent="0.3">
      <c r="A366" s="2" t="s">
        <v>745</v>
      </c>
      <c r="B366" s="3">
        <v>43582</v>
      </c>
      <c r="C366" s="2" t="s">
        <v>746</v>
      </c>
      <c r="D366" t="s">
        <v>258</v>
      </c>
      <c r="E366" s="2">
        <v>6</v>
      </c>
      <c r="F366" s="2" t="str">
        <f>VLOOKUP(OrderData[[#This Row],[Customer ID]],customers!$A$1:$I$1001,2,FALSE)</f>
        <v>Parker Tofful</v>
      </c>
      <c r="G366" s="2" t="str">
        <f>LEFT(OrderData[[#This Row],[Name]], SEARCH(" ", OrderData[[#This Row],[Name]]) - 1)</f>
        <v>Parker</v>
      </c>
      <c r="H366" s="2" t="str">
        <f>RIGHT(OrderData[[#This Row],[Name]], LEN(OrderData[[#This Row],[Name]]) - SEARCH(" ", OrderData[[#This Row],[Name]]))</f>
        <v>Tofful</v>
      </c>
      <c r="I366" s="2" t="str">
        <f>VLOOKUP(OrderData[[#This Row],[Customer ID]],customers!$A$1:$I$1001,6,FALSE)</f>
        <v>Fresno</v>
      </c>
      <c r="J366" s="2" t="str">
        <f>VLOOKUP(OrderData[[#This Row],[Customer ID]],customers!$A$1:$I$1001,7,FALSE)</f>
        <v>United States</v>
      </c>
      <c r="K366" t="str">
        <f>VLOOKUP(OrderData[[#This Row],[Customer ID]],customers!$A$1:$I$1001,9,FALSE)</f>
        <v>Yes</v>
      </c>
      <c r="L366" t="str">
        <f>INDEX(Table3[Coffee Type],MATCH(OrderData[[#This Row],[Product ID]],Table3[Product ID],0))</f>
        <v>Exc</v>
      </c>
      <c r="M366" t="str">
        <f>VLOOKUP(OrderData[[#This Row],[Product ID]],products!$A$1:$G$49,3,FALSE)</f>
        <v>D</v>
      </c>
      <c r="N366">
        <f>VLOOKUP(OrderData[[#This Row],[Product ID]],products!$A$1:$G$49,5,FALSE)</f>
        <v>12.15</v>
      </c>
      <c r="O366" s="4">
        <f>OrderData[[#This Row],[Unit Price]]*OrderData[[#This Row],[Quantity]]</f>
        <v>72.900000000000006</v>
      </c>
      <c r="P366" t="str" cm="1">
        <f t="array" ref="P366">_xlfn.IFS(OrderData[[#This Row],[Roast Type]]="M","Medium",OrderData[[#This Row],[Roast Type]]="L","Light",OrderData[[#This Row],[Roast Type]]="D","Dark")</f>
        <v>Dark</v>
      </c>
      <c r="Q366" t="str" cm="1">
        <f t="array" ref="Q366">_xlfn.IFS(OrderData[[#This Row],[Coffee Type]]="Rob","Robusta",OrderData[[#This Row],[Coffee Type]]="Ara","Arabica",OrderData[[#This Row],[Coffee Type]]="Lib","Librica",OrderData[[#This Row],[Coffee Type]]="Exc","Excelsior")</f>
        <v>Excelsior</v>
      </c>
    </row>
    <row r="367" spans="1:17" x14ac:dyDescent="0.3">
      <c r="A367" s="2" t="s">
        <v>747</v>
      </c>
      <c r="B367" s="3">
        <v>44464</v>
      </c>
      <c r="C367" s="2" t="s">
        <v>748</v>
      </c>
      <c r="D367" t="s">
        <v>136</v>
      </c>
      <c r="E367" s="2">
        <v>1</v>
      </c>
      <c r="F367" s="2" t="str">
        <f>VLOOKUP(OrderData[[#This Row],[Customer ID]],customers!$A$1:$I$1001,2,FALSE)</f>
        <v>Casi Gwinnett</v>
      </c>
      <c r="G367" s="2" t="str">
        <f>LEFT(OrderData[[#This Row],[Name]], SEARCH(" ", OrderData[[#This Row],[Name]]) - 1)</f>
        <v>Casi</v>
      </c>
      <c r="H367" s="2" t="str">
        <f>RIGHT(OrderData[[#This Row],[Name]], LEN(OrderData[[#This Row],[Name]]) - SEARCH(" ", OrderData[[#This Row],[Name]]))</f>
        <v>Gwinnett</v>
      </c>
      <c r="I367" s="2" t="str">
        <f>VLOOKUP(OrderData[[#This Row],[Customer ID]],customers!$A$1:$I$1001,6,FALSE)</f>
        <v>Anaheim</v>
      </c>
      <c r="J367" s="2" t="str">
        <f>VLOOKUP(OrderData[[#This Row],[Customer ID]],customers!$A$1:$I$1001,7,FALSE)</f>
        <v>United States</v>
      </c>
      <c r="K367" t="str">
        <f>VLOOKUP(OrderData[[#This Row],[Customer ID]],customers!$A$1:$I$1001,9,FALSE)</f>
        <v>No</v>
      </c>
      <c r="L367" t="str">
        <f>INDEX(Table3[Coffee Type],MATCH(OrderData[[#This Row],[Product ID]],Table3[Product ID],0))</f>
        <v>Lib</v>
      </c>
      <c r="M367" t="str">
        <f>VLOOKUP(OrderData[[#This Row],[Product ID]],products!$A$1:$G$49,3,FALSE)</f>
        <v>D</v>
      </c>
      <c r="N367">
        <f>VLOOKUP(OrderData[[#This Row],[Product ID]],products!$A$1:$G$49,5,FALSE)</f>
        <v>7.77</v>
      </c>
      <c r="O367" s="4">
        <f>OrderData[[#This Row],[Unit Price]]*OrderData[[#This Row],[Quantity]]</f>
        <v>7.77</v>
      </c>
      <c r="P367" t="str" cm="1">
        <f t="array" ref="P367">_xlfn.IFS(OrderData[[#This Row],[Roast Type]]="M","Medium",OrderData[[#This Row],[Roast Type]]="L","Light",OrderData[[#This Row],[Roast Type]]="D","Dark")</f>
        <v>Dark</v>
      </c>
      <c r="Q367" t="str" cm="1">
        <f t="array" ref="Q367">_xlfn.IFS(OrderData[[#This Row],[Coffee Type]]="Rob","Robusta",OrderData[[#This Row],[Coffee Type]]="Ara","Arabica",OrderData[[#This Row],[Coffee Type]]="Lib","Librica",OrderData[[#This Row],[Coffee Type]]="Exc","Excelsior")</f>
        <v>Librica</v>
      </c>
    </row>
    <row r="368" spans="1:17" x14ac:dyDescent="0.3">
      <c r="A368" s="2" t="s">
        <v>749</v>
      </c>
      <c r="B368" s="3">
        <v>43874</v>
      </c>
      <c r="C368" s="2" t="s">
        <v>750</v>
      </c>
      <c r="D368" t="s">
        <v>29</v>
      </c>
      <c r="E368" s="2">
        <v>6</v>
      </c>
      <c r="F368" s="2" t="str">
        <f>VLOOKUP(OrderData[[#This Row],[Customer ID]],customers!$A$1:$I$1001,2,FALSE)</f>
        <v>Saree Ellesworth</v>
      </c>
      <c r="G368" s="2" t="str">
        <f>LEFT(OrderData[[#This Row],[Name]], SEARCH(" ", OrderData[[#This Row],[Name]]) - 1)</f>
        <v>Saree</v>
      </c>
      <c r="H368" s="2" t="str">
        <f>RIGHT(OrderData[[#This Row],[Name]], LEN(OrderData[[#This Row],[Name]]) - SEARCH(" ", OrderData[[#This Row],[Name]]))</f>
        <v>Ellesworth</v>
      </c>
      <c r="I368" s="2" t="str">
        <f>VLOOKUP(OrderData[[#This Row],[Customer ID]],customers!$A$1:$I$1001,6,FALSE)</f>
        <v>Newport News</v>
      </c>
      <c r="J368" s="2" t="str">
        <f>VLOOKUP(OrderData[[#This Row],[Customer ID]],customers!$A$1:$I$1001,7,FALSE)</f>
        <v>United States</v>
      </c>
      <c r="K368" t="str">
        <f>VLOOKUP(OrderData[[#This Row],[Customer ID]],customers!$A$1:$I$1001,9,FALSE)</f>
        <v>No</v>
      </c>
      <c r="L368" t="str">
        <f>INDEX(Table3[Coffee Type],MATCH(OrderData[[#This Row],[Product ID]],Table3[Product ID],0))</f>
        <v>Exc</v>
      </c>
      <c r="M368" t="str">
        <f>VLOOKUP(OrderData[[#This Row],[Product ID]],products!$A$1:$G$49,3,FALSE)</f>
        <v>D</v>
      </c>
      <c r="N368">
        <f>VLOOKUP(OrderData[[#This Row],[Product ID]],products!$A$1:$G$49,5,FALSE)</f>
        <v>7.29</v>
      </c>
      <c r="O368" s="4">
        <f>OrderData[[#This Row],[Unit Price]]*OrderData[[#This Row],[Quantity]]</f>
        <v>43.74</v>
      </c>
      <c r="P368" t="str" cm="1">
        <f t="array" ref="P368">_xlfn.IFS(OrderData[[#This Row],[Roast Type]]="M","Medium",OrderData[[#This Row],[Roast Type]]="L","Light",OrderData[[#This Row],[Roast Type]]="D","Dark")</f>
        <v>Dark</v>
      </c>
      <c r="Q368" t="str" cm="1">
        <f t="array" ref="Q368">_xlfn.IFS(OrderData[[#This Row],[Coffee Type]]="Rob","Robusta",OrderData[[#This Row],[Coffee Type]]="Ara","Arabica",OrderData[[#This Row],[Coffee Type]]="Lib","Librica",OrderData[[#This Row],[Coffee Type]]="Exc","Excelsior")</f>
        <v>Excelsior</v>
      </c>
    </row>
    <row r="369" spans="1:17" x14ac:dyDescent="0.3">
      <c r="A369" s="2" t="s">
        <v>751</v>
      </c>
      <c r="B369" s="3">
        <v>44393</v>
      </c>
      <c r="C369" s="2" t="s">
        <v>752</v>
      </c>
      <c r="D369" t="s">
        <v>90</v>
      </c>
      <c r="E369" s="2">
        <v>2</v>
      </c>
      <c r="F369" s="2" t="str">
        <f>VLOOKUP(OrderData[[#This Row],[Customer ID]],customers!$A$1:$I$1001,2,FALSE)</f>
        <v>Silvio Iorizzi</v>
      </c>
      <c r="G369" s="2" t="str">
        <f>LEFT(OrderData[[#This Row],[Name]], SEARCH(" ", OrderData[[#This Row],[Name]]) - 1)</f>
        <v>Silvio</v>
      </c>
      <c r="H369" s="2" t="str">
        <f>RIGHT(OrderData[[#This Row],[Name]], LEN(OrderData[[#This Row],[Name]]) - SEARCH(" ", OrderData[[#This Row],[Name]]))</f>
        <v>Iorizzi</v>
      </c>
      <c r="I369" s="2" t="str">
        <f>VLOOKUP(OrderData[[#This Row],[Customer ID]],customers!$A$1:$I$1001,6,FALSE)</f>
        <v>Spartanburg</v>
      </c>
      <c r="J369" s="2" t="str">
        <f>VLOOKUP(OrderData[[#This Row],[Customer ID]],customers!$A$1:$I$1001,7,FALSE)</f>
        <v>United States</v>
      </c>
      <c r="K369" t="str">
        <f>VLOOKUP(OrderData[[#This Row],[Customer ID]],customers!$A$1:$I$1001,9,FALSE)</f>
        <v>Yes</v>
      </c>
      <c r="L369" t="str">
        <f>INDEX(Table3[Coffee Type],MATCH(OrderData[[#This Row],[Product ID]],Table3[Product ID],0))</f>
        <v>Lib</v>
      </c>
      <c r="M369" t="str">
        <f>VLOOKUP(OrderData[[#This Row],[Product ID]],products!$A$1:$G$49,3,FALSE)</f>
        <v>M</v>
      </c>
      <c r="N369">
        <f>VLOOKUP(OrderData[[#This Row],[Product ID]],products!$A$1:$G$49,5,FALSE)</f>
        <v>4.3650000000000002</v>
      </c>
      <c r="O369" s="4">
        <f>OrderData[[#This Row],[Unit Price]]*OrderData[[#This Row],[Quantity]]</f>
        <v>8.73</v>
      </c>
      <c r="P369" t="str" cm="1">
        <f t="array" ref="P369">_xlfn.IFS(OrderData[[#This Row],[Roast Type]]="M","Medium",OrderData[[#This Row],[Roast Type]]="L","Light",OrderData[[#This Row],[Roast Type]]="D","Dark")</f>
        <v>Medium</v>
      </c>
      <c r="Q369" t="str" cm="1">
        <f t="array" ref="Q369">_xlfn.IFS(OrderData[[#This Row],[Coffee Type]]="Rob","Robusta",OrderData[[#This Row],[Coffee Type]]="Ara","Arabica",OrderData[[#This Row],[Coffee Type]]="Lib","Librica",OrderData[[#This Row],[Coffee Type]]="Exc","Excelsior")</f>
        <v>Librica</v>
      </c>
    </row>
    <row r="370" spans="1:17" x14ac:dyDescent="0.3">
      <c r="A370" s="2" t="s">
        <v>753</v>
      </c>
      <c r="B370" s="3">
        <v>44692</v>
      </c>
      <c r="C370" s="2" t="s">
        <v>754</v>
      </c>
      <c r="D370" t="s">
        <v>125</v>
      </c>
      <c r="E370" s="2">
        <v>2</v>
      </c>
      <c r="F370" s="2" t="str">
        <f>VLOOKUP(OrderData[[#This Row],[Customer ID]],customers!$A$1:$I$1001,2,FALSE)</f>
        <v>Leesa Flaonier</v>
      </c>
      <c r="G370" s="2" t="str">
        <f>LEFT(OrderData[[#This Row],[Name]], SEARCH(" ", OrderData[[#This Row],[Name]]) - 1)</f>
        <v>Leesa</v>
      </c>
      <c r="H370" s="2" t="str">
        <f>RIGHT(OrderData[[#This Row],[Name]], LEN(OrderData[[#This Row],[Name]]) - SEARCH(" ", OrderData[[#This Row],[Name]]))</f>
        <v>Flaonier</v>
      </c>
      <c r="I370" s="2" t="str">
        <f>VLOOKUP(OrderData[[#This Row],[Customer ID]],customers!$A$1:$I$1001,6,FALSE)</f>
        <v>Staten Island</v>
      </c>
      <c r="J370" s="2" t="str">
        <f>VLOOKUP(OrderData[[#This Row],[Customer ID]],customers!$A$1:$I$1001,7,FALSE)</f>
        <v>United States</v>
      </c>
      <c r="K370" t="str">
        <f>VLOOKUP(OrderData[[#This Row],[Customer ID]],customers!$A$1:$I$1001,9,FALSE)</f>
        <v>No</v>
      </c>
      <c r="L370" t="str">
        <f>INDEX(Table3[Coffee Type],MATCH(OrderData[[#This Row],[Product ID]],Table3[Product ID],0))</f>
        <v>Exc</v>
      </c>
      <c r="M370" t="str">
        <f>VLOOKUP(OrderData[[#This Row],[Product ID]],products!$A$1:$G$49,3,FALSE)</f>
        <v>M</v>
      </c>
      <c r="N370">
        <f>VLOOKUP(OrderData[[#This Row],[Product ID]],products!$A$1:$G$49,5,FALSE)</f>
        <v>31.624999999999996</v>
      </c>
      <c r="O370" s="4">
        <f>OrderData[[#This Row],[Unit Price]]*OrderData[[#This Row],[Quantity]]</f>
        <v>63.249999999999993</v>
      </c>
      <c r="P370" t="str" cm="1">
        <f t="array" ref="P370">_xlfn.IFS(OrderData[[#This Row],[Roast Type]]="M","Medium",OrderData[[#This Row],[Roast Type]]="L","Light",OrderData[[#This Row],[Roast Type]]="D","Dark")</f>
        <v>Medium</v>
      </c>
      <c r="Q370" t="str" cm="1">
        <f t="array" ref="Q370">_xlfn.IFS(OrderData[[#This Row],[Coffee Type]]="Rob","Robusta",OrderData[[#This Row],[Coffee Type]]="Ara","Arabica",OrderData[[#This Row],[Coffee Type]]="Lib","Librica",OrderData[[#This Row],[Coffee Type]]="Exc","Excelsior")</f>
        <v>Excelsior</v>
      </c>
    </row>
    <row r="371" spans="1:17" x14ac:dyDescent="0.3">
      <c r="A371" s="2" t="s">
        <v>755</v>
      </c>
      <c r="B371" s="3">
        <v>43500</v>
      </c>
      <c r="C371" s="2" t="s">
        <v>756</v>
      </c>
      <c r="D371" t="s">
        <v>189</v>
      </c>
      <c r="E371" s="2">
        <v>1</v>
      </c>
      <c r="F371" s="2" t="str">
        <f>VLOOKUP(OrderData[[#This Row],[Customer ID]],customers!$A$1:$I$1001,2,FALSE)</f>
        <v>Abba Pummell</v>
      </c>
      <c r="G371" s="2" t="str">
        <f>LEFT(OrderData[[#This Row],[Name]], SEARCH(" ", OrderData[[#This Row],[Name]]) - 1)</f>
        <v>Abba</v>
      </c>
      <c r="H371" s="2" t="str">
        <f>RIGHT(OrderData[[#This Row],[Name]], LEN(OrderData[[#This Row],[Name]]) - SEARCH(" ", OrderData[[#This Row],[Name]]))</f>
        <v>Pummell</v>
      </c>
      <c r="I371" s="2" t="str">
        <f>VLOOKUP(OrderData[[#This Row],[Customer ID]],customers!$A$1:$I$1001,6,FALSE)</f>
        <v>Las Vegas</v>
      </c>
      <c r="J371" s="2" t="str">
        <f>VLOOKUP(OrderData[[#This Row],[Customer ID]],customers!$A$1:$I$1001,7,FALSE)</f>
        <v>United States</v>
      </c>
      <c r="K371" t="str">
        <f>VLOOKUP(OrderData[[#This Row],[Customer ID]],customers!$A$1:$I$1001,9,FALSE)</f>
        <v>Yes</v>
      </c>
      <c r="L371" t="str">
        <f>INDEX(Table3[Coffee Type],MATCH(OrderData[[#This Row],[Product ID]],Table3[Product ID],0))</f>
        <v>Exc</v>
      </c>
      <c r="M371" t="str">
        <f>VLOOKUP(OrderData[[#This Row],[Product ID]],products!$A$1:$G$49,3,FALSE)</f>
        <v>L</v>
      </c>
      <c r="N371">
        <f>VLOOKUP(OrderData[[#This Row],[Product ID]],products!$A$1:$G$49,5,FALSE)</f>
        <v>8.91</v>
      </c>
      <c r="O371" s="4">
        <f>OrderData[[#This Row],[Unit Price]]*OrderData[[#This Row],[Quantity]]</f>
        <v>8.91</v>
      </c>
      <c r="P371" t="str" cm="1">
        <f t="array" ref="P371">_xlfn.IFS(OrderData[[#This Row],[Roast Type]]="M","Medium",OrderData[[#This Row],[Roast Type]]="L","Light",OrderData[[#This Row],[Roast Type]]="D","Dark")</f>
        <v>Light</v>
      </c>
      <c r="Q371" t="str" cm="1">
        <f t="array" ref="Q371">_xlfn.IFS(OrderData[[#This Row],[Coffee Type]]="Rob","Robusta",OrderData[[#This Row],[Coffee Type]]="Ara","Arabica",OrderData[[#This Row],[Coffee Type]]="Lib","Librica",OrderData[[#This Row],[Coffee Type]]="Exc","Excelsior")</f>
        <v>Excelsior</v>
      </c>
    </row>
    <row r="372" spans="1:17" x14ac:dyDescent="0.3">
      <c r="A372" s="2" t="s">
        <v>757</v>
      </c>
      <c r="B372" s="3">
        <v>43501</v>
      </c>
      <c r="C372" s="2" t="s">
        <v>758</v>
      </c>
      <c r="D372" t="s">
        <v>258</v>
      </c>
      <c r="E372" s="2">
        <v>2</v>
      </c>
      <c r="F372" s="2" t="str">
        <f>VLOOKUP(OrderData[[#This Row],[Customer ID]],customers!$A$1:$I$1001,2,FALSE)</f>
        <v>Corinna Catcheside</v>
      </c>
      <c r="G372" s="2" t="str">
        <f>LEFT(OrderData[[#This Row],[Name]], SEARCH(" ", OrderData[[#This Row],[Name]]) - 1)</f>
        <v>Corinna</v>
      </c>
      <c r="H372" s="2" t="str">
        <f>RIGHT(OrderData[[#This Row],[Name]], LEN(OrderData[[#This Row],[Name]]) - SEARCH(" ", OrderData[[#This Row],[Name]]))</f>
        <v>Catcheside</v>
      </c>
      <c r="I372" s="2" t="str">
        <f>VLOOKUP(OrderData[[#This Row],[Customer ID]],customers!$A$1:$I$1001,6,FALSE)</f>
        <v>Salt Lake City</v>
      </c>
      <c r="J372" s="2" t="str">
        <f>VLOOKUP(OrderData[[#This Row],[Customer ID]],customers!$A$1:$I$1001,7,FALSE)</f>
        <v>United States</v>
      </c>
      <c r="K372" t="str">
        <f>VLOOKUP(OrderData[[#This Row],[Customer ID]],customers!$A$1:$I$1001,9,FALSE)</f>
        <v>Yes</v>
      </c>
      <c r="L372" t="str">
        <f>INDEX(Table3[Coffee Type],MATCH(OrderData[[#This Row],[Product ID]],Table3[Product ID],0))</f>
        <v>Exc</v>
      </c>
      <c r="M372" t="str">
        <f>VLOOKUP(OrderData[[#This Row],[Product ID]],products!$A$1:$G$49,3,FALSE)</f>
        <v>D</v>
      </c>
      <c r="N372">
        <f>VLOOKUP(OrderData[[#This Row],[Product ID]],products!$A$1:$G$49,5,FALSE)</f>
        <v>12.15</v>
      </c>
      <c r="O372" s="4">
        <f>OrderData[[#This Row],[Unit Price]]*OrderData[[#This Row],[Quantity]]</f>
        <v>24.3</v>
      </c>
      <c r="P372" t="str" cm="1">
        <f t="array" ref="P372">_xlfn.IFS(OrderData[[#This Row],[Roast Type]]="M","Medium",OrderData[[#This Row],[Roast Type]]="L","Light",OrderData[[#This Row],[Roast Type]]="D","Dark")</f>
        <v>Dark</v>
      </c>
      <c r="Q372" t="str" cm="1">
        <f t="array" ref="Q372">_xlfn.IFS(OrderData[[#This Row],[Coffee Type]]="Rob","Robusta",OrderData[[#This Row],[Coffee Type]]="Ara","Arabica",OrderData[[#This Row],[Coffee Type]]="Lib","Librica",OrderData[[#This Row],[Coffee Type]]="Exc","Excelsior")</f>
        <v>Excelsior</v>
      </c>
    </row>
    <row r="373" spans="1:17" x14ac:dyDescent="0.3">
      <c r="A373" s="2" t="s">
        <v>759</v>
      </c>
      <c r="B373" s="3">
        <v>44705</v>
      </c>
      <c r="C373" s="2" t="s">
        <v>760</v>
      </c>
      <c r="D373" t="s">
        <v>205</v>
      </c>
      <c r="E373" s="2">
        <v>6</v>
      </c>
      <c r="F373" s="2" t="str">
        <f>VLOOKUP(OrderData[[#This Row],[Customer ID]],customers!$A$1:$I$1001,2,FALSE)</f>
        <v>Cortney Gibbonson</v>
      </c>
      <c r="G373" s="2" t="str">
        <f>LEFT(OrderData[[#This Row],[Name]], SEARCH(" ", OrderData[[#This Row],[Name]]) - 1)</f>
        <v>Cortney</v>
      </c>
      <c r="H373" s="2" t="str">
        <f>RIGHT(OrderData[[#This Row],[Name]], LEN(OrderData[[#This Row],[Name]]) - SEARCH(" ", OrderData[[#This Row],[Name]]))</f>
        <v>Gibbonson</v>
      </c>
      <c r="I373" s="2" t="str">
        <f>VLOOKUP(OrderData[[#This Row],[Customer ID]],customers!$A$1:$I$1001,6,FALSE)</f>
        <v>Seattle</v>
      </c>
      <c r="J373" s="2" t="str">
        <f>VLOOKUP(OrderData[[#This Row],[Customer ID]],customers!$A$1:$I$1001,7,FALSE)</f>
        <v>United States</v>
      </c>
      <c r="K373" t="str">
        <f>VLOOKUP(OrderData[[#This Row],[Customer ID]],customers!$A$1:$I$1001,9,FALSE)</f>
        <v>Yes</v>
      </c>
      <c r="L373" t="str">
        <f>INDEX(Table3[Coffee Type],MATCH(OrderData[[#This Row],[Product ID]],Table3[Product ID],0))</f>
        <v>Ara</v>
      </c>
      <c r="M373" t="str">
        <f>VLOOKUP(OrderData[[#This Row],[Product ID]],products!$A$1:$G$49,3,FALSE)</f>
        <v>L</v>
      </c>
      <c r="N373">
        <f>VLOOKUP(OrderData[[#This Row],[Product ID]],products!$A$1:$G$49,5,FALSE)</f>
        <v>7.77</v>
      </c>
      <c r="O373" s="4">
        <f>OrderData[[#This Row],[Unit Price]]*OrderData[[#This Row],[Quantity]]</f>
        <v>46.62</v>
      </c>
      <c r="P373" t="str" cm="1">
        <f t="array" ref="P373">_xlfn.IFS(OrderData[[#This Row],[Roast Type]]="M","Medium",OrderData[[#This Row],[Roast Type]]="L","Light",OrderData[[#This Row],[Roast Type]]="D","Dark")</f>
        <v>Light</v>
      </c>
      <c r="Q373" t="str" cm="1">
        <f t="array" ref="Q373">_xlfn.IFS(OrderData[[#This Row],[Coffee Type]]="Rob","Robusta",OrderData[[#This Row],[Coffee Type]]="Ara","Arabica",OrderData[[#This Row],[Coffee Type]]="Lib","Librica",OrderData[[#This Row],[Coffee Type]]="Exc","Excelsior")</f>
        <v>Arabica</v>
      </c>
    </row>
    <row r="374" spans="1:17" x14ac:dyDescent="0.3">
      <c r="A374" s="2" t="s">
        <v>761</v>
      </c>
      <c r="B374" s="3">
        <v>44108</v>
      </c>
      <c r="C374" s="2" t="s">
        <v>762</v>
      </c>
      <c r="D374" t="s">
        <v>170</v>
      </c>
      <c r="E374" s="2">
        <v>6</v>
      </c>
      <c r="F374" s="2" t="str">
        <f>VLOOKUP(OrderData[[#This Row],[Customer ID]],customers!$A$1:$I$1001,2,FALSE)</f>
        <v>Terri Farra</v>
      </c>
      <c r="G374" s="2" t="str">
        <f>LEFT(OrderData[[#This Row],[Name]], SEARCH(" ", OrderData[[#This Row],[Name]]) - 1)</f>
        <v>Terri</v>
      </c>
      <c r="H374" s="2" t="str">
        <f>RIGHT(OrderData[[#This Row],[Name]], LEN(OrderData[[#This Row],[Name]]) - SEARCH(" ", OrderData[[#This Row],[Name]]))</f>
        <v>Farra</v>
      </c>
      <c r="I374" s="2" t="str">
        <f>VLOOKUP(OrderData[[#This Row],[Customer ID]],customers!$A$1:$I$1001,6,FALSE)</f>
        <v>Odessa</v>
      </c>
      <c r="J374" s="2" t="str">
        <f>VLOOKUP(OrderData[[#This Row],[Customer ID]],customers!$A$1:$I$1001,7,FALSE)</f>
        <v>United States</v>
      </c>
      <c r="K374" t="str">
        <f>VLOOKUP(OrderData[[#This Row],[Customer ID]],customers!$A$1:$I$1001,9,FALSE)</f>
        <v>No</v>
      </c>
      <c r="L374" t="str">
        <f>INDEX(Table3[Coffee Type],MATCH(OrderData[[#This Row],[Product ID]],Table3[Product ID],0))</f>
        <v>Rob</v>
      </c>
      <c r="M374" t="str">
        <f>VLOOKUP(OrderData[[#This Row],[Product ID]],products!$A$1:$G$49,3,FALSE)</f>
        <v>L</v>
      </c>
      <c r="N374">
        <f>VLOOKUP(OrderData[[#This Row],[Product ID]],products!$A$1:$G$49,5,FALSE)</f>
        <v>7.169999999999999</v>
      </c>
      <c r="O374" s="4">
        <f>OrderData[[#This Row],[Unit Price]]*OrderData[[#This Row],[Quantity]]</f>
        <v>43.019999999999996</v>
      </c>
      <c r="P374" t="str" cm="1">
        <f t="array" ref="P374">_xlfn.IFS(OrderData[[#This Row],[Roast Type]]="M","Medium",OrderData[[#This Row],[Roast Type]]="L","Light",OrderData[[#This Row],[Roast Type]]="D","Dark")</f>
        <v>Light</v>
      </c>
      <c r="Q374" t="str" cm="1">
        <f t="array" ref="Q374">_xlfn.IFS(OrderData[[#This Row],[Coffee Type]]="Rob","Robusta",OrderData[[#This Row],[Coffee Type]]="Ara","Arabica",OrderData[[#This Row],[Coffee Type]]="Lib","Librica",OrderData[[#This Row],[Coffee Type]]="Exc","Excelsior")</f>
        <v>Robusta</v>
      </c>
    </row>
    <row r="375" spans="1:17" x14ac:dyDescent="0.3">
      <c r="A375" s="2" t="s">
        <v>763</v>
      </c>
      <c r="B375" s="3">
        <v>44742</v>
      </c>
      <c r="C375" s="2" t="s">
        <v>764</v>
      </c>
      <c r="D375" t="s">
        <v>85</v>
      </c>
      <c r="E375" s="2">
        <v>3</v>
      </c>
      <c r="F375" s="2" t="str">
        <f>VLOOKUP(OrderData[[#This Row],[Customer ID]],customers!$A$1:$I$1001,2,FALSE)</f>
        <v>Corney Curme</v>
      </c>
      <c r="G375" s="2" t="str">
        <f>LEFT(OrderData[[#This Row],[Name]], SEARCH(" ", OrderData[[#This Row],[Name]]) - 1)</f>
        <v>Corney</v>
      </c>
      <c r="H375" s="2" t="str">
        <f>RIGHT(OrderData[[#This Row],[Name]], LEN(OrderData[[#This Row],[Name]]) - SEARCH(" ", OrderData[[#This Row],[Name]]))</f>
        <v>Curme</v>
      </c>
      <c r="I375" s="2" t="str">
        <f>VLOOKUP(OrderData[[#This Row],[Customer ID]],customers!$A$1:$I$1001,6,FALSE)</f>
        <v>Castleknock</v>
      </c>
      <c r="J375" s="2" t="str">
        <f>VLOOKUP(OrderData[[#This Row],[Customer ID]],customers!$A$1:$I$1001,7,FALSE)</f>
        <v>Ireland</v>
      </c>
      <c r="K375" t="str">
        <f>VLOOKUP(OrderData[[#This Row],[Customer ID]],customers!$A$1:$I$1001,9,FALSE)</f>
        <v>Yes</v>
      </c>
      <c r="L375" t="str">
        <f>INDEX(Table3[Coffee Type],MATCH(OrderData[[#This Row],[Product ID]],Table3[Product ID],0))</f>
        <v>Ara</v>
      </c>
      <c r="M375" t="str">
        <f>VLOOKUP(OrderData[[#This Row],[Product ID]],products!$A$1:$G$49,3,FALSE)</f>
        <v>D</v>
      </c>
      <c r="N375">
        <f>VLOOKUP(OrderData[[#This Row],[Product ID]],products!$A$1:$G$49,5,FALSE)</f>
        <v>5.97</v>
      </c>
      <c r="O375" s="4">
        <f>OrderData[[#This Row],[Unit Price]]*OrderData[[#This Row],[Quantity]]</f>
        <v>17.91</v>
      </c>
      <c r="P375" t="str" cm="1">
        <f t="array" ref="P375">_xlfn.IFS(OrderData[[#This Row],[Roast Type]]="M","Medium",OrderData[[#This Row],[Roast Type]]="L","Light",OrderData[[#This Row],[Roast Type]]="D","Dark")</f>
        <v>Dark</v>
      </c>
      <c r="Q375" t="str" cm="1">
        <f t="array" ref="Q375">_xlfn.IFS(OrderData[[#This Row],[Coffee Type]]="Rob","Robusta",OrderData[[#This Row],[Coffee Type]]="Ara","Arabica",OrderData[[#This Row],[Coffee Type]]="Lib","Librica",OrderData[[#This Row],[Coffee Type]]="Exc","Excelsior")</f>
        <v>Arabica</v>
      </c>
    </row>
    <row r="376" spans="1:17" x14ac:dyDescent="0.3">
      <c r="A376" s="2" t="s">
        <v>765</v>
      </c>
      <c r="B376" s="3">
        <v>44125</v>
      </c>
      <c r="C376" s="2" t="s">
        <v>766</v>
      </c>
      <c r="D376" t="s">
        <v>96</v>
      </c>
      <c r="E376" s="2">
        <v>4</v>
      </c>
      <c r="F376" s="2" t="str">
        <f>VLOOKUP(OrderData[[#This Row],[Customer ID]],customers!$A$1:$I$1001,2,FALSE)</f>
        <v>Gothart Bamfield</v>
      </c>
      <c r="G376" s="2" t="str">
        <f>LEFT(OrderData[[#This Row],[Name]], SEARCH(" ", OrderData[[#This Row],[Name]]) - 1)</f>
        <v>Gothart</v>
      </c>
      <c r="H376" s="2" t="str">
        <f>RIGHT(OrderData[[#This Row],[Name]], LEN(OrderData[[#This Row],[Name]]) - SEARCH(" ", OrderData[[#This Row],[Name]]))</f>
        <v>Bamfield</v>
      </c>
      <c r="I376" s="2" t="str">
        <f>VLOOKUP(OrderData[[#This Row],[Customer ID]],customers!$A$1:$I$1001,6,FALSE)</f>
        <v>Irving</v>
      </c>
      <c r="J376" s="2" t="str">
        <f>VLOOKUP(OrderData[[#This Row],[Customer ID]],customers!$A$1:$I$1001,7,FALSE)</f>
        <v>United States</v>
      </c>
      <c r="K376" t="str">
        <f>VLOOKUP(OrderData[[#This Row],[Customer ID]],customers!$A$1:$I$1001,9,FALSE)</f>
        <v>Yes</v>
      </c>
      <c r="L376" t="str">
        <f>INDEX(Table3[Coffee Type],MATCH(OrderData[[#This Row],[Product ID]],Table3[Product ID],0))</f>
        <v>Lib</v>
      </c>
      <c r="M376" t="str">
        <f>VLOOKUP(OrderData[[#This Row],[Product ID]],products!$A$1:$G$49,3,FALSE)</f>
        <v>L</v>
      </c>
      <c r="N376">
        <f>VLOOKUP(OrderData[[#This Row],[Product ID]],products!$A$1:$G$49,5,FALSE)</f>
        <v>9.51</v>
      </c>
      <c r="O376" s="4">
        <f>OrderData[[#This Row],[Unit Price]]*OrderData[[#This Row],[Quantity]]</f>
        <v>38.04</v>
      </c>
      <c r="P376" t="str" cm="1">
        <f t="array" ref="P376">_xlfn.IFS(OrderData[[#This Row],[Roast Type]]="M","Medium",OrderData[[#This Row],[Roast Type]]="L","Light",OrderData[[#This Row],[Roast Type]]="D","Dark")</f>
        <v>Light</v>
      </c>
      <c r="Q376" t="str" cm="1">
        <f t="array" ref="Q376">_xlfn.IFS(OrderData[[#This Row],[Coffee Type]]="Rob","Robusta",OrderData[[#This Row],[Coffee Type]]="Ara","Arabica",OrderData[[#This Row],[Coffee Type]]="Lib","Librica",OrderData[[#This Row],[Coffee Type]]="Exc","Excelsior")</f>
        <v>Librica</v>
      </c>
    </row>
    <row r="377" spans="1:17" x14ac:dyDescent="0.3">
      <c r="A377" s="2" t="s">
        <v>767</v>
      </c>
      <c r="B377" s="3">
        <v>44120</v>
      </c>
      <c r="C377" s="2" t="s">
        <v>768</v>
      </c>
      <c r="D377" t="s">
        <v>57</v>
      </c>
      <c r="E377" s="2">
        <v>2</v>
      </c>
      <c r="F377" s="2" t="str">
        <f>VLOOKUP(OrderData[[#This Row],[Customer ID]],customers!$A$1:$I$1001,2,FALSE)</f>
        <v>Waylin Hollingdale</v>
      </c>
      <c r="G377" s="2" t="str">
        <f>LEFT(OrderData[[#This Row],[Name]], SEARCH(" ", OrderData[[#This Row],[Name]]) - 1)</f>
        <v>Waylin</v>
      </c>
      <c r="H377" s="2" t="str">
        <f>RIGHT(OrderData[[#This Row],[Name]], LEN(OrderData[[#This Row],[Name]]) - SEARCH(" ", OrderData[[#This Row],[Name]]))</f>
        <v>Hollingdale</v>
      </c>
      <c r="I377" s="2" t="str">
        <f>VLOOKUP(OrderData[[#This Row],[Customer ID]],customers!$A$1:$I$1001,6,FALSE)</f>
        <v>Dayton</v>
      </c>
      <c r="J377" s="2" t="str">
        <f>VLOOKUP(OrderData[[#This Row],[Customer ID]],customers!$A$1:$I$1001,7,FALSE)</f>
        <v>United States</v>
      </c>
      <c r="K377" t="str">
        <f>VLOOKUP(OrderData[[#This Row],[Customer ID]],customers!$A$1:$I$1001,9,FALSE)</f>
        <v>Yes</v>
      </c>
      <c r="L377" t="str">
        <f>INDEX(Table3[Coffee Type],MATCH(OrderData[[#This Row],[Product ID]],Table3[Product ID],0))</f>
        <v>Ara</v>
      </c>
      <c r="M377" t="str">
        <f>VLOOKUP(OrderData[[#This Row],[Product ID]],products!$A$1:$G$49,3,FALSE)</f>
        <v>M</v>
      </c>
      <c r="N377">
        <f>VLOOKUP(OrderData[[#This Row],[Product ID]],products!$A$1:$G$49,5,FALSE)</f>
        <v>3.375</v>
      </c>
      <c r="O377" s="4">
        <f>OrderData[[#This Row],[Unit Price]]*OrderData[[#This Row],[Quantity]]</f>
        <v>6.75</v>
      </c>
      <c r="P377" t="str" cm="1">
        <f t="array" ref="P377">_xlfn.IFS(OrderData[[#This Row],[Roast Type]]="M","Medium",OrderData[[#This Row],[Roast Type]]="L","Light",OrderData[[#This Row],[Roast Type]]="D","Dark")</f>
        <v>Medium</v>
      </c>
      <c r="Q377" t="str" cm="1">
        <f t="array" ref="Q377">_xlfn.IFS(OrderData[[#This Row],[Coffee Type]]="Rob","Robusta",OrderData[[#This Row],[Coffee Type]]="Ara","Arabica",OrderData[[#This Row],[Coffee Type]]="Lib","Librica",OrderData[[#This Row],[Coffee Type]]="Exc","Excelsior")</f>
        <v>Arabica</v>
      </c>
    </row>
    <row r="378" spans="1:17" x14ac:dyDescent="0.3">
      <c r="A378" s="2" t="s">
        <v>769</v>
      </c>
      <c r="B378" s="3">
        <v>44097</v>
      </c>
      <c r="C378" s="2" t="s">
        <v>770</v>
      </c>
      <c r="D378" t="s">
        <v>35</v>
      </c>
      <c r="E378" s="2">
        <v>1</v>
      </c>
      <c r="F378" s="2" t="str">
        <f>VLOOKUP(OrderData[[#This Row],[Customer ID]],customers!$A$1:$I$1001,2,FALSE)</f>
        <v>Judd De Leek</v>
      </c>
      <c r="G378" s="2" t="str">
        <f>LEFT(OrderData[[#This Row],[Name]], SEARCH(" ", OrderData[[#This Row],[Name]]) - 1)</f>
        <v>Judd</v>
      </c>
      <c r="H378" s="2" t="str">
        <f>RIGHT(OrderData[[#This Row],[Name]], LEN(OrderData[[#This Row],[Name]]) - SEARCH(" ", OrderData[[#This Row],[Name]]))</f>
        <v>De Leek</v>
      </c>
      <c r="I378" s="2" t="str">
        <f>VLOOKUP(OrderData[[#This Row],[Customer ID]],customers!$A$1:$I$1001,6,FALSE)</f>
        <v>Grand Rapids</v>
      </c>
      <c r="J378" s="2" t="str">
        <f>VLOOKUP(OrderData[[#This Row],[Customer ID]],customers!$A$1:$I$1001,7,FALSE)</f>
        <v>United States</v>
      </c>
      <c r="K378" t="str">
        <f>VLOOKUP(OrderData[[#This Row],[Customer ID]],customers!$A$1:$I$1001,9,FALSE)</f>
        <v>Yes</v>
      </c>
      <c r="L378" t="str">
        <f>INDEX(Table3[Coffee Type],MATCH(OrderData[[#This Row],[Product ID]],Table3[Product ID],0))</f>
        <v>Rob</v>
      </c>
      <c r="M378" t="str">
        <f>VLOOKUP(OrderData[[#This Row],[Product ID]],products!$A$1:$G$49,3,FALSE)</f>
        <v>M</v>
      </c>
      <c r="N378">
        <f>VLOOKUP(OrderData[[#This Row],[Product ID]],products!$A$1:$G$49,5,FALSE)</f>
        <v>5.97</v>
      </c>
      <c r="O378" s="4">
        <f>OrderData[[#This Row],[Unit Price]]*OrderData[[#This Row],[Quantity]]</f>
        <v>5.97</v>
      </c>
      <c r="P378" t="str" cm="1">
        <f t="array" ref="P378">_xlfn.IFS(OrderData[[#This Row],[Roast Type]]="M","Medium",OrderData[[#This Row],[Roast Type]]="L","Light",OrderData[[#This Row],[Roast Type]]="D","Dark")</f>
        <v>Medium</v>
      </c>
      <c r="Q378" t="str" cm="1">
        <f t="array" ref="Q378">_xlfn.IFS(OrderData[[#This Row],[Coffee Type]]="Rob","Robusta",OrderData[[#This Row],[Coffee Type]]="Ara","Arabica",OrderData[[#This Row],[Coffee Type]]="Lib","Librica",OrderData[[#This Row],[Coffee Type]]="Exc","Excelsior")</f>
        <v>Robusta</v>
      </c>
    </row>
    <row r="379" spans="1:17" x14ac:dyDescent="0.3">
      <c r="A379" s="2" t="s">
        <v>771</v>
      </c>
      <c r="B379" s="3">
        <v>43532</v>
      </c>
      <c r="C379" s="2" t="s">
        <v>772</v>
      </c>
      <c r="D379" t="s">
        <v>114</v>
      </c>
      <c r="E379" s="2">
        <v>3</v>
      </c>
      <c r="F379" s="2" t="str">
        <f>VLOOKUP(OrderData[[#This Row],[Customer ID]],customers!$A$1:$I$1001,2,FALSE)</f>
        <v>Vanya Skullet</v>
      </c>
      <c r="G379" s="2" t="str">
        <f>LEFT(OrderData[[#This Row],[Name]], SEARCH(" ", OrderData[[#This Row],[Name]]) - 1)</f>
        <v>Vanya</v>
      </c>
      <c r="H379" s="2" t="str">
        <f>RIGHT(OrderData[[#This Row],[Name]], LEN(OrderData[[#This Row],[Name]]) - SEARCH(" ", OrderData[[#This Row],[Name]]))</f>
        <v>Skullet</v>
      </c>
      <c r="I379" s="2" t="str">
        <f>VLOOKUP(OrderData[[#This Row],[Customer ID]],customers!$A$1:$I$1001,6,FALSE)</f>
        <v>Balally</v>
      </c>
      <c r="J379" s="2" t="str">
        <f>VLOOKUP(OrderData[[#This Row],[Customer ID]],customers!$A$1:$I$1001,7,FALSE)</f>
        <v>Ireland</v>
      </c>
      <c r="K379" t="str">
        <f>VLOOKUP(OrderData[[#This Row],[Customer ID]],customers!$A$1:$I$1001,9,FALSE)</f>
        <v>No</v>
      </c>
      <c r="L379" t="str">
        <f>INDEX(Table3[Coffee Type],MATCH(OrderData[[#This Row],[Product ID]],Table3[Product ID],0))</f>
        <v>Rob</v>
      </c>
      <c r="M379" t="str">
        <f>VLOOKUP(OrderData[[#This Row],[Product ID]],products!$A$1:$G$49,3,FALSE)</f>
        <v>D</v>
      </c>
      <c r="N379">
        <f>VLOOKUP(OrderData[[#This Row],[Product ID]],products!$A$1:$G$49,5,FALSE)</f>
        <v>2.6849999999999996</v>
      </c>
      <c r="O379" s="4">
        <f>OrderData[[#This Row],[Unit Price]]*OrderData[[#This Row],[Quantity]]</f>
        <v>8.0549999999999997</v>
      </c>
      <c r="P379" t="str" cm="1">
        <f t="array" ref="P379">_xlfn.IFS(OrderData[[#This Row],[Roast Type]]="M","Medium",OrderData[[#This Row],[Roast Type]]="L","Light",OrderData[[#This Row],[Roast Type]]="D","Dark")</f>
        <v>Dark</v>
      </c>
      <c r="Q379" t="str" cm="1">
        <f t="array" ref="Q379">_xlfn.IFS(OrderData[[#This Row],[Coffee Type]]="Rob","Robusta",OrderData[[#This Row],[Coffee Type]]="Ara","Arabica",OrderData[[#This Row],[Coffee Type]]="Lib","Librica",OrderData[[#This Row],[Coffee Type]]="Exc","Excelsior")</f>
        <v>Robusta</v>
      </c>
    </row>
    <row r="380" spans="1:17" x14ac:dyDescent="0.3">
      <c r="A380" s="2" t="s">
        <v>773</v>
      </c>
      <c r="B380" s="3">
        <v>44377</v>
      </c>
      <c r="C380" s="2" t="s">
        <v>774</v>
      </c>
      <c r="D380" t="s">
        <v>205</v>
      </c>
      <c r="E380" s="2">
        <v>3</v>
      </c>
      <c r="F380" s="2" t="str">
        <f>VLOOKUP(OrderData[[#This Row],[Customer ID]],customers!$A$1:$I$1001,2,FALSE)</f>
        <v>Jany Rudeforth</v>
      </c>
      <c r="G380" s="2" t="str">
        <f>LEFT(OrderData[[#This Row],[Name]], SEARCH(" ", OrderData[[#This Row],[Name]]) - 1)</f>
        <v>Jany</v>
      </c>
      <c r="H380" s="2" t="str">
        <f>RIGHT(OrderData[[#This Row],[Name]], LEN(OrderData[[#This Row],[Name]]) - SEARCH(" ", OrderData[[#This Row],[Name]]))</f>
        <v>Rudeforth</v>
      </c>
      <c r="I380" s="2" t="str">
        <f>VLOOKUP(OrderData[[#This Row],[Customer ID]],customers!$A$1:$I$1001,6,FALSE)</f>
        <v>Tullyallen</v>
      </c>
      <c r="J380" s="2" t="str">
        <f>VLOOKUP(OrderData[[#This Row],[Customer ID]],customers!$A$1:$I$1001,7,FALSE)</f>
        <v>Ireland</v>
      </c>
      <c r="K380" t="str">
        <f>VLOOKUP(OrderData[[#This Row],[Customer ID]],customers!$A$1:$I$1001,9,FALSE)</f>
        <v>Yes</v>
      </c>
      <c r="L380" t="str">
        <f>INDEX(Table3[Coffee Type],MATCH(OrderData[[#This Row],[Product ID]],Table3[Product ID],0))</f>
        <v>Ara</v>
      </c>
      <c r="M380" t="str">
        <f>VLOOKUP(OrderData[[#This Row],[Product ID]],products!$A$1:$G$49,3,FALSE)</f>
        <v>L</v>
      </c>
      <c r="N380">
        <f>VLOOKUP(OrderData[[#This Row],[Product ID]],products!$A$1:$G$49,5,FALSE)</f>
        <v>7.77</v>
      </c>
      <c r="O380" s="4">
        <f>OrderData[[#This Row],[Unit Price]]*OrderData[[#This Row],[Quantity]]</f>
        <v>23.31</v>
      </c>
      <c r="P380" t="str" cm="1">
        <f t="array" ref="P380">_xlfn.IFS(OrderData[[#This Row],[Roast Type]]="M","Medium",OrderData[[#This Row],[Roast Type]]="L","Light",OrderData[[#This Row],[Roast Type]]="D","Dark")</f>
        <v>Light</v>
      </c>
      <c r="Q380" t="str" cm="1">
        <f t="array" ref="Q380">_xlfn.IFS(OrderData[[#This Row],[Coffee Type]]="Rob","Robusta",OrderData[[#This Row],[Coffee Type]]="Ara","Arabica",OrderData[[#This Row],[Coffee Type]]="Lib","Librica",OrderData[[#This Row],[Coffee Type]]="Exc","Excelsior")</f>
        <v>Arabica</v>
      </c>
    </row>
    <row r="381" spans="1:17" x14ac:dyDescent="0.3">
      <c r="A381" s="2" t="s">
        <v>775</v>
      </c>
      <c r="B381" s="3">
        <v>43690</v>
      </c>
      <c r="C381" s="2" t="s">
        <v>776</v>
      </c>
      <c r="D381" t="s">
        <v>170</v>
      </c>
      <c r="E381" s="2">
        <v>6</v>
      </c>
      <c r="F381" s="2" t="str">
        <f>VLOOKUP(OrderData[[#This Row],[Customer ID]],customers!$A$1:$I$1001,2,FALSE)</f>
        <v>Ashbey Tomaszewski</v>
      </c>
      <c r="G381" s="2" t="str">
        <f>LEFT(OrderData[[#This Row],[Name]], SEARCH(" ", OrderData[[#This Row],[Name]]) - 1)</f>
        <v>Ashbey</v>
      </c>
      <c r="H381" s="2" t="str">
        <f>RIGHT(OrderData[[#This Row],[Name]], LEN(OrderData[[#This Row],[Name]]) - SEARCH(" ", OrderData[[#This Row],[Name]]))</f>
        <v>Tomaszewski</v>
      </c>
      <c r="I381" s="2" t="str">
        <f>VLOOKUP(OrderData[[#This Row],[Customer ID]],customers!$A$1:$I$1001,6,FALSE)</f>
        <v>Sutton</v>
      </c>
      <c r="J381" s="2" t="str">
        <f>VLOOKUP(OrderData[[#This Row],[Customer ID]],customers!$A$1:$I$1001,7,FALSE)</f>
        <v>United Kingdom</v>
      </c>
      <c r="K381" t="str">
        <f>VLOOKUP(OrderData[[#This Row],[Customer ID]],customers!$A$1:$I$1001,9,FALSE)</f>
        <v>Yes</v>
      </c>
      <c r="L381" t="str">
        <f>INDEX(Table3[Coffee Type],MATCH(OrderData[[#This Row],[Product ID]],Table3[Product ID],0))</f>
        <v>Rob</v>
      </c>
      <c r="M381" t="str">
        <f>VLOOKUP(OrderData[[#This Row],[Product ID]],products!$A$1:$G$49,3,FALSE)</f>
        <v>L</v>
      </c>
      <c r="N381">
        <f>VLOOKUP(OrderData[[#This Row],[Product ID]],products!$A$1:$G$49,5,FALSE)</f>
        <v>7.169999999999999</v>
      </c>
      <c r="O381" s="4">
        <f>OrderData[[#This Row],[Unit Price]]*OrderData[[#This Row],[Quantity]]</f>
        <v>43.019999999999996</v>
      </c>
      <c r="P381" t="str" cm="1">
        <f t="array" ref="P381">_xlfn.IFS(OrderData[[#This Row],[Roast Type]]="M","Medium",OrderData[[#This Row],[Roast Type]]="L","Light",OrderData[[#This Row],[Roast Type]]="D","Dark")</f>
        <v>Light</v>
      </c>
      <c r="Q381" t="str" cm="1">
        <f t="array" ref="Q381">_xlfn.IFS(OrderData[[#This Row],[Coffee Type]]="Rob","Robusta",OrderData[[#This Row],[Coffee Type]]="Ara","Arabica",OrderData[[#This Row],[Coffee Type]]="Lib","Librica",OrderData[[#This Row],[Coffee Type]]="Exc","Excelsior")</f>
        <v>Robusta</v>
      </c>
    </row>
    <row r="382" spans="1:17" x14ac:dyDescent="0.3">
      <c r="A382" s="2" t="s">
        <v>777</v>
      </c>
      <c r="B382" s="3">
        <v>44249</v>
      </c>
      <c r="C382" s="2" t="s">
        <v>677</v>
      </c>
      <c r="D382" t="s">
        <v>136</v>
      </c>
      <c r="E382" s="2">
        <v>3</v>
      </c>
      <c r="F382" s="2" t="str">
        <f>VLOOKUP(OrderData[[#This Row],[Customer ID]],customers!$A$1:$I$1001,2,FALSE)</f>
        <v>Flynn Antony</v>
      </c>
      <c r="G382" s="2" t="str">
        <f>LEFT(OrderData[[#This Row],[Name]], SEARCH(" ", OrderData[[#This Row],[Name]]) - 1)</f>
        <v>Flynn</v>
      </c>
      <c r="H382" s="2" t="str">
        <f>RIGHT(OrderData[[#This Row],[Name]], LEN(OrderData[[#This Row],[Name]]) - SEARCH(" ", OrderData[[#This Row],[Name]]))</f>
        <v>Antony</v>
      </c>
      <c r="I382" s="2" t="str">
        <f>VLOOKUP(OrderData[[#This Row],[Customer ID]],customers!$A$1:$I$1001,6,FALSE)</f>
        <v>Birmingham</v>
      </c>
      <c r="J382" s="2" t="str">
        <f>VLOOKUP(OrderData[[#This Row],[Customer ID]],customers!$A$1:$I$1001,7,FALSE)</f>
        <v>United States</v>
      </c>
      <c r="K382" t="str">
        <f>VLOOKUP(OrderData[[#This Row],[Customer ID]],customers!$A$1:$I$1001,9,FALSE)</f>
        <v>No</v>
      </c>
      <c r="L382" t="str">
        <f>INDEX(Table3[Coffee Type],MATCH(OrderData[[#This Row],[Product ID]],Table3[Product ID],0))</f>
        <v>Lib</v>
      </c>
      <c r="M382" t="str">
        <f>VLOOKUP(OrderData[[#This Row],[Product ID]],products!$A$1:$G$49,3,FALSE)</f>
        <v>D</v>
      </c>
      <c r="N382">
        <f>VLOOKUP(OrderData[[#This Row],[Product ID]],products!$A$1:$G$49,5,FALSE)</f>
        <v>7.77</v>
      </c>
      <c r="O382" s="4">
        <f>OrderData[[#This Row],[Unit Price]]*OrderData[[#This Row],[Quantity]]</f>
        <v>23.31</v>
      </c>
      <c r="P382" t="str" cm="1">
        <f t="array" ref="P382">_xlfn.IFS(OrderData[[#This Row],[Roast Type]]="M","Medium",OrderData[[#This Row],[Roast Type]]="L","Light",OrderData[[#This Row],[Roast Type]]="D","Dark")</f>
        <v>Dark</v>
      </c>
      <c r="Q382" t="str" cm="1">
        <f t="array" ref="Q382">_xlfn.IFS(OrderData[[#This Row],[Coffee Type]]="Rob","Robusta",OrderData[[#This Row],[Coffee Type]]="Ara","Arabica",OrderData[[#This Row],[Coffee Type]]="Lib","Librica",OrderData[[#This Row],[Coffee Type]]="Exc","Excelsior")</f>
        <v>Librica</v>
      </c>
    </row>
    <row r="383" spans="1:17" x14ac:dyDescent="0.3">
      <c r="A383" s="2" t="s">
        <v>778</v>
      </c>
      <c r="B383" s="3">
        <v>44646</v>
      </c>
      <c r="C383" s="2" t="s">
        <v>779</v>
      </c>
      <c r="D383" t="s">
        <v>67</v>
      </c>
      <c r="E383" s="2">
        <v>5</v>
      </c>
      <c r="F383" s="2" t="str">
        <f>VLOOKUP(OrderData[[#This Row],[Customer ID]],customers!$A$1:$I$1001,2,FALSE)</f>
        <v>Pren Bess</v>
      </c>
      <c r="G383" s="2" t="str">
        <f>LEFT(OrderData[[#This Row],[Name]], SEARCH(" ", OrderData[[#This Row],[Name]]) - 1)</f>
        <v>Pren</v>
      </c>
      <c r="H383" s="2" t="str">
        <f>RIGHT(OrderData[[#This Row],[Name]], LEN(OrderData[[#This Row],[Name]]) - SEARCH(" ", OrderData[[#This Row],[Name]]))</f>
        <v>Bess</v>
      </c>
      <c r="I383" s="2" t="str">
        <f>VLOOKUP(OrderData[[#This Row],[Customer ID]],customers!$A$1:$I$1001,6,FALSE)</f>
        <v>Los Angeles</v>
      </c>
      <c r="J383" s="2" t="str">
        <f>VLOOKUP(OrderData[[#This Row],[Customer ID]],customers!$A$1:$I$1001,7,FALSE)</f>
        <v>United States</v>
      </c>
      <c r="K383" t="str">
        <f>VLOOKUP(OrderData[[#This Row],[Customer ID]],customers!$A$1:$I$1001,9,FALSE)</f>
        <v>Yes</v>
      </c>
      <c r="L383" t="str">
        <f>INDEX(Table3[Coffee Type],MATCH(OrderData[[#This Row],[Product ID]],Table3[Product ID],0))</f>
        <v>Ara</v>
      </c>
      <c r="M383" t="str">
        <f>VLOOKUP(OrderData[[#This Row],[Product ID]],products!$A$1:$G$49,3,FALSE)</f>
        <v>D</v>
      </c>
      <c r="N383">
        <f>VLOOKUP(OrderData[[#This Row],[Product ID]],products!$A$1:$G$49,5,FALSE)</f>
        <v>2.9849999999999999</v>
      </c>
      <c r="O383" s="4">
        <f>OrderData[[#This Row],[Unit Price]]*OrderData[[#This Row],[Quantity]]</f>
        <v>14.924999999999999</v>
      </c>
      <c r="P383" t="str" cm="1">
        <f t="array" ref="P383">_xlfn.IFS(OrderData[[#This Row],[Roast Type]]="M","Medium",OrderData[[#This Row],[Roast Type]]="L","Light",OrderData[[#This Row],[Roast Type]]="D","Dark")</f>
        <v>Dark</v>
      </c>
      <c r="Q383" t="str" cm="1">
        <f t="array" ref="Q383">_xlfn.IFS(OrderData[[#This Row],[Coffee Type]]="Rob","Robusta",OrderData[[#This Row],[Coffee Type]]="Ara","Arabica",OrderData[[#This Row],[Coffee Type]]="Lib","Librica",OrderData[[#This Row],[Coffee Type]]="Exc","Excelsior")</f>
        <v>Arabica</v>
      </c>
    </row>
    <row r="384" spans="1:17" x14ac:dyDescent="0.3">
      <c r="A384" s="2" t="s">
        <v>780</v>
      </c>
      <c r="B384" s="3">
        <v>43840</v>
      </c>
      <c r="C384" s="2" t="s">
        <v>781</v>
      </c>
      <c r="D384" t="s">
        <v>29</v>
      </c>
      <c r="E384" s="2">
        <v>3</v>
      </c>
      <c r="F384" s="2" t="str">
        <f>VLOOKUP(OrderData[[#This Row],[Customer ID]],customers!$A$1:$I$1001,2,FALSE)</f>
        <v>Elka Windress</v>
      </c>
      <c r="G384" s="2" t="str">
        <f>LEFT(OrderData[[#This Row],[Name]], SEARCH(" ", OrderData[[#This Row],[Name]]) - 1)</f>
        <v>Elka</v>
      </c>
      <c r="H384" s="2" t="str">
        <f>RIGHT(OrderData[[#This Row],[Name]], LEN(OrderData[[#This Row],[Name]]) - SEARCH(" ", OrderData[[#This Row],[Name]]))</f>
        <v>Windress</v>
      </c>
      <c r="I384" s="2" t="str">
        <f>VLOOKUP(OrderData[[#This Row],[Customer ID]],customers!$A$1:$I$1001,6,FALSE)</f>
        <v>Baltimore</v>
      </c>
      <c r="J384" s="2" t="str">
        <f>VLOOKUP(OrderData[[#This Row],[Customer ID]],customers!$A$1:$I$1001,7,FALSE)</f>
        <v>United States</v>
      </c>
      <c r="K384" t="str">
        <f>VLOOKUP(OrderData[[#This Row],[Customer ID]],customers!$A$1:$I$1001,9,FALSE)</f>
        <v>No</v>
      </c>
      <c r="L384" t="str">
        <f>INDEX(Table3[Coffee Type],MATCH(OrderData[[#This Row],[Product ID]],Table3[Product ID],0))</f>
        <v>Exc</v>
      </c>
      <c r="M384" t="str">
        <f>VLOOKUP(OrderData[[#This Row],[Product ID]],products!$A$1:$G$49,3,FALSE)</f>
        <v>D</v>
      </c>
      <c r="N384">
        <f>VLOOKUP(OrderData[[#This Row],[Product ID]],products!$A$1:$G$49,5,FALSE)</f>
        <v>7.29</v>
      </c>
      <c r="O384" s="4">
        <f>OrderData[[#This Row],[Unit Price]]*OrderData[[#This Row],[Quantity]]</f>
        <v>21.87</v>
      </c>
      <c r="P384" t="str" cm="1">
        <f t="array" ref="P384">_xlfn.IFS(OrderData[[#This Row],[Roast Type]]="M","Medium",OrderData[[#This Row],[Roast Type]]="L","Light",OrderData[[#This Row],[Roast Type]]="D","Dark")</f>
        <v>Dark</v>
      </c>
      <c r="Q384" t="str" cm="1">
        <f t="array" ref="Q384">_xlfn.IFS(OrderData[[#This Row],[Coffee Type]]="Rob","Robusta",OrderData[[#This Row],[Coffee Type]]="Ara","Arabica",OrderData[[#This Row],[Coffee Type]]="Lib","Librica",OrderData[[#This Row],[Coffee Type]]="Exc","Excelsior")</f>
        <v>Excelsior</v>
      </c>
    </row>
    <row r="385" spans="1:17" x14ac:dyDescent="0.3">
      <c r="A385" s="2" t="s">
        <v>782</v>
      </c>
      <c r="B385" s="3">
        <v>43586</v>
      </c>
      <c r="C385" s="2" t="s">
        <v>783</v>
      </c>
      <c r="D385" t="s">
        <v>189</v>
      </c>
      <c r="E385" s="2">
        <v>6</v>
      </c>
      <c r="F385" s="2" t="str">
        <f>VLOOKUP(OrderData[[#This Row],[Customer ID]],customers!$A$1:$I$1001,2,FALSE)</f>
        <v>Marty Kidstoun</v>
      </c>
      <c r="G385" s="2" t="str">
        <f>LEFT(OrderData[[#This Row],[Name]], SEARCH(" ", OrderData[[#This Row],[Name]]) - 1)</f>
        <v>Marty</v>
      </c>
      <c r="H385" s="2" t="str">
        <f>RIGHT(OrderData[[#This Row],[Name]], LEN(OrderData[[#This Row],[Name]]) - SEARCH(" ", OrderData[[#This Row],[Name]]))</f>
        <v>Kidstoun</v>
      </c>
      <c r="I385" s="2" t="str">
        <f>VLOOKUP(OrderData[[#This Row],[Customer ID]],customers!$A$1:$I$1001,6,FALSE)</f>
        <v>Harrisburg</v>
      </c>
      <c r="J385" s="2" t="str">
        <f>VLOOKUP(OrderData[[#This Row],[Customer ID]],customers!$A$1:$I$1001,7,FALSE)</f>
        <v>United States</v>
      </c>
      <c r="K385" t="str">
        <f>VLOOKUP(OrderData[[#This Row],[Customer ID]],customers!$A$1:$I$1001,9,FALSE)</f>
        <v>Yes</v>
      </c>
      <c r="L385" t="str">
        <f>INDEX(Table3[Coffee Type],MATCH(OrderData[[#This Row],[Product ID]],Table3[Product ID],0))</f>
        <v>Exc</v>
      </c>
      <c r="M385" t="str">
        <f>VLOOKUP(OrderData[[#This Row],[Product ID]],products!$A$1:$G$49,3,FALSE)</f>
        <v>L</v>
      </c>
      <c r="N385">
        <f>VLOOKUP(OrderData[[#This Row],[Product ID]],products!$A$1:$G$49,5,FALSE)</f>
        <v>8.91</v>
      </c>
      <c r="O385" s="4">
        <f>OrderData[[#This Row],[Unit Price]]*OrderData[[#This Row],[Quantity]]</f>
        <v>53.46</v>
      </c>
      <c r="P385" t="str" cm="1">
        <f t="array" ref="P385">_xlfn.IFS(OrderData[[#This Row],[Roast Type]]="M","Medium",OrderData[[#This Row],[Roast Type]]="L","Light",OrderData[[#This Row],[Roast Type]]="D","Dark")</f>
        <v>Light</v>
      </c>
      <c r="Q385" t="str" cm="1">
        <f t="array" ref="Q385">_xlfn.IFS(OrderData[[#This Row],[Coffee Type]]="Rob","Robusta",OrderData[[#This Row],[Coffee Type]]="Ara","Arabica",OrderData[[#This Row],[Coffee Type]]="Lib","Librica",OrderData[[#This Row],[Coffee Type]]="Exc","Excelsior")</f>
        <v>Excelsior</v>
      </c>
    </row>
    <row r="386" spans="1:17" x14ac:dyDescent="0.3">
      <c r="A386" s="2" t="s">
        <v>784</v>
      </c>
      <c r="B386" s="3">
        <v>43870</v>
      </c>
      <c r="C386" s="2" t="s">
        <v>785</v>
      </c>
      <c r="D386" t="s">
        <v>217</v>
      </c>
      <c r="E386" s="2">
        <v>4</v>
      </c>
      <c r="F386" s="2" t="str">
        <f>VLOOKUP(OrderData[[#This Row],[Customer ID]],customers!$A$1:$I$1001,2,FALSE)</f>
        <v>Nickey Dimbleby</v>
      </c>
      <c r="G386" s="2" t="str">
        <f>LEFT(OrderData[[#This Row],[Name]], SEARCH(" ", OrderData[[#This Row],[Name]]) - 1)</f>
        <v>Nickey</v>
      </c>
      <c r="H386" s="2" t="str">
        <f>RIGHT(OrderData[[#This Row],[Name]], LEN(OrderData[[#This Row],[Name]]) - SEARCH(" ", OrderData[[#This Row],[Name]]))</f>
        <v>Dimbleby</v>
      </c>
      <c r="I386" s="2" t="str">
        <f>VLOOKUP(OrderData[[#This Row],[Customer ID]],customers!$A$1:$I$1001,6,FALSE)</f>
        <v>Dallas</v>
      </c>
      <c r="J386" s="2" t="str">
        <f>VLOOKUP(OrderData[[#This Row],[Customer ID]],customers!$A$1:$I$1001,7,FALSE)</f>
        <v>United States</v>
      </c>
      <c r="K386" t="str">
        <f>VLOOKUP(OrderData[[#This Row],[Customer ID]],customers!$A$1:$I$1001,9,FALSE)</f>
        <v>No</v>
      </c>
      <c r="L386" t="str">
        <f>INDEX(Table3[Coffee Type],MATCH(OrderData[[#This Row],[Product ID]],Table3[Product ID],0))</f>
        <v>Ara</v>
      </c>
      <c r="M386" t="str">
        <f>VLOOKUP(OrderData[[#This Row],[Product ID]],products!$A$1:$G$49,3,FALSE)</f>
        <v>L</v>
      </c>
      <c r="N386">
        <f>VLOOKUP(OrderData[[#This Row],[Product ID]],products!$A$1:$G$49,5,FALSE)</f>
        <v>29.784999999999997</v>
      </c>
      <c r="O386" s="4">
        <f>OrderData[[#This Row],[Unit Price]]*OrderData[[#This Row],[Quantity]]</f>
        <v>119.13999999999999</v>
      </c>
      <c r="P386" t="str" cm="1">
        <f t="array" ref="P386">_xlfn.IFS(OrderData[[#This Row],[Roast Type]]="M","Medium",OrderData[[#This Row],[Roast Type]]="L","Light",OrderData[[#This Row],[Roast Type]]="D","Dark")</f>
        <v>Light</v>
      </c>
      <c r="Q386" t="str" cm="1">
        <f t="array" ref="Q386">_xlfn.IFS(OrderData[[#This Row],[Coffee Type]]="Rob","Robusta",OrderData[[#This Row],[Coffee Type]]="Ara","Arabica",OrderData[[#This Row],[Coffee Type]]="Lib","Librica",OrderData[[#This Row],[Coffee Type]]="Exc","Excelsior")</f>
        <v>Arabica</v>
      </c>
    </row>
    <row r="387" spans="1:17" x14ac:dyDescent="0.3">
      <c r="A387" s="2" t="s">
        <v>786</v>
      </c>
      <c r="B387" s="3">
        <v>44559</v>
      </c>
      <c r="C387" s="2" t="s">
        <v>787</v>
      </c>
      <c r="D387" t="s">
        <v>91</v>
      </c>
      <c r="E387" s="2">
        <v>5</v>
      </c>
      <c r="F387" s="2" t="str">
        <f>VLOOKUP(OrderData[[#This Row],[Customer ID]],customers!$A$1:$I$1001,2,FALSE)</f>
        <v>Virgil Baumadier</v>
      </c>
      <c r="G387" s="2" t="str">
        <f>LEFT(OrderData[[#This Row],[Name]], SEARCH(" ", OrderData[[#This Row],[Name]]) - 1)</f>
        <v>Virgil</v>
      </c>
      <c r="H387" s="2" t="str">
        <f>RIGHT(OrderData[[#This Row],[Name]], LEN(OrderData[[#This Row],[Name]]) - SEARCH(" ", OrderData[[#This Row],[Name]]))</f>
        <v>Baumadier</v>
      </c>
      <c r="I387" s="2" t="str">
        <f>VLOOKUP(OrderData[[#This Row],[Customer ID]],customers!$A$1:$I$1001,6,FALSE)</f>
        <v>Kansas City</v>
      </c>
      <c r="J387" s="2" t="str">
        <f>VLOOKUP(OrderData[[#This Row],[Customer ID]],customers!$A$1:$I$1001,7,FALSE)</f>
        <v>United States</v>
      </c>
      <c r="K387" t="str">
        <f>VLOOKUP(OrderData[[#This Row],[Customer ID]],customers!$A$1:$I$1001,9,FALSE)</f>
        <v>Yes</v>
      </c>
      <c r="L387" t="str">
        <f>INDEX(Table3[Coffee Type],MATCH(OrderData[[#This Row],[Product ID]],Table3[Product ID],0))</f>
        <v>Lib</v>
      </c>
      <c r="M387" t="str">
        <f>VLOOKUP(OrderData[[#This Row],[Product ID]],products!$A$1:$G$49,3,FALSE)</f>
        <v>M</v>
      </c>
      <c r="N387">
        <f>VLOOKUP(OrderData[[#This Row],[Product ID]],products!$A$1:$G$49,5,FALSE)</f>
        <v>8.73</v>
      </c>
      <c r="O387" s="4">
        <f>OrderData[[#This Row],[Unit Price]]*OrderData[[#This Row],[Quantity]]</f>
        <v>43.650000000000006</v>
      </c>
      <c r="P387" t="str" cm="1">
        <f t="array" ref="P387">_xlfn.IFS(OrderData[[#This Row],[Roast Type]]="M","Medium",OrderData[[#This Row],[Roast Type]]="L","Light",OrderData[[#This Row],[Roast Type]]="D","Dark")</f>
        <v>Medium</v>
      </c>
      <c r="Q387" t="str" cm="1">
        <f t="array" ref="Q387">_xlfn.IFS(OrderData[[#This Row],[Coffee Type]]="Rob","Robusta",OrderData[[#This Row],[Coffee Type]]="Ara","Arabica",OrderData[[#This Row],[Coffee Type]]="Lib","Librica",OrderData[[#This Row],[Coffee Type]]="Exc","Excelsior")</f>
        <v>Librica</v>
      </c>
    </row>
    <row r="388" spans="1:17" x14ac:dyDescent="0.3">
      <c r="A388" s="2" t="s">
        <v>788</v>
      </c>
      <c r="B388" s="3">
        <v>44083</v>
      </c>
      <c r="C388" s="2" t="s">
        <v>789</v>
      </c>
      <c r="D388" t="s">
        <v>67</v>
      </c>
      <c r="E388" s="2">
        <v>6</v>
      </c>
      <c r="F388" s="2" t="str">
        <f>VLOOKUP(OrderData[[#This Row],[Customer ID]],customers!$A$1:$I$1001,2,FALSE)</f>
        <v>Lenore Messenbird</v>
      </c>
      <c r="G388" s="2" t="str">
        <f>LEFT(OrderData[[#This Row],[Name]], SEARCH(" ", OrderData[[#This Row],[Name]]) - 1)</f>
        <v>Lenore</v>
      </c>
      <c r="H388" s="2" t="str">
        <f>RIGHT(OrderData[[#This Row],[Name]], LEN(OrderData[[#This Row],[Name]]) - SEARCH(" ", OrderData[[#This Row],[Name]]))</f>
        <v>Messenbird</v>
      </c>
      <c r="I388" s="2" t="str">
        <f>VLOOKUP(OrderData[[#This Row],[Customer ID]],customers!$A$1:$I$1001,6,FALSE)</f>
        <v>Springfield</v>
      </c>
      <c r="J388" s="2" t="str">
        <f>VLOOKUP(OrderData[[#This Row],[Customer ID]],customers!$A$1:$I$1001,7,FALSE)</f>
        <v>United States</v>
      </c>
      <c r="K388" t="str">
        <f>VLOOKUP(OrderData[[#This Row],[Customer ID]],customers!$A$1:$I$1001,9,FALSE)</f>
        <v>Yes</v>
      </c>
      <c r="L388" t="str">
        <f>INDEX(Table3[Coffee Type],MATCH(OrderData[[#This Row],[Product ID]],Table3[Product ID],0))</f>
        <v>Ara</v>
      </c>
      <c r="M388" t="str">
        <f>VLOOKUP(OrderData[[#This Row],[Product ID]],products!$A$1:$G$49,3,FALSE)</f>
        <v>D</v>
      </c>
      <c r="N388">
        <f>VLOOKUP(OrderData[[#This Row],[Product ID]],products!$A$1:$G$49,5,FALSE)</f>
        <v>2.9849999999999999</v>
      </c>
      <c r="O388" s="4">
        <f>OrderData[[#This Row],[Unit Price]]*OrderData[[#This Row],[Quantity]]</f>
        <v>17.91</v>
      </c>
      <c r="P388" t="str" cm="1">
        <f t="array" ref="P388">_xlfn.IFS(OrderData[[#This Row],[Roast Type]]="M","Medium",OrderData[[#This Row],[Roast Type]]="L","Light",OrderData[[#This Row],[Roast Type]]="D","Dark")</f>
        <v>Dark</v>
      </c>
      <c r="Q388" t="str" cm="1">
        <f t="array" ref="Q388">_xlfn.IFS(OrderData[[#This Row],[Coffee Type]]="Rob","Robusta",OrderData[[#This Row],[Coffee Type]]="Ara","Arabica",OrderData[[#This Row],[Coffee Type]]="Lib","Librica",OrderData[[#This Row],[Coffee Type]]="Exc","Excelsior")</f>
        <v>Arabica</v>
      </c>
    </row>
    <row r="389" spans="1:17" x14ac:dyDescent="0.3">
      <c r="A389" s="2" t="s">
        <v>790</v>
      </c>
      <c r="B389" s="3">
        <v>44455</v>
      </c>
      <c r="C389" s="2" t="s">
        <v>791</v>
      </c>
      <c r="D389" t="s">
        <v>150</v>
      </c>
      <c r="E389" s="2">
        <v>5</v>
      </c>
      <c r="F389" s="2" t="str">
        <f>VLOOKUP(OrderData[[#This Row],[Customer ID]],customers!$A$1:$I$1001,2,FALSE)</f>
        <v>Shirleen Welds</v>
      </c>
      <c r="G389" s="2" t="str">
        <f>LEFT(OrderData[[#This Row],[Name]], SEARCH(" ", OrderData[[#This Row],[Name]]) - 1)</f>
        <v>Shirleen</v>
      </c>
      <c r="H389" s="2" t="str">
        <f>RIGHT(OrderData[[#This Row],[Name]], LEN(OrderData[[#This Row],[Name]]) - SEARCH(" ", OrderData[[#This Row],[Name]]))</f>
        <v>Welds</v>
      </c>
      <c r="I389" s="2" t="str">
        <f>VLOOKUP(OrderData[[#This Row],[Customer ID]],customers!$A$1:$I$1001,6,FALSE)</f>
        <v>New Haven</v>
      </c>
      <c r="J389" s="2" t="str">
        <f>VLOOKUP(OrderData[[#This Row],[Customer ID]],customers!$A$1:$I$1001,7,FALSE)</f>
        <v>United States</v>
      </c>
      <c r="K389" t="str">
        <f>VLOOKUP(OrderData[[#This Row],[Customer ID]],customers!$A$1:$I$1001,9,FALSE)</f>
        <v>Yes</v>
      </c>
      <c r="L389" t="str">
        <f>INDEX(Table3[Coffee Type],MATCH(OrderData[[#This Row],[Product ID]],Table3[Product ID],0))</f>
        <v>Exc</v>
      </c>
      <c r="M389" t="str">
        <f>VLOOKUP(OrderData[[#This Row],[Product ID]],products!$A$1:$G$49,3,FALSE)</f>
        <v>L</v>
      </c>
      <c r="N389">
        <f>VLOOKUP(OrderData[[#This Row],[Product ID]],products!$A$1:$G$49,5,FALSE)</f>
        <v>14.85</v>
      </c>
      <c r="O389" s="4">
        <f>OrderData[[#This Row],[Unit Price]]*OrderData[[#This Row],[Quantity]]</f>
        <v>74.25</v>
      </c>
      <c r="P389" t="str" cm="1">
        <f t="array" ref="P389">_xlfn.IFS(OrderData[[#This Row],[Roast Type]]="M","Medium",OrderData[[#This Row],[Roast Type]]="L","Light",OrderData[[#This Row],[Roast Type]]="D","Dark")</f>
        <v>Light</v>
      </c>
      <c r="Q389" t="str" cm="1">
        <f t="array" ref="Q389">_xlfn.IFS(OrderData[[#This Row],[Coffee Type]]="Rob","Robusta",OrderData[[#This Row],[Coffee Type]]="Ara","Arabica",OrderData[[#This Row],[Coffee Type]]="Lib","Librica",OrderData[[#This Row],[Coffee Type]]="Exc","Excelsior")</f>
        <v>Excelsior</v>
      </c>
    </row>
    <row r="390" spans="1:17" x14ac:dyDescent="0.3">
      <c r="A390" s="2" t="s">
        <v>792</v>
      </c>
      <c r="B390" s="3">
        <v>44130</v>
      </c>
      <c r="C390" s="2" t="s">
        <v>793</v>
      </c>
      <c r="D390" t="s">
        <v>51</v>
      </c>
      <c r="E390" s="2">
        <v>3</v>
      </c>
      <c r="F390" s="2" t="str">
        <f>VLOOKUP(OrderData[[#This Row],[Customer ID]],customers!$A$1:$I$1001,2,FALSE)</f>
        <v>Maisie Sarvar</v>
      </c>
      <c r="G390" s="2" t="str">
        <f>LEFT(OrderData[[#This Row],[Name]], SEARCH(" ", OrderData[[#This Row],[Name]]) - 1)</f>
        <v>Maisie</v>
      </c>
      <c r="H390" s="2" t="str">
        <f>RIGHT(OrderData[[#This Row],[Name]], LEN(OrderData[[#This Row],[Name]]) - SEARCH(" ", OrderData[[#This Row],[Name]]))</f>
        <v>Sarvar</v>
      </c>
      <c r="I390" s="2" t="str">
        <f>VLOOKUP(OrderData[[#This Row],[Customer ID]],customers!$A$1:$I$1001,6,FALSE)</f>
        <v>Lawrenceville</v>
      </c>
      <c r="J390" s="2" t="str">
        <f>VLOOKUP(OrderData[[#This Row],[Customer ID]],customers!$A$1:$I$1001,7,FALSE)</f>
        <v>United States</v>
      </c>
      <c r="K390" t="str">
        <f>VLOOKUP(OrderData[[#This Row],[Customer ID]],customers!$A$1:$I$1001,9,FALSE)</f>
        <v>Yes</v>
      </c>
      <c r="L390" t="str">
        <f>INDEX(Table3[Coffee Type],MATCH(OrderData[[#This Row],[Product ID]],Table3[Product ID],0))</f>
        <v>Lib</v>
      </c>
      <c r="M390" t="str">
        <f>VLOOKUP(OrderData[[#This Row],[Product ID]],products!$A$1:$G$49,3,FALSE)</f>
        <v>D</v>
      </c>
      <c r="N390">
        <f>VLOOKUP(OrderData[[#This Row],[Product ID]],products!$A$1:$G$49,5,FALSE)</f>
        <v>3.8849999999999998</v>
      </c>
      <c r="O390" s="4">
        <f>OrderData[[#This Row],[Unit Price]]*OrderData[[#This Row],[Quantity]]</f>
        <v>11.654999999999999</v>
      </c>
      <c r="P390" t="str" cm="1">
        <f t="array" ref="P390">_xlfn.IFS(OrderData[[#This Row],[Roast Type]]="M","Medium",OrderData[[#This Row],[Roast Type]]="L","Light",OrderData[[#This Row],[Roast Type]]="D","Dark")</f>
        <v>Dark</v>
      </c>
      <c r="Q390" t="str" cm="1">
        <f t="array" ref="Q390">_xlfn.IFS(OrderData[[#This Row],[Coffee Type]]="Rob","Robusta",OrderData[[#This Row],[Coffee Type]]="Ara","Arabica",OrderData[[#This Row],[Coffee Type]]="Lib","Librica",OrderData[[#This Row],[Coffee Type]]="Exc","Excelsior")</f>
        <v>Librica</v>
      </c>
    </row>
    <row r="391" spans="1:17" x14ac:dyDescent="0.3">
      <c r="A391" s="2" t="s">
        <v>794</v>
      </c>
      <c r="B391" s="3">
        <v>43536</v>
      </c>
      <c r="C391" s="2" t="s">
        <v>795</v>
      </c>
      <c r="D391" t="s">
        <v>136</v>
      </c>
      <c r="E391" s="2">
        <v>3</v>
      </c>
      <c r="F391" s="2" t="str">
        <f>VLOOKUP(OrderData[[#This Row],[Customer ID]],customers!$A$1:$I$1001,2,FALSE)</f>
        <v>Andrej Havick</v>
      </c>
      <c r="G391" s="2" t="str">
        <f>LEFT(OrderData[[#This Row],[Name]], SEARCH(" ", OrderData[[#This Row],[Name]]) - 1)</f>
        <v>Andrej</v>
      </c>
      <c r="H391" s="2" t="str">
        <f>RIGHT(OrderData[[#This Row],[Name]], LEN(OrderData[[#This Row],[Name]]) - SEARCH(" ", OrderData[[#This Row],[Name]]))</f>
        <v>Havick</v>
      </c>
      <c r="I391" s="2" t="str">
        <f>VLOOKUP(OrderData[[#This Row],[Customer ID]],customers!$A$1:$I$1001,6,FALSE)</f>
        <v>Asheville</v>
      </c>
      <c r="J391" s="2" t="str">
        <f>VLOOKUP(OrderData[[#This Row],[Customer ID]],customers!$A$1:$I$1001,7,FALSE)</f>
        <v>United States</v>
      </c>
      <c r="K391" t="str">
        <f>VLOOKUP(OrderData[[#This Row],[Customer ID]],customers!$A$1:$I$1001,9,FALSE)</f>
        <v>Yes</v>
      </c>
      <c r="L391" t="str">
        <f>INDEX(Table3[Coffee Type],MATCH(OrderData[[#This Row],[Product ID]],Table3[Product ID],0))</f>
        <v>Lib</v>
      </c>
      <c r="M391" t="str">
        <f>VLOOKUP(OrderData[[#This Row],[Product ID]],products!$A$1:$G$49,3,FALSE)</f>
        <v>D</v>
      </c>
      <c r="N391">
        <f>VLOOKUP(OrderData[[#This Row],[Product ID]],products!$A$1:$G$49,5,FALSE)</f>
        <v>7.77</v>
      </c>
      <c r="O391" s="4">
        <f>OrderData[[#This Row],[Unit Price]]*OrderData[[#This Row],[Quantity]]</f>
        <v>23.31</v>
      </c>
      <c r="P391" t="str" cm="1">
        <f t="array" ref="P391">_xlfn.IFS(OrderData[[#This Row],[Roast Type]]="M","Medium",OrderData[[#This Row],[Roast Type]]="L","Light",OrderData[[#This Row],[Roast Type]]="D","Dark")</f>
        <v>Dark</v>
      </c>
      <c r="Q391" t="str" cm="1">
        <f t="array" ref="Q391">_xlfn.IFS(OrderData[[#This Row],[Coffee Type]]="Rob","Robusta",OrderData[[#This Row],[Coffee Type]]="Ara","Arabica",OrderData[[#This Row],[Coffee Type]]="Lib","Librica",OrderData[[#This Row],[Coffee Type]]="Exc","Excelsior")</f>
        <v>Librica</v>
      </c>
    </row>
    <row r="392" spans="1:17" x14ac:dyDescent="0.3">
      <c r="A392" s="2" t="s">
        <v>796</v>
      </c>
      <c r="B392" s="3">
        <v>44245</v>
      </c>
      <c r="C392" s="2" t="s">
        <v>797</v>
      </c>
      <c r="D392" t="s">
        <v>29</v>
      </c>
      <c r="E392" s="2">
        <v>2</v>
      </c>
      <c r="F392" s="2" t="str">
        <f>VLOOKUP(OrderData[[#This Row],[Customer ID]],customers!$A$1:$I$1001,2,FALSE)</f>
        <v>Sloan Diviny</v>
      </c>
      <c r="G392" s="2" t="str">
        <f>LEFT(OrderData[[#This Row],[Name]], SEARCH(" ", OrderData[[#This Row],[Name]]) - 1)</f>
        <v>Sloan</v>
      </c>
      <c r="H392" s="2" t="str">
        <f>RIGHT(OrderData[[#This Row],[Name]], LEN(OrderData[[#This Row],[Name]]) - SEARCH(" ", OrderData[[#This Row],[Name]]))</f>
        <v>Diviny</v>
      </c>
      <c r="I392" s="2" t="str">
        <f>VLOOKUP(OrderData[[#This Row],[Customer ID]],customers!$A$1:$I$1001,6,FALSE)</f>
        <v>Saint Paul</v>
      </c>
      <c r="J392" s="2" t="str">
        <f>VLOOKUP(OrderData[[#This Row],[Customer ID]],customers!$A$1:$I$1001,7,FALSE)</f>
        <v>United States</v>
      </c>
      <c r="K392" t="str">
        <f>VLOOKUP(OrderData[[#This Row],[Customer ID]],customers!$A$1:$I$1001,9,FALSE)</f>
        <v>Yes</v>
      </c>
      <c r="L392" t="str">
        <f>INDEX(Table3[Coffee Type],MATCH(OrderData[[#This Row],[Product ID]],Table3[Product ID],0))</f>
        <v>Exc</v>
      </c>
      <c r="M392" t="str">
        <f>VLOOKUP(OrderData[[#This Row],[Product ID]],products!$A$1:$G$49,3,FALSE)</f>
        <v>D</v>
      </c>
      <c r="N392">
        <f>VLOOKUP(OrderData[[#This Row],[Product ID]],products!$A$1:$G$49,5,FALSE)</f>
        <v>7.29</v>
      </c>
      <c r="O392" s="4">
        <f>OrderData[[#This Row],[Unit Price]]*OrderData[[#This Row],[Quantity]]</f>
        <v>14.58</v>
      </c>
      <c r="P392" t="str" cm="1">
        <f t="array" ref="P392">_xlfn.IFS(OrderData[[#This Row],[Roast Type]]="M","Medium",OrderData[[#This Row],[Roast Type]]="L","Light",OrderData[[#This Row],[Roast Type]]="D","Dark")</f>
        <v>Dark</v>
      </c>
      <c r="Q392" t="str" cm="1">
        <f t="array" ref="Q392">_xlfn.IFS(OrderData[[#This Row],[Coffee Type]]="Rob","Robusta",OrderData[[#This Row],[Coffee Type]]="Ara","Arabica",OrderData[[#This Row],[Coffee Type]]="Lib","Librica",OrderData[[#This Row],[Coffee Type]]="Exc","Excelsior")</f>
        <v>Excelsior</v>
      </c>
    </row>
    <row r="393" spans="1:17" x14ac:dyDescent="0.3">
      <c r="A393" s="2" t="s">
        <v>798</v>
      </c>
      <c r="B393" s="3">
        <v>44133</v>
      </c>
      <c r="C393" s="2" t="s">
        <v>799</v>
      </c>
      <c r="D393" t="s">
        <v>80</v>
      </c>
      <c r="E393" s="2">
        <v>2</v>
      </c>
      <c r="F393" s="2" t="str">
        <f>VLOOKUP(OrderData[[#This Row],[Customer ID]],customers!$A$1:$I$1001,2,FALSE)</f>
        <v>Itch Norquoy</v>
      </c>
      <c r="G393" s="2" t="str">
        <f>LEFT(OrderData[[#This Row],[Name]], SEARCH(" ", OrderData[[#This Row],[Name]]) - 1)</f>
        <v>Itch</v>
      </c>
      <c r="H393" s="2" t="str">
        <f>RIGHT(OrderData[[#This Row],[Name]], LEN(OrderData[[#This Row],[Name]]) - SEARCH(" ", OrderData[[#This Row],[Name]]))</f>
        <v>Norquoy</v>
      </c>
      <c r="I393" s="2" t="str">
        <f>VLOOKUP(OrderData[[#This Row],[Customer ID]],customers!$A$1:$I$1001,6,FALSE)</f>
        <v>Minneapolis</v>
      </c>
      <c r="J393" s="2" t="str">
        <f>VLOOKUP(OrderData[[#This Row],[Customer ID]],customers!$A$1:$I$1001,7,FALSE)</f>
        <v>United States</v>
      </c>
      <c r="K393" t="str">
        <f>VLOOKUP(OrderData[[#This Row],[Customer ID]],customers!$A$1:$I$1001,9,FALSE)</f>
        <v>No</v>
      </c>
      <c r="L393" t="str">
        <f>INDEX(Table3[Coffee Type],MATCH(OrderData[[#This Row],[Product ID]],Table3[Product ID],0))</f>
        <v>Ara</v>
      </c>
      <c r="M393" t="str">
        <f>VLOOKUP(OrderData[[#This Row],[Product ID]],products!$A$1:$G$49,3,FALSE)</f>
        <v>M</v>
      </c>
      <c r="N393">
        <f>VLOOKUP(OrderData[[#This Row],[Product ID]],products!$A$1:$G$49,5,FALSE)</f>
        <v>6.75</v>
      </c>
      <c r="O393" s="4">
        <f>OrderData[[#This Row],[Unit Price]]*OrderData[[#This Row],[Quantity]]</f>
        <v>13.5</v>
      </c>
      <c r="P393" t="str" cm="1">
        <f t="array" ref="P393">_xlfn.IFS(OrderData[[#This Row],[Roast Type]]="M","Medium",OrderData[[#This Row],[Roast Type]]="L","Light",OrderData[[#This Row],[Roast Type]]="D","Dark")</f>
        <v>Medium</v>
      </c>
      <c r="Q393" t="str" cm="1">
        <f t="array" ref="Q393">_xlfn.IFS(OrderData[[#This Row],[Coffee Type]]="Rob","Robusta",OrderData[[#This Row],[Coffee Type]]="Ara","Arabica",OrderData[[#This Row],[Coffee Type]]="Lib","Librica",OrderData[[#This Row],[Coffee Type]]="Exc","Excelsior")</f>
        <v>Arabica</v>
      </c>
    </row>
    <row r="394" spans="1:17" x14ac:dyDescent="0.3">
      <c r="A394" s="2" t="s">
        <v>800</v>
      </c>
      <c r="B394" s="3">
        <v>44445</v>
      </c>
      <c r="C394" s="2" t="s">
        <v>801</v>
      </c>
      <c r="D394" t="s">
        <v>150</v>
      </c>
      <c r="E394" s="2">
        <v>6</v>
      </c>
      <c r="F394" s="2" t="str">
        <f>VLOOKUP(OrderData[[#This Row],[Customer ID]],customers!$A$1:$I$1001,2,FALSE)</f>
        <v>Anson Iddison</v>
      </c>
      <c r="G394" s="2" t="str">
        <f>LEFT(OrderData[[#This Row],[Name]], SEARCH(" ", OrderData[[#This Row],[Name]]) - 1)</f>
        <v>Anson</v>
      </c>
      <c r="H394" s="2" t="str">
        <f>RIGHT(OrderData[[#This Row],[Name]], LEN(OrderData[[#This Row],[Name]]) - SEARCH(" ", OrderData[[#This Row],[Name]]))</f>
        <v>Iddison</v>
      </c>
      <c r="I394" s="2" t="str">
        <f>VLOOKUP(OrderData[[#This Row],[Customer ID]],customers!$A$1:$I$1001,6,FALSE)</f>
        <v>Santa Ana</v>
      </c>
      <c r="J394" s="2" t="str">
        <f>VLOOKUP(OrderData[[#This Row],[Customer ID]],customers!$A$1:$I$1001,7,FALSE)</f>
        <v>United States</v>
      </c>
      <c r="K394" t="str">
        <f>VLOOKUP(OrderData[[#This Row],[Customer ID]],customers!$A$1:$I$1001,9,FALSE)</f>
        <v>No</v>
      </c>
      <c r="L394" t="str">
        <f>INDEX(Table3[Coffee Type],MATCH(OrderData[[#This Row],[Product ID]],Table3[Product ID],0))</f>
        <v>Exc</v>
      </c>
      <c r="M394" t="str">
        <f>VLOOKUP(OrderData[[#This Row],[Product ID]],products!$A$1:$G$49,3,FALSE)</f>
        <v>L</v>
      </c>
      <c r="N394">
        <f>VLOOKUP(OrderData[[#This Row],[Product ID]],products!$A$1:$G$49,5,FALSE)</f>
        <v>14.85</v>
      </c>
      <c r="O394" s="4">
        <f>OrderData[[#This Row],[Unit Price]]*OrderData[[#This Row],[Quantity]]</f>
        <v>89.1</v>
      </c>
      <c r="P394" t="str" cm="1">
        <f t="array" ref="P394">_xlfn.IFS(OrderData[[#This Row],[Roast Type]]="M","Medium",OrderData[[#This Row],[Roast Type]]="L","Light",OrderData[[#This Row],[Roast Type]]="D","Dark")</f>
        <v>Light</v>
      </c>
      <c r="Q394" t="str" cm="1">
        <f t="array" ref="Q394">_xlfn.IFS(OrderData[[#This Row],[Coffee Type]]="Rob","Robusta",OrderData[[#This Row],[Coffee Type]]="Ara","Arabica",OrderData[[#This Row],[Coffee Type]]="Lib","Librica",OrderData[[#This Row],[Coffee Type]]="Exc","Excelsior")</f>
        <v>Excelsior</v>
      </c>
    </row>
    <row r="395" spans="1:17" x14ac:dyDescent="0.3">
      <c r="A395" s="2" t="s">
        <v>800</v>
      </c>
      <c r="B395" s="3">
        <v>44445</v>
      </c>
      <c r="C395" s="2" t="s">
        <v>801</v>
      </c>
      <c r="D395" t="s">
        <v>128</v>
      </c>
      <c r="E395" s="2">
        <v>1</v>
      </c>
      <c r="F395" s="2" t="str">
        <f>VLOOKUP(OrderData[[#This Row],[Customer ID]],customers!$A$1:$I$1001,2,FALSE)</f>
        <v>Anson Iddison</v>
      </c>
      <c r="G395" s="2" t="str">
        <f>LEFT(OrderData[[#This Row],[Name]], SEARCH(" ", OrderData[[#This Row],[Name]]) - 1)</f>
        <v>Anson</v>
      </c>
      <c r="H395" s="2" t="str">
        <f>RIGHT(OrderData[[#This Row],[Name]], LEN(OrderData[[#This Row],[Name]]) - SEARCH(" ", OrderData[[#This Row],[Name]]))</f>
        <v>Iddison</v>
      </c>
      <c r="I395" s="2" t="str">
        <f>VLOOKUP(OrderData[[#This Row],[Customer ID]],customers!$A$1:$I$1001,6,FALSE)</f>
        <v>Santa Ana</v>
      </c>
      <c r="J395" s="2" t="str">
        <f>VLOOKUP(OrderData[[#This Row],[Customer ID]],customers!$A$1:$I$1001,7,FALSE)</f>
        <v>United States</v>
      </c>
      <c r="K395" t="str">
        <f>VLOOKUP(OrderData[[#This Row],[Customer ID]],customers!$A$1:$I$1001,9,FALSE)</f>
        <v>No</v>
      </c>
      <c r="L395" t="str">
        <f>INDEX(Table3[Coffee Type],MATCH(OrderData[[#This Row],[Product ID]],Table3[Product ID],0))</f>
        <v>Ara</v>
      </c>
      <c r="M395" t="str">
        <f>VLOOKUP(OrderData[[#This Row],[Product ID]],products!$A$1:$G$49,3,FALSE)</f>
        <v>L</v>
      </c>
      <c r="N395">
        <f>VLOOKUP(OrderData[[#This Row],[Product ID]],products!$A$1:$G$49,5,FALSE)</f>
        <v>3.8849999999999998</v>
      </c>
      <c r="O395" s="4">
        <f>OrderData[[#This Row],[Unit Price]]*OrderData[[#This Row],[Quantity]]</f>
        <v>3.8849999999999998</v>
      </c>
      <c r="P395" t="str" cm="1">
        <f t="array" ref="P395">_xlfn.IFS(OrderData[[#This Row],[Roast Type]]="M","Medium",OrderData[[#This Row],[Roast Type]]="L","Light",OrderData[[#This Row],[Roast Type]]="D","Dark")</f>
        <v>Light</v>
      </c>
      <c r="Q395" t="str" cm="1">
        <f t="array" ref="Q395">_xlfn.IFS(OrderData[[#This Row],[Coffee Type]]="Rob","Robusta",OrderData[[#This Row],[Coffee Type]]="Ara","Arabica",OrderData[[#This Row],[Coffee Type]]="Lib","Librica",OrderData[[#This Row],[Coffee Type]]="Exc","Excelsior")</f>
        <v>Arabica</v>
      </c>
    </row>
    <row r="396" spans="1:17" x14ac:dyDescent="0.3">
      <c r="A396" s="2" t="s">
        <v>802</v>
      </c>
      <c r="B396" s="3">
        <v>44083</v>
      </c>
      <c r="C396" s="2" t="s">
        <v>803</v>
      </c>
      <c r="D396" t="s">
        <v>23</v>
      </c>
      <c r="E396" s="2">
        <v>4</v>
      </c>
      <c r="F396" s="2" t="str">
        <f>VLOOKUP(OrderData[[#This Row],[Customer ID]],customers!$A$1:$I$1001,2,FALSE)</f>
        <v>Randal Longfield</v>
      </c>
      <c r="G396" s="2" t="str">
        <f>LEFT(OrderData[[#This Row],[Name]], SEARCH(" ", OrderData[[#This Row],[Name]]) - 1)</f>
        <v>Randal</v>
      </c>
      <c r="H396" s="2" t="str">
        <f>RIGHT(OrderData[[#This Row],[Name]], LEN(OrderData[[#This Row],[Name]]) - SEARCH(" ", OrderData[[#This Row],[Name]]))</f>
        <v>Longfield</v>
      </c>
      <c r="I396" s="2" t="str">
        <f>VLOOKUP(OrderData[[#This Row],[Customer ID]],customers!$A$1:$I$1001,6,FALSE)</f>
        <v>Minneapolis</v>
      </c>
      <c r="J396" s="2" t="str">
        <f>VLOOKUP(OrderData[[#This Row],[Customer ID]],customers!$A$1:$I$1001,7,FALSE)</f>
        <v>United States</v>
      </c>
      <c r="K396" t="str">
        <f>VLOOKUP(OrderData[[#This Row],[Customer ID]],customers!$A$1:$I$1001,9,FALSE)</f>
        <v>No</v>
      </c>
      <c r="L396" t="str">
        <f>INDEX(Table3[Coffee Type],MATCH(OrderData[[#This Row],[Product ID]],Table3[Product ID],0))</f>
        <v>Rob</v>
      </c>
      <c r="M396" t="str">
        <f>VLOOKUP(OrderData[[#This Row],[Product ID]],products!$A$1:$G$49,3,FALSE)</f>
        <v>L</v>
      </c>
      <c r="N396">
        <f>VLOOKUP(OrderData[[#This Row],[Product ID]],products!$A$1:$G$49,5,FALSE)</f>
        <v>27.484999999999996</v>
      </c>
      <c r="O396" s="4">
        <f>OrderData[[#This Row],[Unit Price]]*OrderData[[#This Row],[Quantity]]</f>
        <v>109.93999999999998</v>
      </c>
      <c r="P396" t="str" cm="1">
        <f t="array" ref="P396">_xlfn.IFS(OrderData[[#This Row],[Roast Type]]="M","Medium",OrderData[[#This Row],[Roast Type]]="L","Light",OrderData[[#This Row],[Roast Type]]="D","Dark")</f>
        <v>Light</v>
      </c>
      <c r="Q396" t="str" cm="1">
        <f t="array" ref="Q396">_xlfn.IFS(OrderData[[#This Row],[Coffee Type]]="Rob","Robusta",OrderData[[#This Row],[Coffee Type]]="Ara","Arabica",OrderData[[#This Row],[Coffee Type]]="Lib","Librica",OrderData[[#This Row],[Coffee Type]]="Exc","Excelsior")</f>
        <v>Robusta</v>
      </c>
    </row>
    <row r="397" spans="1:17" x14ac:dyDescent="0.3">
      <c r="A397" s="2" t="s">
        <v>804</v>
      </c>
      <c r="B397" s="3">
        <v>44465</v>
      </c>
      <c r="C397" s="2" t="s">
        <v>805</v>
      </c>
      <c r="D397" t="s">
        <v>136</v>
      </c>
      <c r="E397" s="2">
        <v>6</v>
      </c>
      <c r="F397" s="2" t="str">
        <f>VLOOKUP(OrderData[[#This Row],[Customer ID]],customers!$A$1:$I$1001,2,FALSE)</f>
        <v>Gregorius Kislingbury</v>
      </c>
      <c r="G397" s="2" t="str">
        <f>LEFT(OrderData[[#This Row],[Name]], SEARCH(" ", OrderData[[#This Row],[Name]]) - 1)</f>
        <v>Gregorius</v>
      </c>
      <c r="H397" s="2" t="str">
        <f>RIGHT(OrderData[[#This Row],[Name]], LEN(OrderData[[#This Row],[Name]]) - SEARCH(" ", OrderData[[#This Row],[Name]]))</f>
        <v>Kislingbury</v>
      </c>
      <c r="I397" s="2" t="str">
        <f>VLOOKUP(OrderData[[#This Row],[Customer ID]],customers!$A$1:$I$1001,6,FALSE)</f>
        <v>Washington</v>
      </c>
      <c r="J397" s="2" t="str">
        <f>VLOOKUP(OrderData[[#This Row],[Customer ID]],customers!$A$1:$I$1001,7,FALSE)</f>
        <v>United States</v>
      </c>
      <c r="K397" t="str">
        <f>VLOOKUP(OrderData[[#This Row],[Customer ID]],customers!$A$1:$I$1001,9,FALSE)</f>
        <v>Yes</v>
      </c>
      <c r="L397" t="str">
        <f>INDEX(Table3[Coffee Type],MATCH(OrderData[[#This Row],[Product ID]],Table3[Product ID],0))</f>
        <v>Lib</v>
      </c>
      <c r="M397" t="str">
        <f>VLOOKUP(OrderData[[#This Row],[Product ID]],products!$A$1:$G$49,3,FALSE)</f>
        <v>D</v>
      </c>
      <c r="N397">
        <f>VLOOKUP(OrderData[[#This Row],[Product ID]],products!$A$1:$G$49,5,FALSE)</f>
        <v>7.77</v>
      </c>
      <c r="O397" s="4">
        <f>OrderData[[#This Row],[Unit Price]]*OrderData[[#This Row],[Quantity]]</f>
        <v>46.62</v>
      </c>
      <c r="P397" t="str" cm="1">
        <f t="array" ref="P397">_xlfn.IFS(OrderData[[#This Row],[Roast Type]]="M","Medium",OrderData[[#This Row],[Roast Type]]="L","Light",OrderData[[#This Row],[Roast Type]]="D","Dark")</f>
        <v>Dark</v>
      </c>
      <c r="Q397" t="str" cm="1">
        <f t="array" ref="Q397">_xlfn.IFS(OrderData[[#This Row],[Coffee Type]]="Rob","Robusta",OrderData[[#This Row],[Coffee Type]]="Ara","Arabica",OrderData[[#This Row],[Coffee Type]]="Lib","Librica",OrderData[[#This Row],[Coffee Type]]="Exc","Excelsior")</f>
        <v>Librica</v>
      </c>
    </row>
    <row r="398" spans="1:17" x14ac:dyDescent="0.3">
      <c r="A398" s="2" t="s">
        <v>806</v>
      </c>
      <c r="B398" s="3">
        <v>44140</v>
      </c>
      <c r="C398" s="2" t="s">
        <v>807</v>
      </c>
      <c r="D398" t="s">
        <v>205</v>
      </c>
      <c r="E398" s="2">
        <v>5</v>
      </c>
      <c r="F398" s="2" t="str">
        <f>VLOOKUP(OrderData[[#This Row],[Customer ID]],customers!$A$1:$I$1001,2,FALSE)</f>
        <v>Xenos Gibbons</v>
      </c>
      <c r="G398" s="2" t="str">
        <f>LEFT(OrderData[[#This Row],[Name]], SEARCH(" ", OrderData[[#This Row],[Name]]) - 1)</f>
        <v>Xenos</v>
      </c>
      <c r="H398" s="2" t="str">
        <f>RIGHT(OrderData[[#This Row],[Name]], LEN(OrderData[[#This Row],[Name]]) - SEARCH(" ", OrderData[[#This Row],[Name]]))</f>
        <v>Gibbons</v>
      </c>
      <c r="I398" s="2" t="str">
        <f>VLOOKUP(OrderData[[#This Row],[Customer ID]],customers!$A$1:$I$1001,6,FALSE)</f>
        <v>San Bernardino</v>
      </c>
      <c r="J398" s="2" t="str">
        <f>VLOOKUP(OrderData[[#This Row],[Customer ID]],customers!$A$1:$I$1001,7,FALSE)</f>
        <v>United States</v>
      </c>
      <c r="K398" t="str">
        <f>VLOOKUP(OrderData[[#This Row],[Customer ID]],customers!$A$1:$I$1001,9,FALSE)</f>
        <v>No</v>
      </c>
      <c r="L398" t="str">
        <f>INDEX(Table3[Coffee Type],MATCH(OrderData[[#This Row],[Product ID]],Table3[Product ID],0))</f>
        <v>Ara</v>
      </c>
      <c r="M398" t="str">
        <f>VLOOKUP(OrderData[[#This Row],[Product ID]],products!$A$1:$G$49,3,FALSE)</f>
        <v>L</v>
      </c>
      <c r="N398">
        <f>VLOOKUP(OrderData[[#This Row],[Product ID]],products!$A$1:$G$49,5,FALSE)</f>
        <v>7.77</v>
      </c>
      <c r="O398" s="4">
        <f>OrderData[[#This Row],[Unit Price]]*OrderData[[#This Row],[Quantity]]</f>
        <v>38.849999999999994</v>
      </c>
      <c r="P398" t="str" cm="1">
        <f t="array" ref="P398">_xlfn.IFS(OrderData[[#This Row],[Roast Type]]="M","Medium",OrderData[[#This Row],[Roast Type]]="L","Light",OrderData[[#This Row],[Roast Type]]="D","Dark")</f>
        <v>Light</v>
      </c>
      <c r="Q398" t="str" cm="1">
        <f t="array" ref="Q398">_xlfn.IFS(OrderData[[#This Row],[Coffee Type]]="Rob","Robusta",OrderData[[#This Row],[Coffee Type]]="Ara","Arabica",OrderData[[#This Row],[Coffee Type]]="Lib","Librica",OrderData[[#This Row],[Coffee Type]]="Exc","Excelsior")</f>
        <v>Arabica</v>
      </c>
    </row>
    <row r="399" spans="1:17" x14ac:dyDescent="0.3">
      <c r="A399" s="2" t="s">
        <v>808</v>
      </c>
      <c r="B399" s="3">
        <v>43720</v>
      </c>
      <c r="C399" s="2" t="s">
        <v>809</v>
      </c>
      <c r="D399" t="s">
        <v>136</v>
      </c>
      <c r="E399" s="2">
        <v>4</v>
      </c>
      <c r="F399" s="2" t="str">
        <f>VLOOKUP(OrderData[[#This Row],[Customer ID]],customers!$A$1:$I$1001,2,FALSE)</f>
        <v>Fleur Parres</v>
      </c>
      <c r="G399" s="2" t="str">
        <f>LEFT(OrderData[[#This Row],[Name]], SEARCH(" ", OrderData[[#This Row],[Name]]) - 1)</f>
        <v>Fleur</v>
      </c>
      <c r="H399" s="2" t="str">
        <f>RIGHT(OrderData[[#This Row],[Name]], LEN(OrderData[[#This Row],[Name]]) - SEARCH(" ", OrderData[[#This Row],[Name]]))</f>
        <v>Parres</v>
      </c>
      <c r="I399" s="2" t="str">
        <f>VLOOKUP(OrderData[[#This Row],[Customer ID]],customers!$A$1:$I$1001,6,FALSE)</f>
        <v>Rochester</v>
      </c>
      <c r="J399" s="2" t="str">
        <f>VLOOKUP(OrderData[[#This Row],[Customer ID]],customers!$A$1:$I$1001,7,FALSE)</f>
        <v>United States</v>
      </c>
      <c r="K399" t="str">
        <f>VLOOKUP(OrderData[[#This Row],[Customer ID]],customers!$A$1:$I$1001,9,FALSE)</f>
        <v>Yes</v>
      </c>
      <c r="L399" t="str">
        <f>INDEX(Table3[Coffee Type],MATCH(OrderData[[#This Row],[Product ID]],Table3[Product ID],0))</f>
        <v>Lib</v>
      </c>
      <c r="M399" t="str">
        <f>VLOOKUP(OrderData[[#This Row],[Product ID]],products!$A$1:$G$49,3,FALSE)</f>
        <v>D</v>
      </c>
      <c r="N399">
        <f>VLOOKUP(OrderData[[#This Row],[Product ID]],products!$A$1:$G$49,5,FALSE)</f>
        <v>7.77</v>
      </c>
      <c r="O399" s="4">
        <f>OrderData[[#This Row],[Unit Price]]*OrderData[[#This Row],[Quantity]]</f>
        <v>31.08</v>
      </c>
      <c r="P399" t="str" cm="1">
        <f t="array" ref="P399">_xlfn.IFS(OrderData[[#This Row],[Roast Type]]="M","Medium",OrderData[[#This Row],[Roast Type]]="L","Light",OrderData[[#This Row],[Roast Type]]="D","Dark")</f>
        <v>Dark</v>
      </c>
      <c r="Q399" t="str" cm="1">
        <f t="array" ref="Q399">_xlfn.IFS(OrderData[[#This Row],[Coffee Type]]="Rob","Robusta",OrderData[[#This Row],[Coffee Type]]="Ara","Arabica",OrderData[[#This Row],[Coffee Type]]="Lib","Librica",OrderData[[#This Row],[Coffee Type]]="Exc","Excelsior")</f>
        <v>Librica</v>
      </c>
    </row>
    <row r="400" spans="1:17" x14ac:dyDescent="0.3">
      <c r="A400" s="2" t="s">
        <v>810</v>
      </c>
      <c r="B400" s="3">
        <v>43677</v>
      </c>
      <c r="C400" s="2" t="s">
        <v>811</v>
      </c>
      <c r="D400" t="s">
        <v>67</v>
      </c>
      <c r="E400" s="2">
        <v>6</v>
      </c>
      <c r="F400" s="2" t="str">
        <f>VLOOKUP(OrderData[[#This Row],[Customer ID]],customers!$A$1:$I$1001,2,FALSE)</f>
        <v>Gran Sibray</v>
      </c>
      <c r="G400" s="2" t="str">
        <f>LEFT(OrderData[[#This Row],[Name]], SEARCH(" ", OrderData[[#This Row],[Name]]) - 1)</f>
        <v>Gran</v>
      </c>
      <c r="H400" s="2" t="str">
        <f>RIGHT(OrderData[[#This Row],[Name]], LEN(OrderData[[#This Row],[Name]]) - SEARCH(" ", OrderData[[#This Row],[Name]]))</f>
        <v>Sibray</v>
      </c>
      <c r="I400" s="2" t="str">
        <f>VLOOKUP(OrderData[[#This Row],[Customer ID]],customers!$A$1:$I$1001,6,FALSE)</f>
        <v>Vancouver</v>
      </c>
      <c r="J400" s="2" t="str">
        <f>VLOOKUP(OrderData[[#This Row],[Customer ID]],customers!$A$1:$I$1001,7,FALSE)</f>
        <v>United States</v>
      </c>
      <c r="K400" t="str">
        <f>VLOOKUP(OrderData[[#This Row],[Customer ID]],customers!$A$1:$I$1001,9,FALSE)</f>
        <v>Yes</v>
      </c>
      <c r="L400" t="str">
        <f>INDEX(Table3[Coffee Type],MATCH(OrderData[[#This Row],[Product ID]],Table3[Product ID],0))</f>
        <v>Ara</v>
      </c>
      <c r="M400" t="str">
        <f>VLOOKUP(OrderData[[#This Row],[Product ID]],products!$A$1:$G$49,3,FALSE)</f>
        <v>D</v>
      </c>
      <c r="N400">
        <f>VLOOKUP(OrderData[[#This Row],[Product ID]],products!$A$1:$G$49,5,FALSE)</f>
        <v>2.9849999999999999</v>
      </c>
      <c r="O400" s="4">
        <f>OrderData[[#This Row],[Unit Price]]*OrderData[[#This Row],[Quantity]]</f>
        <v>17.91</v>
      </c>
      <c r="P400" t="str" cm="1">
        <f t="array" ref="P400">_xlfn.IFS(OrderData[[#This Row],[Roast Type]]="M","Medium",OrderData[[#This Row],[Roast Type]]="L","Light",OrderData[[#This Row],[Roast Type]]="D","Dark")</f>
        <v>Dark</v>
      </c>
      <c r="Q400" t="str" cm="1">
        <f t="array" ref="Q400">_xlfn.IFS(OrderData[[#This Row],[Coffee Type]]="Rob","Robusta",OrderData[[#This Row],[Coffee Type]]="Ara","Arabica",OrderData[[#This Row],[Coffee Type]]="Lib","Librica",OrderData[[#This Row],[Coffee Type]]="Exc","Excelsior")</f>
        <v>Arabica</v>
      </c>
    </row>
    <row r="401" spans="1:17" x14ac:dyDescent="0.3">
      <c r="A401" s="2" t="s">
        <v>812</v>
      </c>
      <c r="B401" s="3">
        <v>43539</v>
      </c>
      <c r="C401" s="2" t="s">
        <v>813</v>
      </c>
      <c r="D401" t="s">
        <v>543</v>
      </c>
      <c r="E401" s="2">
        <v>6</v>
      </c>
      <c r="F401" s="2" t="str">
        <f>VLOOKUP(OrderData[[#This Row],[Customer ID]],customers!$A$1:$I$1001,2,FALSE)</f>
        <v>Ingelbert Hotchkin</v>
      </c>
      <c r="G401" s="2" t="str">
        <f>LEFT(OrderData[[#This Row],[Name]], SEARCH(" ", OrderData[[#This Row],[Name]]) - 1)</f>
        <v>Ingelbert</v>
      </c>
      <c r="H401" s="2" t="str">
        <f>RIGHT(OrderData[[#This Row],[Name]], LEN(OrderData[[#This Row],[Name]]) - SEARCH(" ", OrderData[[#This Row],[Name]]))</f>
        <v>Hotchkin</v>
      </c>
      <c r="I401" s="2" t="str">
        <f>VLOOKUP(OrderData[[#This Row],[Customer ID]],customers!$A$1:$I$1001,6,FALSE)</f>
        <v>Preston</v>
      </c>
      <c r="J401" s="2" t="str">
        <f>VLOOKUP(OrderData[[#This Row],[Customer ID]],customers!$A$1:$I$1001,7,FALSE)</f>
        <v>United Kingdom</v>
      </c>
      <c r="K401" t="str">
        <f>VLOOKUP(OrderData[[#This Row],[Customer ID]],customers!$A$1:$I$1001,9,FALSE)</f>
        <v>No</v>
      </c>
      <c r="L401" t="str">
        <f>INDEX(Table3[Coffee Type],MATCH(OrderData[[#This Row],[Product ID]],Table3[Product ID],0))</f>
        <v>Exc</v>
      </c>
      <c r="M401" t="str">
        <f>VLOOKUP(OrderData[[#This Row],[Product ID]],products!$A$1:$G$49,3,FALSE)</f>
        <v>D</v>
      </c>
      <c r="N401">
        <f>VLOOKUP(OrderData[[#This Row],[Product ID]],products!$A$1:$G$49,5,FALSE)</f>
        <v>27.945</v>
      </c>
      <c r="O401" s="4">
        <f>OrderData[[#This Row],[Unit Price]]*OrderData[[#This Row],[Quantity]]</f>
        <v>167.67000000000002</v>
      </c>
      <c r="P401" t="str" cm="1">
        <f t="array" ref="P401">_xlfn.IFS(OrderData[[#This Row],[Roast Type]]="M","Medium",OrderData[[#This Row],[Roast Type]]="L","Light",OrderData[[#This Row],[Roast Type]]="D","Dark")</f>
        <v>Dark</v>
      </c>
      <c r="Q401" t="str" cm="1">
        <f t="array" ref="Q401">_xlfn.IFS(OrderData[[#This Row],[Coffee Type]]="Rob","Robusta",OrderData[[#This Row],[Coffee Type]]="Ara","Arabica",OrderData[[#This Row],[Coffee Type]]="Lib","Librica",OrderData[[#This Row],[Coffee Type]]="Exc","Excelsior")</f>
        <v>Excelsior</v>
      </c>
    </row>
    <row r="402" spans="1:17" x14ac:dyDescent="0.3">
      <c r="A402" s="2" t="s">
        <v>814</v>
      </c>
      <c r="B402" s="3">
        <v>44332</v>
      </c>
      <c r="C402" s="2" t="s">
        <v>815</v>
      </c>
      <c r="D402" t="s">
        <v>145</v>
      </c>
      <c r="E402" s="2">
        <v>4</v>
      </c>
      <c r="F402" s="2" t="str">
        <f>VLOOKUP(OrderData[[#This Row],[Customer ID]],customers!$A$1:$I$1001,2,FALSE)</f>
        <v>Neely Broadberrie</v>
      </c>
      <c r="G402" s="2" t="str">
        <f>LEFT(OrderData[[#This Row],[Name]], SEARCH(" ", OrderData[[#This Row],[Name]]) - 1)</f>
        <v>Neely</v>
      </c>
      <c r="H402" s="2" t="str">
        <f>RIGHT(OrderData[[#This Row],[Name]], LEN(OrderData[[#This Row],[Name]]) - SEARCH(" ", OrderData[[#This Row],[Name]]))</f>
        <v>Broadberrie</v>
      </c>
      <c r="I402" s="2" t="str">
        <f>VLOOKUP(OrderData[[#This Row],[Customer ID]],customers!$A$1:$I$1001,6,FALSE)</f>
        <v>Washington</v>
      </c>
      <c r="J402" s="2" t="str">
        <f>VLOOKUP(OrderData[[#This Row],[Customer ID]],customers!$A$1:$I$1001,7,FALSE)</f>
        <v>United States</v>
      </c>
      <c r="K402" t="str">
        <f>VLOOKUP(OrderData[[#This Row],[Customer ID]],customers!$A$1:$I$1001,9,FALSE)</f>
        <v>No</v>
      </c>
      <c r="L402" t="str">
        <f>INDEX(Table3[Coffee Type],MATCH(OrderData[[#This Row],[Product ID]],Table3[Product ID],0))</f>
        <v>Lib</v>
      </c>
      <c r="M402" t="str">
        <f>VLOOKUP(OrderData[[#This Row],[Product ID]],products!$A$1:$G$49,3,FALSE)</f>
        <v>L</v>
      </c>
      <c r="N402">
        <f>VLOOKUP(OrderData[[#This Row],[Product ID]],products!$A$1:$G$49,5,FALSE)</f>
        <v>15.85</v>
      </c>
      <c r="O402" s="4">
        <f>OrderData[[#This Row],[Unit Price]]*OrderData[[#This Row],[Quantity]]</f>
        <v>63.4</v>
      </c>
      <c r="P402" t="str" cm="1">
        <f t="array" ref="P402">_xlfn.IFS(OrderData[[#This Row],[Roast Type]]="M","Medium",OrderData[[#This Row],[Roast Type]]="L","Light",OrderData[[#This Row],[Roast Type]]="D","Dark")</f>
        <v>Light</v>
      </c>
      <c r="Q402" t="str" cm="1">
        <f t="array" ref="Q402">_xlfn.IFS(OrderData[[#This Row],[Coffee Type]]="Rob","Robusta",OrderData[[#This Row],[Coffee Type]]="Ara","Arabica",OrderData[[#This Row],[Coffee Type]]="Lib","Librica",OrderData[[#This Row],[Coffee Type]]="Exc","Excelsior")</f>
        <v>Librica</v>
      </c>
    </row>
    <row r="403" spans="1:17" x14ac:dyDescent="0.3">
      <c r="A403" s="2" t="s">
        <v>816</v>
      </c>
      <c r="B403" s="3">
        <v>43591</v>
      </c>
      <c r="C403" s="2" t="s">
        <v>817</v>
      </c>
      <c r="D403" t="s">
        <v>90</v>
      </c>
      <c r="E403" s="2">
        <v>2</v>
      </c>
      <c r="F403" s="2" t="str">
        <f>VLOOKUP(OrderData[[#This Row],[Customer ID]],customers!$A$1:$I$1001,2,FALSE)</f>
        <v>Rutger Pithcock</v>
      </c>
      <c r="G403" s="2" t="str">
        <f>LEFT(OrderData[[#This Row],[Name]], SEARCH(" ", OrderData[[#This Row],[Name]]) - 1)</f>
        <v>Rutger</v>
      </c>
      <c r="H403" s="2" t="str">
        <f>RIGHT(OrderData[[#This Row],[Name]], LEN(OrderData[[#This Row],[Name]]) - SEARCH(" ", OrderData[[#This Row],[Name]]))</f>
        <v>Pithcock</v>
      </c>
      <c r="I403" s="2" t="str">
        <f>VLOOKUP(OrderData[[#This Row],[Customer ID]],customers!$A$1:$I$1001,6,FALSE)</f>
        <v>Knoxville</v>
      </c>
      <c r="J403" s="2" t="str">
        <f>VLOOKUP(OrderData[[#This Row],[Customer ID]],customers!$A$1:$I$1001,7,FALSE)</f>
        <v>United States</v>
      </c>
      <c r="K403" t="str">
        <f>VLOOKUP(OrderData[[#This Row],[Customer ID]],customers!$A$1:$I$1001,9,FALSE)</f>
        <v>Yes</v>
      </c>
      <c r="L403" t="str">
        <f>INDEX(Table3[Coffee Type],MATCH(OrderData[[#This Row],[Product ID]],Table3[Product ID],0))</f>
        <v>Lib</v>
      </c>
      <c r="M403" t="str">
        <f>VLOOKUP(OrderData[[#This Row],[Product ID]],products!$A$1:$G$49,3,FALSE)</f>
        <v>M</v>
      </c>
      <c r="N403">
        <f>VLOOKUP(OrderData[[#This Row],[Product ID]],products!$A$1:$G$49,5,FALSE)</f>
        <v>4.3650000000000002</v>
      </c>
      <c r="O403" s="4">
        <f>OrderData[[#This Row],[Unit Price]]*OrderData[[#This Row],[Quantity]]</f>
        <v>8.73</v>
      </c>
      <c r="P403" t="str" cm="1">
        <f t="array" ref="P403">_xlfn.IFS(OrderData[[#This Row],[Roast Type]]="M","Medium",OrderData[[#This Row],[Roast Type]]="L","Light",OrderData[[#This Row],[Roast Type]]="D","Dark")</f>
        <v>Medium</v>
      </c>
      <c r="Q403" t="str" cm="1">
        <f t="array" ref="Q403">_xlfn.IFS(OrderData[[#This Row],[Coffee Type]]="Rob","Robusta",OrderData[[#This Row],[Coffee Type]]="Ara","Arabica",OrderData[[#This Row],[Coffee Type]]="Lib","Librica",OrderData[[#This Row],[Coffee Type]]="Exc","Excelsior")</f>
        <v>Librica</v>
      </c>
    </row>
    <row r="404" spans="1:17" x14ac:dyDescent="0.3">
      <c r="A404" s="2" t="s">
        <v>818</v>
      </c>
      <c r="B404" s="3">
        <v>43502</v>
      </c>
      <c r="C404" s="2" t="s">
        <v>819</v>
      </c>
      <c r="D404" t="s">
        <v>192</v>
      </c>
      <c r="E404" s="2">
        <v>3</v>
      </c>
      <c r="F404" s="2" t="str">
        <f>VLOOKUP(OrderData[[#This Row],[Customer ID]],customers!$A$1:$I$1001,2,FALSE)</f>
        <v>Gale Croysdale</v>
      </c>
      <c r="G404" s="2" t="str">
        <f>LEFT(OrderData[[#This Row],[Name]], SEARCH(" ", OrderData[[#This Row],[Name]]) - 1)</f>
        <v>Gale</v>
      </c>
      <c r="H404" s="2" t="str">
        <f>RIGHT(OrderData[[#This Row],[Name]], LEN(OrderData[[#This Row],[Name]]) - SEARCH(" ", OrderData[[#This Row],[Name]]))</f>
        <v>Croysdale</v>
      </c>
      <c r="I404" s="2" t="str">
        <f>VLOOKUP(OrderData[[#This Row],[Customer ID]],customers!$A$1:$I$1001,6,FALSE)</f>
        <v>Charleston</v>
      </c>
      <c r="J404" s="2" t="str">
        <f>VLOOKUP(OrderData[[#This Row],[Customer ID]],customers!$A$1:$I$1001,7,FALSE)</f>
        <v>United States</v>
      </c>
      <c r="K404" t="str">
        <f>VLOOKUP(OrderData[[#This Row],[Customer ID]],customers!$A$1:$I$1001,9,FALSE)</f>
        <v>Yes</v>
      </c>
      <c r="L404" t="str">
        <f>INDEX(Table3[Coffee Type],MATCH(OrderData[[#This Row],[Product ID]],Table3[Product ID],0))</f>
        <v>Rob</v>
      </c>
      <c r="M404" t="str">
        <f>VLOOKUP(OrderData[[#This Row],[Product ID]],products!$A$1:$G$49,3,FALSE)</f>
        <v>D</v>
      </c>
      <c r="N404">
        <f>VLOOKUP(OrderData[[#This Row],[Product ID]],products!$A$1:$G$49,5,FALSE)</f>
        <v>8.9499999999999993</v>
      </c>
      <c r="O404" s="4">
        <f>OrderData[[#This Row],[Unit Price]]*OrderData[[#This Row],[Quantity]]</f>
        <v>26.849999999999998</v>
      </c>
      <c r="P404" t="str" cm="1">
        <f t="array" ref="P404">_xlfn.IFS(OrderData[[#This Row],[Roast Type]]="M","Medium",OrderData[[#This Row],[Roast Type]]="L","Light",OrderData[[#This Row],[Roast Type]]="D","Dark")</f>
        <v>Dark</v>
      </c>
      <c r="Q404" t="str" cm="1">
        <f t="array" ref="Q404">_xlfn.IFS(OrderData[[#This Row],[Coffee Type]]="Rob","Robusta",OrderData[[#This Row],[Coffee Type]]="Ara","Arabica",OrderData[[#This Row],[Coffee Type]]="Lib","Librica",OrderData[[#This Row],[Coffee Type]]="Exc","Excelsior")</f>
        <v>Robusta</v>
      </c>
    </row>
    <row r="405" spans="1:17" x14ac:dyDescent="0.3">
      <c r="A405" s="2" t="s">
        <v>820</v>
      </c>
      <c r="B405" s="3">
        <v>44295</v>
      </c>
      <c r="C405" s="2" t="s">
        <v>821</v>
      </c>
      <c r="D405" t="s">
        <v>32</v>
      </c>
      <c r="E405" s="2">
        <v>2</v>
      </c>
      <c r="F405" s="2" t="str">
        <f>VLOOKUP(OrderData[[#This Row],[Customer ID]],customers!$A$1:$I$1001,2,FALSE)</f>
        <v>Benedetto Gozzett</v>
      </c>
      <c r="G405" s="2" t="str">
        <f>LEFT(OrderData[[#This Row],[Name]], SEARCH(" ", OrderData[[#This Row],[Name]]) - 1)</f>
        <v>Benedetto</v>
      </c>
      <c r="H405" s="2" t="str">
        <f>RIGHT(OrderData[[#This Row],[Name]], LEN(OrderData[[#This Row],[Name]]) - SEARCH(" ", OrderData[[#This Row],[Name]]))</f>
        <v>Gozzett</v>
      </c>
      <c r="I405" s="2" t="str">
        <f>VLOOKUP(OrderData[[#This Row],[Customer ID]],customers!$A$1:$I$1001,6,FALSE)</f>
        <v>Dallas</v>
      </c>
      <c r="J405" s="2" t="str">
        <f>VLOOKUP(OrderData[[#This Row],[Customer ID]],customers!$A$1:$I$1001,7,FALSE)</f>
        <v>United States</v>
      </c>
      <c r="K405" t="str">
        <f>VLOOKUP(OrderData[[#This Row],[Customer ID]],customers!$A$1:$I$1001,9,FALSE)</f>
        <v>No</v>
      </c>
      <c r="L405" t="str">
        <f>INDEX(Table3[Coffee Type],MATCH(OrderData[[#This Row],[Product ID]],Table3[Product ID],0))</f>
        <v>Lib</v>
      </c>
      <c r="M405" t="str">
        <f>VLOOKUP(OrderData[[#This Row],[Product ID]],products!$A$1:$G$49,3,FALSE)</f>
        <v>L</v>
      </c>
      <c r="N405">
        <f>VLOOKUP(OrderData[[#This Row],[Product ID]],products!$A$1:$G$49,5,FALSE)</f>
        <v>4.7549999999999999</v>
      </c>
      <c r="O405" s="4">
        <f>OrderData[[#This Row],[Unit Price]]*OrderData[[#This Row],[Quantity]]</f>
        <v>9.51</v>
      </c>
      <c r="P405" t="str" cm="1">
        <f t="array" ref="P405">_xlfn.IFS(OrderData[[#This Row],[Roast Type]]="M","Medium",OrderData[[#This Row],[Roast Type]]="L","Light",OrderData[[#This Row],[Roast Type]]="D","Dark")</f>
        <v>Light</v>
      </c>
      <c r="Q405" t="str" cm="1">
        <f t="array" ref="Q405">_xlfn.IFS(OrderData[[#This Row],[Coffee Type]]="Rob","Robusta",OrderData[[#This Row],[Coffee Type]]="Ara","Arabica",OrderData[[#This Row],[Coffee Type]]="Lib","Librica",OrderData[[#This Row],[Coffee Type]]="Exc","Excelsior")</f>
        <v>Librica</v>
      </c>
    </row>
    <row r="406" spans="1:17" x14ac:dyDescent="0.3">
      <c r="A406" s="2" t="s">
        <v>822</v>
      </c>
      <c r="B406" s="3">
        <v>43971</v>
      </c>
      <c r="C406" s="2" t="s">
        <v>823</v>
      </c>
      <c r="D406" t="s">
        <v>40</v>
      </c>
      <c r="E406" s="2">
        <v>4</v>
      </c>
      <c r="F406" s="2" t="str">
        <f>VLOOKUP(OrderData[[#This Row],[Customer ID]],customers!$A$1:$I$1001,2,FALSE)</f>
        <v>Tania Craggs</v>
      </c>
      <c r="G406" s="2" t="str">
        <f>LEFT(OrderData[[#This Row],[Name]], SEARCH(" ", OrderData[[#This Row],[Name]]) - 1)</f>
        <v>Tania</v>
      </c>
      <c r="H406" s="2" t="str">
        <f>RIGHT(OrderData[[#This Row],[Name]], LEN(OrderData[[#This Row],[Name]]) - SEARCH(" ", OrderData[[#This Row],[Name]]))</f>
        <v>Craggs</v>
      </c>
      <c r="I406" s="2" t="str">
        <f>VLOOKUP(OrderData[[#This Row],[Customer ID]],customers!$A$1:$I$1001,6,FALSE)</f>
        <v>Whitegate</v>
      </c>
      <c r="J406" s="2" t="str">
        <f>VLOOKUP(OrderData[[#This Row],[Customer ID]],customers!$A$1:$I$1001,7,FALSE)</f>
        <v>Ireland</v>
      </c>
      <c r="K406" t="str">
        <f>VLOOKUP(OrderData[[#This Row],[Customer ID]],customers!$A$1:$I$1001,9,FALSE)</f>
        <v>No</v>
      </c>
      <c r="L406" t="str">
        <f>INDEX(Table3[Coffee Type],MATCH(OrderData[[#This Row],[Product ID]],Table3[Product ID],0))</f>
        <v>Ara</v>
      </c>
      <c r="M406" t="str">
        <f>VLOOKUP(OrderData[[#This Row],[Product ID]],products!$A$1:$G$49,3,FALSE)</f>
        <v>D</v>
      </c>
      <c r="N406">
        <f>VLOOKUP(OrderData[[#This Row],[Product ID]],products!$A$1:$G$49,5,FALSE)</f>
        <v>9.9499999999999993</v>
      </c>
      <c r="O406" s="4">
        <f>OrderData[[#This Row],[Unit Price]]*OrderData[[#This Row],[Quantity]]</f>
        <v>39.799999999999997</v>
      </c>
      <c r="P406" t="str" cm="1">
        <f t="array" ref="P406">_xlfn.IFS(OrderData[[#This Row],[Roast Type]]="M","Medium",OrderData[[#This Row],[Roast Type]]="L","Light",OrderData[[#This Row],[Roast Type]]="D","Dark")</f>
        <v>Dark</v>
      </c>
      <c r="Q406" t="str" cm="1">
        <f t="array" ref="Q406">_xlfn.IFS(OrderData[[#This Row],[Coffee Type]]="Rob","Robusta",OrderData[[#This Row],[Coffee Type]]="Ara","Arabica",OrderData[[#This Row],[Coffee Type]]="Lib","Librica",OrderData[[#This Row],[Coffee Type]]="Exc","Excelsior")</f>
        <v>Arabica</v>
      </c>
    </row>
    <row r="407" spans="1:17" x14ac:dyDescent="0.3">
      <c r="A407" s="2" t="s">
        <v>824</v>
      </c>
      <c r="B407" s="3">
        <v>44167</v>
      </c>
      <c r="C407" s="2" t="s">
        <v>825</v>
      </c>
      <c r="D407" t="s">
        <v>16</v>
      </c>
      <c r="E407" s="2">
        <v>3</v>
      </c>
      <c r="F407" s="2" t="str">
        <f>VLOOKUP(OrderData[[#This Row],[Customer ID]],customers!$A$1:$I$1001,2,FALSE)</f>
        <v>Leonie Cullrford</v>
      </c>
      <c r="G407" s="2" t="str">
        <f>LEFT(OrderData[[#This Row],[Name]], SEARCH(" ", OrderData[[#This Row],[Name]]) - 1)</f>
        <v>Leonie</v>
      </c>
      <c r="H407" s="2" t="str">
        <f>RIGHT(OrderData[[#This Row],[Name]], LEN(OrderData[[#This Row],[Name]]) - SEARCH(" ", OrderData[[#This Row],[Name]]))</f>
        <v>Cullrford</v>
      </c>
      <c r="I407" s="2" t="str">
        <f>VLOOKUP(OrderData[[#This Row],[Customer ID]],customers!$A$1:$I$1001,6,FALSE)</f>
        <v>Chico</v>
      </c>
      <c r="J407" s="2" t="str">
        <f>VLOOKUP(OrderData[[#This Row],[Customer ID]],customers!$A$1:$I$1001,7,FALSE)</f>
        <v>United States</v>
      </c>
      <c r="K407" t="str">
        <f>VLOOKUP(OrderData[[#This Row],[Customer ID]],customers!$A$1:$I$1001,9,FALSE)</f>
        <v>Yes</v>
      </c>
      <c r="L407" t="str">
        <f>INDEX(Table3[Coffee Type],MATCH(OrderData[[#This Row],[Product ID]],Table3[Product ID],0))</f>
        <v>Exc</v>
      </c>
      <c r="M407" t="str">
        <f>VLOOKUP(OrderData[[#This Row],[Product ID]],products!$A$1:$G$49,3,FALSE)</f>
        <v>M</v>
      </c>
      <c r="N407">
        <f>VLOOKUP(OrderData[[#This Row],[Product ID]],products!$A$1:$G$49,5,FALSE)</f>
        <v>8.25</v>
      </c>
      <c r="O407" s="4">
        <f>OrderData[[#This Row],[Unit Price]]*OrderData[[#This Row],[Quantity]]</f>
        <v>24.75</v>
      </c>
      <c r="P407" t="str" cm="1">
        <f t="array" ref="P407">_xlfn.IFS(OrderData[[#This Row],[Roast Type]]="M","Medium",OrderData[[#This Row],[Roast Type]]="L","Light",OrderData[[#This Row],[Roast Type]]="D","Dark")</f>
        <v>Medium</v>
      </c>
      <c r="Q407" t="str" cm="1">
        <f t="array" ref="Q407">_xlfn.IFS(OrderData[[#This Row],[Coffee Type]]="Rob","Robusta",OrderData[[#This Row],[Coffee Type]]="Ara","Arabica",OrderData[[#This Row],[Coffee Type]]="Lib","Librica",OrderData[[#This Row],[Coffee Type]]="Exc","Excelsior")</f>
        <v>Excelsior</v>
      </c>
    </row>
    <row r="408" spans="1:17" x14ac:dyDescent="0.3">
      <c r="A408" s="2" t="s">
        <v>826</v>
      </c>
      <c r="B408" s="3">
        <v>44416</v>
      </c>
      <c r="C408" s="2" t="s">
        <v>827</v>
      </c>
      <c r="D408" t="s">
        <v>22</v>
      </c>
      <c r="E408" s="2">
        <v>5</v>
      </c>
      <c r="F408" s="2" t="str">
        <f>VLOOKUP(OrderData[[#This Row],[Customer ID]],customers!$A$1:$I$1001,2,FALSE)</f>
        <v>Auguste Rizon</v>
      </c>
      <c r="G408" s="2" t="str">
        <f>LEFT(OrderData[[#This Row],[Name]], SEARCH(" ", OrderData[[#This Row],[Name]]) - 1)</f>
        <v>Auguste</v>
      </c>
      <c r="H408" s="2" t="str">
        <f>RIGHT(OrderData[[#This Row],[Name]], LEN(OrderData[[#This Row],[Name]]) - SEARCH(" ", OrderData[[#This Row],[Name]]))</f>
        <v>Rizon</v>
      </c>
      <c r="I408" s="2" t="str">
        <f>VLOOKUP(OrderData[[#This Row],[Customer ID]],customers!$A$1:$I$1001,6,FALSE)</f>
        <v>Little Rock</v>
      </c>
      <c r="J408" s="2" t="str">
        <f>VLOOKUP(OrderData[[#This Row],[Customer ID]],customers!$A$1:$I$1001,7,FALSE)</f>
        <v>United States</v>
      </c>
      <c r="K408" t="str">
        <f>VLOOKUP(OrderData[[#This Row],[Customer ID]],customers!$A$1:$I$1001,9,FALSE)</f>
        <v>Yes</v>
      </c>
      <c r="L408" t="str">
        <f>INDEX(Table3[Coffee Type],MATCH(OrderData[[#This Row],[Product ID]],Table3[Product ID],0))</f>
        <v>Exc</v>
      </c>
      <c r="M408" t="str">
        <f>VLOOKUP(OrderData[[#This Row],[Product ID]],products!$A$1:$G$49,3,FALSE)</f>
        <v>M</v>
      </c>
      <c r="N408">
        <f>VLOOKUP(OrderData[[#This Row],[Product ID]],products!$A$1:$G$49,5,FALSE)</f>
        <v>13.75</v>
      </c>
      <c r="O408" s="4">
        <f>OrderData[[#This Row],[Unit Price]]*OrderData[[#This Row],[Quantity]]</f>
        <v>68.75</v>
      </c>
      <c r="P408" t="str" cm="1">
        <f t="array" ref="P408">_xlfn.IFS(OrderData[[#This Row],[Roast Type]]="M","Medium",OrderData[[#This Row],[Roast Type]]="L","Light",OrderData[[#This Row],[Roast Type]]="D","Dark")</f>
        <v>Medium</v>
      </c>
      <c r="Q408" t="str" cm="1">
        <f t="array" ref="Q408">_xlfn.IFS(OrderData[[#This Row],[Coffee Type]]="Rob","Robusta",OrderData[[#This Row],[Coffee Type]]="Ara","Arabica",OrderData[[#This Row],[Coffee Type]]="Lib","Librica",OrderData[[#This Row],[Coffee Type]]="Exc","Excelsior")</f>
        <v>Excelsior</v>
      </c>
    </row>
    <row r="409" spans="1:17" x14ac:dyDescent="0.3">
      <c r="A409" s="2" t="s">
        <v>828</v>
      </c>
      <c r="B409" s="3">
        <v>44595</v>
      </c>
      <c r="C409" s="2" t="s">
        <v>829</v>
      </c>
      <c r="D409" t="s">
        <v>16</v>
      </c>
      <c r="E409" s="2">
        <v>6</v>
      </c>
      <c r="F409" s="2" t="str">
        <f>VLOOKUP(OrderData[[#This Row],[Customer ID]],customers!$A$1:$I$1001,2,FALSE)</f>
        <v>Lorin Guerrazzi</v>
      </c>
      <c r="G409" s="2" t="str">
        <f>LEFT(OrderData[[#This Row],[Name]], SEARCH(" ", OrderData[[#This Row],[Name]]) - 1)</f>
        <v>Lorin</v>
      </c>
      <c r="H409" s="2" t="str">
        <f>RIGHT(OrderData[[#This Row],[Name]], LEN(OrderData[[#This Row],[Name]]) - SEARCH(" ", OrderData[[#This Row],[Name]]))</f>
        <v>Guerrazzi</v>
      </c>
      <c r="I409" s="2" t="str">
        <f>VLOOKUP(OrderData[[#This Row],[Customer ID]],customers!$A$1:$I$1001,6,FALSE)</f>
        <v>Balrothery</v>
      </c>
      <c r="J409" s="2" t="str">
        <f>VLOOKUP(OrderData[[#This Row],[Customer ID]],customers!$A$1:$I$1001,7,FALSE)</f>
        <v>Ireland</v>
      </c>
      <c r="K409" t="str">
        <f>VLOOKUP(OrderData[[#This Row],[Customer ID]],customers!$A$1:$I$1001,9,FALSE)</f>
        <v>No</v>
      </c>
      <c r="L409" t="str">
        <f>INDEX(Table3[Coffee Type],MATCH(OrderData[[#This Row],[Product ID]],Table3[Product ID],0))</f>
        <v>Exc</v>
      </c>
      <c r="M409" t="str">
        <f>VLOOKUP(OrderData[[#This Row],[Product ID]],products!$A$1:$G$49,3,FALSE)</f>
        <v>M</v>
      </c>
      <c r="N409">
        <f>VLOOKUP(OrderData[[#This Row],[Product ID]],products!$A$1:$G$49,5,FALSE)</f>
        <v>8.25</v>
      </c>
      <c r="O409" s="4">
        <f>OrderData[[#This Row],[Unit Price]]*OrderData[[#This Row],[Quantity]]</f>
        <v>49.5</v>
      </c>
      <c r="P409" t="str" cm="1">
        <f t="array" ref="P409">_xlfn.IFS(OrderData[[#This Row],[Roast Type]]="M","Medium",OrderData[[#This Row],[Roast Type]]="L","Light",OrderData[[#This Row],[Roast Type]]="D","Dark")</f>
        <v>Medium</v>
      </c>
      <c r="Q409" t="str" cm="1">
        <f t="array" ref="Q409">_xlfn.IFS(OrderData[[#This Row],[Coffee Type]]="Rob","Robusta",OrderData[[#This Row],[Coffee Type]]="Ara","Arabica",OrderData[[#This Row],[Coffee Type]]="Lib","Librica",OrderData[[#This Row],[Coffee Type]]="Exc","Excelsior")</f>
        <v>Excelsior</v>
      </c>
    </row>
    <row r="410" spans="1:17" x14ac:dyDescent="0.3">
      <c r="A410" s="2" t="s">
        <v>830</v>
      </c>
      <c r="B410" s="3">
        <v>44659</v>
      </c>
      <c r="C410" s="2" t="s">
        <v>831</v>
      </c>
      <c r="D410" t="s">
        <v>184</v>
      </c>
      <c r="E410" s="2">
        <v>2</v>
      </c>
      <c r="F410" s="2" t="str">
        <f>VLOOKUP(OrderData[[#This Row],[Customer ID]],customers!$A$1:$I$1001,2,FALSE)</f>
        <v>Felice Miell</v>
      </c>
      <c r="G410" s="2" t="str">
        <f>LEFT(OrderData[[#This Row],[Name]], SEARCH(" ", OrderData[[#This Row],[Name]]) - 1)</f>
        <v>Felice</v>
      </c>
      <c r="H410" s="2" t="str">
        <f>RIGHT(OrderData[[#This Row],[Name]], LEN(OrderData[[#This Row],[Name]]) - SEARCH(" ", OrderData[[#This Row],[Name]]))</f>
        <v>Miell</v>
      </c>
      <c r="I410" s="2" t="str">
        <f>VLOOKUP(OrderData[[#This Row],[Customer ID]],customers!$A$1:$I$1001,6,FALSE)</f>
        <v>New Brunswick</v>
      </c>
      <c r="J410" s="2" t="str">
        <f>VLOOKUP(OrderData[[#This Row],[Customer ID]],customers!$A$1:$I$1001,7,FALSE)</f>
        <v>United States</v>
      </c>
      <c r="K410" t="str">
        <f>VLOOKUP(OrderData[[#This Row],[Customer ID]],customers!$A$1:$I$1001,9,FALSE)</f>
        <v>Yes</v>
      </c>
      <c r="L410" t="str">
        <f>INDEX(Table3[Coffee Type],MATCH(OrderData[[#This Row],[Product ID]],Table3[Product ID],0))</f>
        <v>Ara</v>
      </c>
      <c r="M410" t="str">
        <f>VLOOKUP(OrderData[[#This Row],[Product ID]],products!$A$1:$G$49,3,FALSE)</f>
        <v>M</v>
      </c>
      <c r="N410">
        <f>VLOOKUP(OrderData[[#This Row],[Product ID]],products!$A$1:$G$49,5,FALSE)</f>
        <v>25.874999999999996</v>
      </c>
      <c r="O410" s="4">
        <f>OrderData[[#This Row],[Unit Price]]*OrderData[[#This Row],[Quantity]]</f>
        <v>51.749999999999993</v>
      </c>
      <c r="P410" t="str" cm="1">
        <f t="array" ref="P410">_xlfn.IFS(OrderData[[#This Row],[Roast Type]]="M","Medium",OrderData[[#This Row],[Roast Type]]="L","Light",OrderData[[#This Row],[Roast Type]]="D","Dark")</f>
        <v>Medium</v>
      </c>
      <c r="Q410" t="str" cm="1">
        <f t="array" ref="Q410">_xlfn.IFS(OrderData[[#This Row],[Coffee Type]]="Rob","Robusta",OrderData[[#This Row],[Coffee Type]]="Ara","Arabica",OrderData[[#This Row],[Coffee Type]]="Lib","Librica",OrderData[[#This Row],[Coffee Type]]="Exc","Excelsior")</f>
        <v>Arabica</v>
      </c>
    </row>
    <row r="411" spans="1:17" x14ac:dyDescent="0.3">
      <c r="A411" s="2" t="s">
        <v>832</v>
      </c>
      <c r="B411" s="3">
        <v>44203</v>
      </c>
      <c r="C411" s="2" t="s">
        <v>833</v>
      </c>
      <c r="D411" t="s">
        <v>145</v>
      </c>
      <c r="E411" s="2">
        <v>3</v>
      </c>
      <c r="F411" s="2" t="str">
        <f>VLOOKUP(OrderData[[#This Row],[Customer ID]],customers!$A$1:$I$1001,2,FALSE)</f>
        <v>Hamish Skeech</v>
      </c>
      <c r="G411" s="2" t="str">
        <f>LEFT(OrderData[[#This Row],[Name]], SEARCH(" ", OrderData[[#This Row],[Name]]) - 1)</f>
        <v>Hamish</v>
      </c>
      <c r="H411" s="2" t="str">
        <f>RIGHT(OrderData[[#This Row],[Name]], LEN(OrderData[[#This Row],[Name]]) - SEARCH(" ", OrderData[[#This Row],[Name]]))</f>
        <v>Skeech</v>
      </c>
      <c r="I411" s="2" t="str">
        <f>VLOOKUP(OrderData[[#This Row],[Customer ID]],customers!$A$1:$I$1001,6,FALSE)</f>
        <v>Valleymount</v>
      </c>
      <c r="J411" s="2" t="str">
        <f>VLOOKUP(OrderData[[#This Row],[Customer ID]],customers!$A$1:$I$1001,7,FALSE)</f>
        <v>Ireland</v>
      </c>
      <c r="K411" t="str">
        <f>VLOOKUP(OrderData[[#This Row],[Customer ID]],customers!$A$1:$I$1001,9,FALSE)</f>
        <v>Yes</v>
      </c>
      <c r="L411" t="str">
        <f>INDEX(Table3[Coffee Type],MATCH(OrderData[[#This Row],[Product ID]],Table3[Product ID],0))</f>
        <v>Lib</v>
      </c>
      <c r="M411" t="str">
        <f>VLOOKUP(OrderData[[#This Row],[Product ID]],products!$A$1:$G$49,3,FALSE)</f>
        <v>L</v>
      </c>
      <c r="N411">
        <f>VLOOKUP(OrderData[[#This Row],[Product ID]],products!$A$1:$G$49,5,FALSE)</f>
        <v>15.85</v>
      </c>
      <c r="O411" s="4">
        <f>OrderData[[#This Row],[Unit Price]]*OrderData[[#This Row],[Quantity]]</f>
        <v>47.55</v>
      </c>
      <c r="P411" t="str" cm="1">
        <f t="array" ref="P411">_xlfn.IFS(OrderData[[#This Row],[Roast Type]]="M","Medium",OrderData[[#This Row],[Roast Type]]="L","Light",OrderData[[#This Row],[Roast Type]]="D","Dark")</f>
        <v>Light</v>
      </c>
      <c r="Q411" t="str" cm="1">
        <f t="array" ref="Q411">_xlfn.IFS(OrderData[[#This Row],[Coffee Type]]="Rob","Robusta",OrderData[[#This Row],[Coffee Type]]="Ara","Arabica",OrderData[[#This Row],[Coffee Type]]="Lib","Librica",OrderData[[#This Row],[Coffee Type]]="Exc","Excelsior")</f>
        <v>Librica</v>
      </c>
    </row>
    <row r="412" spans="1:17" x14ac:dyDescent="0.3">
      <c r="A412" s="2" t="s">
        <v>834</v>
      </c>
      <c r="B412" s="3">
        <v>44441</v>
      </c>
      <c r="C412" s="2" t="s">
        <v>835</v>
      </c>
      <c r="D412" t="s">
        <v>128</v>
      </c>
      <c r="E412" s="2">
        <v>4</v>
      </c>
      <c r="F412" s="2" t="str">
        <f>VLOOKUP(OrderData[[#This Row],[Customer ID]],customers!$A$1:$I$1001,2,FALSE)</f>
        <v>Giordano Lorenzin</v>
      </c>
      <c r="G412" s="2" t="str">
        <f>LEFT(OrderData[[#This Row],[Name]], SEARCH(" ", OrderData[[#This Row],[Name]]) - 1)</f>
        <v>Giordano</v>
      </c>
      <c r="H412" s="2" t="str">
        <f>RIGHT(OrderData[[#This Row],[Name]], LEN(OrderData[[#This Row],[Name]]) - SEARCH(" ", OrderData[[#This Row],[Name]]))</f>
        <v>Lorenzin</v>
      </c>
      <c r="I412" s="2" t="str">
        <f>VLOOKUP(OrderData[[#This Row],[Customer ID]],customers!$A$1:$I$1001,6,FALSE)</f>
        <v>San Francisco</v>
      </c>
      <c r="J412" s="2" t="str">
        <f>VLOOKUP(OrderData[[#This Row],[Customer ID]],customers!$A$1:$I$1001,7,FALSE)</f>
        <v>United States</v>
      </c>
      <c r="K412" t="str">
        <f>VLOOKUP(OrderData[[#This Row],[Customer ID]],customers!$A$1:$I$1001,9,FALSE)</f>
        <v>No</v>
      </c>
      <c r="L412" t="str">
        <f>INDEX(Table3[Coffee Type],MATCH(OrderData[[#This Row],[Product ID]],Table3[Product ID],0))</f>
        <v>Ara</v>
      </c>
      <c r="M412" t="str">
        <f>VLOOKUP(OrderData[[#This Row],[Product ID]],products!$A$1:$G$49,3,FALSE)</f>
        <v>L</v>
      </c>
      <c r="N412">
        <f>VLOOKUP(OrderData[[#This Row],[Product ID]],products!$A$1:$G$49,5,FALSE)</f>
        <v>3.8849999999999998</v>
      </c>
      <c r="O412" s="4">
        <f>OrderData[[#This Row],[Unit Price]]*OrderData[[#This Row],[Quantity]]</f>
        <v>15.54</v>
      </c>
      <c r="P412" t="str" cm="1">
        <f t="array" ref="P412">_xlfn.IFS(OrderData[[#This Row],[Roast Type]]="M","Medium",OrderData[[#This Row],[Roast Type]]="L","Light",OrderData[[#This Row],[Roast Type]]="D","Dark")</f>
        <v>Light</v>
      </c>
      <c r="Q412" t="str" cm="1">
        <f t="array" ref="Q412">_xlfn.IFS(OrderData[[#This Row],[Coffee Type]]="Rob","Robusta",OrderData[[#This Row],[Coffee Type]]="Ara","Arabica",OrderData[[#This Row],[Coffee Type]]="Lib","Librica",OrderData[[#This Row],[Coffee Type]]="Exc","Excelsior")</f>
        <v>Arabica</v>
      </c>
    </row>
    <row r="413" spans="1:17" x14ac:dyDescent="0.3">
      <c r="A413" s="2" t="s">
        <v>836</v>
      </c>
      <c r="B413" s="3">
        <v>44504</v>
      </c>
      <c r="C413" s="2" t="s">
        <v>837</v>
      </c>
      <c r="D413" t="s">
        <v>109</v>
      </c>
      <c r="E413" s="2">
        <v>6</v>
      </c>
      <c r="F413" s="2" t="str">
        <f>VLOOKUP(OrderData[[#This Row],[Customer ID]],customers!$A$1:$I$1001,2,FALSE)</f>
        <v>Harwilll Bishell</v>
      </c>
      <c r="G413" s="2" t="str">
        <f>LEFT(OrderData[[#This Row],[Name]], SEARCH(" ", OrderData[[#This Row],[Name]]) - 1)</f>
        <v>Harwilll</v>
      </c>
      <c r="H413" s="2" t="str">
        <f>RIGHT(OrderData[[#This Row],[Name]], LEN(OrderData[[#This Row],[Name]]) - SEARCH(" ", OrderData[[#This Row],[Name]]))</f>
        <v>Bishell</v>
      </c>
      <c r="I413" s="2" t="str">
        <f>VLOOKUP(OrderData[[#This Row],[Customer ID]],customers!$A$1:$I$1001,6,FALSE)</f>
        <v>Lafayette</v>
      </c>
      <c r="J413" s="2" t="str">
        <f>VLOOKUP(OrderData[[#This Row],[Customer ID]],customers!$A$1:$I$1001,7,FALSE)</f>
        <v>United States</v>
      </c>
      <c r="K413" t="str">
        <f>VLOOKUP(OrderData[[#This Row],[Customer ID]],customers!$A$1:$I$1001,9,FALSE)</f>
        <v>Yes</v>
      </c>
      <c r="L413" t="str">
        <f>INDEX(Table3[Coffee Type],MATCH(OrderData[[#This Row],[Product ID]],Table3[Product ID],0))</f>
        <v>Lib</v>
      </c>
      <c r="M413" t="str">
        <f>VLOOKUP(OrderData[[#This Row],[Product ID]],products!$A$1:$G$49,3,FALSE)</f>
        <v>M</v>
      </c>
      <c r="N413">
        <f>VLOOKUP(OrderData[[#This Row],[Product ID]],products!$A$1:$G$49,5,FALSE)</f>
        <v>14.55</v>
      </c>
      <c r="O413" s="4">
        <f>OrderData[[#This Row],[Unit Price]]*OrderData[[#This Row],[Quantity]]</f>
        <v>87.300000000000011</v>
      </c>
      <c r="P413" t="str" cm="1">
        <f t="array" ref="P413">_xlfn.IFS(OrderData[[#This Row],[Roast Type]]="M","Medium",OrderData[[#This Row],[Roast Type]]="L","Light",OrderData[[#This Row],[Roast Type]]="D","Dark")</f>
        <v>Medium</v>
      </c>
      <c r="Q413" t="str" cm="1">
        <f t="array" ref="Q413">_xlfn.IFS(OrderData[[#This Row],[Coffee Type]]="Rob","Robusta",OrderData[[#This Row],[Coffee Type]]="Ara","Arabica",OrderData[[#This Row],[Coffee Type]]="Lib","Librica",OrderData[[#This Row],[Coffee Type]]="Exc","Excelsior")</f>
        <v>Librica</v>
      </c>
    </row>
    <row r="414" spans="1:17" x14ac:dyDescent="0.3">
      <c r="A414" s="2" t="s">
        <v>838</v>
      </c>
      <c r="B414" s="3">
        <v>44410</v>
      </c>
      <c r="C414" s="2" t="s">
        <v>839</v>
      </c>
      <c r="D414" t="s">
        <v>74</v>
      </c>
      <c r="E414" s="2">
        <v>5</v>
      </c>
      <c r="F414" s="2" t="str">
        <f>VLOOKUP(OrderData[[#This Row],[Customer ID]],customers!$A$1:$I$1001,2,FALSE)</f>
        <v>Freeland Missenden</v>
      </c>
      <c r="G414" s="2" t="str">
        <f>LEFT(OrderData[[#This Row],[Name]], SEARCH(" ", OrderData[[#This Row],[Name]]) - 1)</f>
        <v>Freeland</v>
      </c>
      <c r="H414" s="2" t="str">
        <f>RIGHT(OrderData[[#This Row],[Name]], LEN(OrderData[[#This Row],[Name]]) - SEARCH(" ", OrderData[[#This Row],[Name]]))</f>
        <v>Missenden</v>
      </c>
      <c r="I414" s="2" t="str">
        <f>VLOOKUP(OrderData[[#This Row],[Customer ID]],customers!$A$1:$I$1001,6,FALSE)</f>
        <v>San Diego</v>
      </c>
      <c r="J414" s="2" t="str">
        <f>VLOOKUP(OrderData[[#This Row],[Customer ID]],customers!$A$1:$I$1001,7,FALSE)</f>
        <v>United States</v>
      </c>
      <c r="K414" t="str">
        <f>VLOOKUP(OrderData[[#This Row],[Customer ID]],customers!$A$1:$I$1001,9,FALSE)</f>
        <v>Yes</v>
      </c>
      <c r="L414" t="str">
        <f>INDEX(Table3[Coffee Type],MATCH(OrderData[[#This Row],[Product ID]],Table3[Product ID],0))</f>
        <v>Ara</v>
      </c>
      <c r="M414" t="str">
        <f>VLOOKUP(OrderData[[#This Row],[Product ID]],products!$A$1:$G$49,3,FALSE)</f>
        <v>M</v>
      </c>
      <c r="N414">
        <f>VLOOKUP(OrderData[[#This Row],[Product ID]],products!$A$1:$G$49,5,FALSE)</f>
        <v>11.25</v>
      </c>
      <c r="O414" s="4">
        <f>OrderData[[#This Row],[Unit Price]]*OrderData[[#This Row],[Quantity]]</f>
        <v>56.25</v>
      </c>
      <c r="P414" t="str" cm="1">
        <f t="array" ref="P414">_xlfn.IFS(OrderData[[#This Row],[Roast Type]]="M","Medium",OrderData[[#This Row],[Roast Type]]="L","Light",OrderData[[#This Row],[Roast Type]]="D","Dark")</f>
        <v>Medium</v>
      </c>
      <c r="Q414" t="str" cm="1">
        <f t="array" ref="Q414">_xlfn.IFS(OrderData[[#This Row],[Coffee Type]]="Rob","Robusta",OrderData[[#This Row],[Coffee Type]]="Ara","Arabica",OrderData[[#This Row],[Coffee Type]]="Lib","Librica",OrderData[[#This Row],[Coffee Type]]="Exc","Excelsior")</f>
        <v>Arabica</v>
      </c>
    </row>
    <row r="415" spans="1:17" x14ac:dyDescent="0.3">
      <c r="A415" s="2" t="s">
        <v>840</v>
      </c>
      <c r="B415" s="3">
        <v>43857</v>
      </c>
      <c r="C415" s="2" t="s">
        <v>841</v>
      </c>
      <c r="D415" t="s">
        <v>117</v>
      </c>
      <c r="E415" s="2">
        <v>1</v>
      </c>
      <c r="F415" s="2" t="str">
        <f>VLOOKUP(OrderData[[#This Row],[Customer ID]],customers!$A$1:$I$1001,2,FALSE)</f>
        <v>Waylan Springall</v>
      </c>
      <c r="G415" s="2" t="str">
        <f>LEFT(OrderData[[#This Row],[Name]], SEARCH(" ", OrderData[[#This Row],[Name]]) - 1)</f>
        <v>Waylan</v>
      </c>
      <c r="H415" s="2" t="str">
        <f>RIGHT(OrderData[[#This Row],[Name]], LEN(OrderData[[#This Row],[Name]]) - SEARCH(" ", OrderData[[#This Row],[Name]]))</f>
        <v>Springall</v>
      </c>
      <c r="I415" s="2" t="str">
        <f>VLOOKUP(OrderData[[#This Row],[Customer ID]],customers!$A$1:$I$1001,6,FALSE)</f>
        <v>Alhambra</v>
      </c>
      <c r="J415" s="2" t="str">
        <f>VLOOKUP(OrderData[[#This Row],[Customer ID]],customers!$A$1:$I$1001,7,FALSE)</f>
        <v>United States</v>
      </c>
      <c r="K415" t="str">
        <f>VLOOKUP(OrderData[[#This Row],[Customer ID]],customers!$A$1:$I$1001,9,FALSE)</f>
        <v>Yes</v>
      </c>
      <c r="L415" t="str">
        <f>INDEX(Table3[Coffee Type],MATCH(OrderData[[#This Row],[Product ID]],Table3[Product ID],0))</f>
        <v>Lib</v>
      </c>
      <c r="M415" t="str">
        <f>VLOOKUP(OrderData[[#This Row],[Product ID]],products!$A$1:$G$49,3,FALSE)</f>
        <v>L</v>
      </c>
      <c r="N415">
        <f>VLOOKUP(OrderData[[#This Row],[Product ID]],products!$A$1:$G$49,5,FALSE)</f>
        <v>36.454999999999998</v>
      </c>
      <c r="O415" s="4">
        <f>OrderData[[#This Row],[Unit Price]]*OrderData[[#This Row],[Quantity]]</f>
        <v>36.454999999999998</v>
      </c>
      <c r="P415" t="str" cm="1">
        <f t="array" ref="P415">_xlfn.IFS(OrderData[[#This Row],[Roast Type]]="M","Medium",OrderData[[#This Row],[Roast Type]]="L","Light",OrderData[[#This Row],[Roast Type]]="D","Dark")</f>
        <v>Light</v>
      </c>
      <c r="Q415" t="str" cm="1">
        <f t="array" ref="Q415">_xlfn.IFS(OrderData[[#This Row],[Coffee Type]]="Rob","Robusta",OrderData[[#This Row],[Coffee Type]]="Ara","Arabica",OrderData[[#This Row],[Coffee Type]]="Lib","Librica",OrderData[[#This Row],[Coffee Type]]="Exc","Excelsior")</f>
        <v>Librica</v>
      </c>
    </row>
    <row r="416" spans="1:17" x14ac:dyDescent="0.3">
      <c r="A416" s="2" t="s">
        <v>842</v>
      </c>
      <c r="B416" s="3">
        <v>43802</v>
      </c>
      <c r="C416" s="2" t="s">
        <v>843</v>
      </c>
      <c r="D416" t="s">
        <v>195</v>
      </c>
      <c r="E416" s="2">
        <v>3</v>
      </c>
      <c r="F416" s="2" t="str">
        <f>VLOOKUP(OrderData[[#This Row],[Customer ID]],customers!$A$1:$I$1001,2,FALSE)</f>
        <v>Kiri Avramow</v>
      </c>
      <c r="G416" s="2" t="str">
        <f>LEFT(OrderData[[#This Row],[Name]], SEARCH(" ", OrderData[[#This Row],[Name]]) - 1)</f>
        <v>Kiri</v>
      </c>
      <c r="H416" s="2" t="str">
        <f>RIGHT(OrderData[[#This Row],[Name]], LEN(OrderData[[#This Row],[Name]]) - SEARCH(" ", OrderData[[#This Row],[Name]]))</f>
        <v>Avramow</v>
      </c>
      <c r="I416" s="2" t="str">
        <f>VLOOKUP(OrderData[[#This Row],[Customer ID]],customers!$A$1:$I$1001,6,FALSE)</f>
        <v>Tyler</v>
      </c>
      <c r="J416" s="2" t="str">
        <f>VLOOKUP(OrderData[[#This Row],[Customer ID]],customers!$A$1:$I$1001,7,FALSE)</f>
        <v>United States</v>
      </c>
      <c r="K416" t="str">
        <f>VLOOKUP(OrderData[[#This Row],[Customer ID]],customers!$A$1:$I$1001,9,FALSE)</f>
        <v>Yes</v>
      </c>
      <c r="L416" t="str">
        <f>INDEX(Table3[Coffee Type],MATCH(OrderData[[#This Row],[Product ID]],Table3[Product ID],0))</f>
        <v>Rob</v>
      </c>
      <c r="M416" t="str">
        <f>VLOOKUP(OrderData[[#This Row],[Product ID]],products!$A$1:$G$49,3,FALSE)</f>
        <v>L</v>
      </c>
      <c r="N416">
        <f>VLOOKUP(OrderData[[#This Row],[Product ID]],products!$A$1:$G$49,5,FALSE)</f>
        <v>3.5849999999999995</v>
      </c>
      <c r="O416" s="4">
        <f>OrderData[[#This Row],[Unit Price]]*OrderData[[#This Row],[Quantity]]</f>
        <v>10.754999999999999</v>
      </c>
      <c r="P416" t="str" cm="1">
        <f t="array" ref="P416">_xlfn.IFS(OrderData[[#This Row],[Roast Type]]="M","Medium",OrderData[[#This Row],[Roast Type]]="L","Light",OrderData[[#This Row],[Roast Type]]="D","Dark")</f>
        <v>Light</v>
      </c>
      <c r="Q416" t="str" cm="1">
        <f t="array" ref="Q416">_xlfn.IFS(OrderData[[#This Row],[Coffee Type]]="Rob","Robusta",OrderData[[#This Row],[Coffee Type]]="Ara","Arabica",OrderData[[#This Row],[Coffee Type]]="Lib","Librica",OrderData[[#This Row],[Coffee Type]]="Exc","Excelsior")</f>
        <v>Robusta</v>
      </c>
    </row>
    <row r="417" spans="1:17" x14ac:dyDescent="0.3">
      <c r="A417" s="2" t="s">
        <v>844</v>
      </c>
      <c r="B417" s="3">
        <v>43683</v>
      </c>
      <c r="C417" s="2" t="s">
        <v>845</v>
      </c>
      <c r="D417" t="s">
        <v>175</v>
      </c>
      <c r="E417" s="2">
        <v>3</v>
      </c>
      <c r="F417" s="2" t="str">
        <f>VLOOKUP(OrderData[[#This Row],[Customer ID]],customers!$A$1:$I$1001,2,FALSE)</f>
        <v>Gregg Hawkyens</v>
      </c>
      <c r="G417" s="2" t="str">
        <f>LEFT(OrderData[[#This Row],[Name]], SEARCH(" ", OrderData[[#This Row],[Name]]) - 1)</f>
        <v>Gregg</v>
      </c>
      <c r="H417" s="2" t="str">
        <f>RIGHT(OrderData[[#This Row],[Name]], LEN(OrderData[[#This Row],[Name]]) - SEARCH(" ", OrderData[[#This Row],[Name]]))</f>
        <v>Hawkyens</v>
      </c>
      <c r="I417" s="2" t="str">
        <f>VLOOKUP(OrderData[[#This Row],[Customer ID]],customers!$A$1:$I$1001,6,FALSE)</f>
        <v>Lafayette</v>
      </c>
      <c r="J417" s="2" t="str">
        <f>VLOOKUP(OrderData[[#This Row],[Customer ID]],customers!$A$1:$I$1001,7,FALSE)</f>
        <v>United States</v>
      </c>
      <c r="K417" t="str">
        <f>VLOOKUP(OrderData[[#This Row],[Customer ID]],customers!$A$1:$I$1001,9,FALSE)</f>
        <v>No</v>
      </c>
      <c r="L417" t="str">
        <f>INDEX(Table3[Coffee Type],MATCH(OrderData[[#This Row],[Product ID]],Table3[Product ID],0))</f>
        <v>Rob</v>
      </c>
      <c r="M417" t="str">
        <f>VLOOKUP(OrderData[[#This Row],[Product ID]],products!$A$1:$G$49,3,FALSE)</f>
        <v>M</v>
      </c>
      <c r="N417">
        <f>VLOOKUP(OrderData[[#This Row],[Product ID]],products!$A$1:$G$49,5,FALSE)</f>
        <v>2.9849999999999999</v>
      </c>
      <c r="O417" s="4">
        <f>OrderData[[#This Row],[Unit Price]]*OrderData[[#This Row],[Quantity]]</f>
        <v>8.9550000000000001</v>
      </c>
      <c r="P417" t="str" cm="1">
        <f t="array" ref="P417">_xlfn.IFS(OrderData[[#This Row],[Roast Type]]="M","Medium",OrderData[[#This Row],[Roast Type]]="L","Light",OrderData[[#This Row],[Roast Type]]="D","Dark")</f>
        <v>Medium</v>
      </c>
      <c r="Q417" t="str" cm="1">
        <f t="array" ref="Q417">_xlfn.IFS(OrderData[[#This Row],[Coffee Type]]="Rob","Robusta",OrderData[[#This Row],[Coffee Type]]="Ara","Arabica",OrderData[[#This Row],[Coffee Type]]="Lib","Librica",OrderData[[#This Row],[Coffee Type]]="Exc","Excelsior")</f>
        <v>Robusta</v>
      </c>
    </row>
    <row r="418" spans="1:17" x14ac:dyDescent="0.3">
      <c r="A418" s="2" t="s">
        <v>846</v>
      </c>
      <c r="B418" s="3">
        <v>43901</v>
      </c>
      <c r="C418" s="2" t="s">
        <v>847</v>
      </c>
      <c r="D418" t="s">
        <v>205</v>
      </c>
      <c r="E418" s="2">
        <v>3</v>
      </c>
      <c r="F418" s="2" t="str">
        <f>VLOOKUP(OrderData[[#This Row],[Customer ID]],customers!$A$1:$I$1001,2,FALSE)</f>
        <v>Reggis Pracy</v>
      </c>
      <c r="G418" s="2" t="str">
        <f>LEFT(OrderData[[#This Row],[Name]], SEARCH(" ", OrderData[[#This Row],[Name]]) - 1)</f>
        <v>Reggis</v>
      </c>
      <c r="H418" s="2" t="str">
        <f>RIGHT(OrderData[[#This Row],[Name]], LEN(OrderData[[#This Row],[Name]]) - SEARCH(" ", OrderData[[#This Row],[Name]]))</f>
        <v>Pracy</v>
      </c>
      <c r="I418" s="2" t="str">
        <f>VLOOKUP(OrderData[[#This Row],[Customer ID]],customers!$A$1:$I$1001,6,FALSE)</f>
        <v>Dayton</v>
      </c>
      <c r="J418" s="2" t="str">
        <f>VLOOKUP(OrderData[[#This Row],[Customer ID]],customers!$A$1:$I$1001,7,FALSE)</f>
        <v>United States</v>
      </c>
      <c r="K418" t="str">
        <f>VLOOKUP(OrderData[[#This Row],[Customer ID]],customers!$A$1:$I$1001,9,FALSE)</f>
        <v>Yes</v>
      </c>
      <c r="L418" t="str">
        <f>INDEX(Table3[Coffee Type],MATCH(OrderData[[#This Row],[Product ID]],Table3[Product ID],0))</f>
        <v>Ara</v>
      </c>
      <c r="M418" t="str">
        <f>VLOOKUP(OrderData[[#This Row],[Product ID]],products!$A$1:$G$49,3,FALSE)</f>
        <v>L</v>
      </c>
      <c r="N418">
        <f>VLOOKUP(OrderData[[#This Row],[Product ID]],products!$A$1:$G$49,5,FALSE)</f>
        <v>7.77</v>
      </c>
      <c r="O418" s="4">
        <f>OrderData[[#This Row],[Unit Price]]*OrderData[[#This Row],[Quantity]]</f>
        <v>23.31</v>
      </c>
      <c r="P418" t="str" cm="1">
        <f t="array" ref="P418">_xlfn.IFS(OrderData[[#This Row],[Roast Type]]="M","Medium",OrderData[[#This Row],[Roast Type]]="L","Light",OrderData[[#This Row],[Roast Type]]="D","Dark")</f>
        <v>Light</v>
      </c>
      <c r="Q418" t="str" cm="1">
        <f t="array" ref="Q418">_xlfn.IFS(OrderData[[#This Row],[Coffee Type]]="Rob","Robusta",OrderData[[#This Row],[Coffee Type]]="Ara","Arabica",OrderData[[#This Row],[Coffee Type]]="Lib","Librica",OrderData[[#This Row],[Coffee Type]]="Exc","Excelsior")</f>
        <v>Arabica</v>
      </c>
    </row>
    <row r="419" spans="1:17" x14ac:dyDescent="0.3">
      <c r="A419" s="2" t="s">
        <v>848</v>
      </c>
      <c r="B419" s="3">
        <v>44457</v>
      </c>
      <c r="C419" s="2" t="s">
        <v>849</v>
      </c>
      <c r="D419" t="s">
        <v>217</v>
      </c>
      <c r="E419" s="2">
        <v>1</v>
      </c>
      <c r="F419" s="2" t="str">
        <f>VLOOKUP(OrderData[[#This Row],[Customer ID]],customers!$A$1:$I$1001,2,FALSE)</f>
        <v>Paula Denis</v>
      </c>
      <c r="G419" s="2" t="str">
        <f>LEFT(OrderData[[#This Row],[Name]], SEARCH(" ", OrderData[[#This Row],[Name]]) - 1)</f>
        <v>Paula</v>
      </c>
      <c r="H419" s="2" t="str">
        <f>RIGHT(OrderData[[#This Row],[Name]], LEN(OrderData[[#This Row],[Name]]) - SEARCH(" ", OrderData[[#This Row],[Name]]))</f>
        <v>Denis</v>
      </c>
      <c r="I419" s="2" t="str">
        <f>VLOOKUP(OrderData[[#This Row],[Customer ID]],customers!$A$1:$I$1001,6,FALSE)</f>
        <v>Phoenix</v>
      </c>
      <c r="J419" s="2" t="str">
        <f>VLOOKUP(OrderData[[#This Row],[Customer ID]],customers!$A$1:$I$1001,7,FALSE)</f>
        <v>United States</v>
      </c>
      <c r="K419" t="str">
        <f>VLOOKUP(OrderData[[#This Row],[Customer ID]],customers!$A$1:$I$1001,9,FALSE)</f>
        <v>Yes</v>
      </c>
      <c r="L419" t="str">
        <f>INDEX(Table3[Coffee Type],MATCH(OrderData[[#This Row],[Product ID]],Table3[Product ID],0))</f>
        <v>Ara</v>
      </c>
      <c r="M419" t="str">
        <f>VLOOKUP(OrderData[[#This Row],[Product ID]],products!$A$1:$G$49,3,FALSE)</f>
        <v>L</v>
      </c>
      <c r="N419">
        <f>VLOOKUP(OrderData[[#This Row],[Product ID]],products!$A$1:$G$49,5,FALSE)</f>
        <v>29.784999999999997</v>
      </c>
      <c r="O419" s="4">
        <f>OrderData[[#This Row],[Unit Price]]*OrderData[[#This Row],[Quantity]]</f>
        <v>29.784999999999997</v>
      </c>
      <c r="P419" t="str" cm="1">
        <f t="array" ref="P419">_xlfn.IFS(OrderData[[#This Row],[Roast Type]]="M","Medium",OrderData[[#This Row],[Roast Type]]="L","Light",OrderData[[#This Row],[Roast Type]]="D","Dark")</f>
        <v>Light</v>
      </c>
      <c r="Q419" t="str" cm="1">
        <f t="array" ref="Q419">_xlfn.IFS(OrderData[[#This Row],[Coffee Type]]="Rob","Robusta",OrderData[[#This Row],[Coffee Type]]="Ara","Arabica",OrderData[[#This Row],[Coffee Type]]="Lib","Librica",OrderData[[#This Row],[Coffee Type]]="Exc","Excelsior")</f>
        <v>Arabica</v>
      </c>
    </row>
    <row r="420" spans="1:17" x14ac:dyDescent="0.3">
      <c r="A420" s="2" t="s">
        <v>850</v>
      </c>
      <c r="B420" s="3">
        <v>44142</v>
      </c>
      <c r="C420" s="2" t="s">
        <v>851</v>
      </c>
      <c r="D420" t="s">
        <v>217</v>
      </c>
      <c r="E420" s="2">
        <v>5</v>
      </c>
      <c r="F420" s="2" t="str">
        <f>VLOOKUP(OrderData[[#This Row],[Customer ID]],customers!$A$1:$I$1001,2,FALSE)</f>
        <v>Broderick McGilvra</v>
      </c>
      <c r="G420" s="2" t="str">
        <f>LEFT(OrderData[[#This Row],[Name]], SEARCH(" ", OrderData[[#This Row],[Name]]) - 1)</f>
        <v>Broderick</v>
      </c>
      <c r="H420" s="2" t="str">
        <f>RIGHT(OrderData[[#This Row],[Name]], LEN(OrderData[[#This Row],[Name]]) - SEARCH(" ", OrderData[[#This Row],[Name]]))</f>
        <v>McGilvra</v>
      </c>
      <c r="I420" s="2" t="str">
        <f>VLOOKUP(OrderData[[#This Row],[Customer ID]],customers!$A$1:$I$1001,6,FALSE)</f>
        <v>Sacramento</v>
      </c>
      <c r="J420" s="2" t="str">
        <f>VLOOKUP(OrderData[[#This Row],[Customer ID]],customers!$A$1:$I$1001,7,FALSE)</f>
        <v>United States</v>
      </c>
      <c r="K420" t="str">
        <f>VLOOKUP(OrderData[[#This Row],[Customer ID]],customers!$A$1:$I$1001,9,FALSE)</f>
        <v>Yes</v>
      </c>
      <c r="L420" t="str">
        <f>INDEX(Table3[Coffee Type],MATCH(OrderData[[#This Row],[Product ID]],Table3[Product ID],0))</f>
        <v>Ara</v>
      </c>
      <c r="M420" t="str">
        <f>VLOOKUP(OrderData[[#This Row],[Product ID]],products!$A$1:$G$49,3,FALSE)</f>
        <v>L</v>
      </c>
      <c r="N420">
        <f>VLOOKUP(OrderData[[#This Row],[Product ID]],products!$A$1:$G$49,5,FALSE)</f>
        <v>29.784999999999997</v>
      </c>
      <c r="O420" s="4">
        <f>OrderData[[#This Row],[Unit Price]]*OrderData[[#This Row],[Quantity]]</f>
        <v>148.92499999999998</v>
      </c>
      <c r="P420" t="str" cm="1">
        <f t="array" ref="P420">_xlfn.IFS(OrderData[[#This Row],[Roast Type]]="M","Medium",OrderData[[#This Row],[Roast Type]]="L","Light",OrderData[[#This Row],[Roast Type]]="D","Dark")</f>
        <v>Light</v>
      </c>
      <c r="Q420" t="str" cm="1">
        <f t="array" ref="Q420">_xlfn.IFS(OrderData[[#This Row],[Coffee Type]]="Rob","Robusta",OrderData[[#This Row],[Coffee Type]]="Ara","Arabica",OrderData[[#This Row],[Coffee Type]]="Lib","Librica",OrderData[[#This Row],[Coffee Type]]="Exc","Excelsior")</f>
        <v>Arabica</v>
      </c>
    </row>
    <row r="421" spans="1:17" x14ac:dyDescent="0.3">
      <c r="A421" s="2" t="s">
        <v>852</v>
      </c>
      <c r="B421" s="3">
        <v>44739</v>
      </c>
      <c r="C421" s="2" t="s">
        <v>853</v>
      </c>
      <c r="D421" t="s">
        <v>91</v>
      </c>
      <c r="E421" s="2">
        <v>1</v>
      </c>
      <c r="F421" s="2" t="str">
        <f>VLOOKUP(OrderData[[#This Row],[Customer ID]],customers!$A$1:$I$1001,2,FALSE)</f>
        <v>Annabella Danzey</v>
      </c>
      <c r="G421" s="2" t="str">
        <f>LEFT(OrderData[[#This Row],[Name]], SEARCH(" ", OrderData[[#This Row],[Name]]) - 1)</f>
        <v>Annabella</v>
      </c>
      <c r="H421" s="2" t="str">
        <f>RIGHT(OrderData[[#This Row],[Name]], LEN(OrderData[[#This Row],[Name]]) - SEARCH(" ", OrderData[[#This Row],[Name]]))</f>
        <v>Danzey</v>
      </c>
      <c r="I421" s="2" t="str">
        <f>VLOOKUP(OrderData[[#This Row],[Customer ID]],customers!$A$1:$I$1001,6,FALSE)</f>
        <v>Lincoln</v>
      </c>
      <c r="J421" s="2" t="str">
        <f>VLOOKUP(OrderData[[#This Row],[Customer ID]],customers!$A$1:$I$1001,7,FALSE)</f>
        <v>United States</v>
      </c>
      <c r="K421" t="str">
        <f>VLOOKUP(OrderData[[#This Row],[Customer ID]],customers!$A$1:$I$1001,9,FALSE)</f>
        <v>Yes</v>
      </c>
      <c r="L421" t="str">
        <f>INDEX(Table3[Coffee Type],MATCH(OrderData[[#This Row],[Product ID]],Table3[Product ID],0))</f>
        <v>Lib</v>
      </c>
      <c r="M421" t="str">
        <f>VLOOKUP(OrderData[[#This Row],[Product ID]],products!$A$1:$G$49,3,FALSE)</f>
        <v>M</v>
      </c>
      <c r="N421">
        <f>VLOOKUP(OrderData[[#This Row],[Product ID]],products!$A$1:$G$49,5,FALSE)</f>
        <v>8.73</v>
      </c>
      <c r="O421" s="4">
        <f>OrderData[[#This Row],[Unit Price]]*OrderData[[#This Row],[Quantity]]</f>
        <v>8.73</v>
      </c>
      <c r="P421" t="str" cm="1">
        <f t="array" ref="P421">_xlfn.IFS(OrderData[[#This Row],[Roast Type]]="M","Medium",OrderData[[#This Row],[Roast Type]]="L","Light",OrderData[[#This Row],[Roast Type]]="D","Dark")</f>
        <v>Medium</v>
      </c>
      <c r="Q421" t="str" cm="1">
        <f t="array" ref="Q421">_xlfn.IFS(OrderData[[#This Row],[Coffee Type]]="Rob","Robusta",OrderData[[#This Row],[Coffee Type]]="Ara","Arabica",OrderData[[#This Row],[Coffee Type]]="Lib","Librica",OrderData[[#This Row],[Coffee Type]]="Exc","Excelsior")</f>
        <v>Librica</v>
      </c>
    </row>
    <row r="422" spans="1:17" x14ac:dyDescent="0.3">
      <c r="A422" s="2" t="s">
        <v>854</v>
      </c>
      <c r="B422" s="3">
        <v>43866</v>
      </c>
      <c r="C422" s="2" t="s">
        <v>762</v>
      </c>
      <c r="D422" t="s">
        <v>136</v>
      </c>
      <c r="E422" s="2">
        <v>4</v>
      </c>
      <c r="F422" s="2" t="str">
        <f>VLOOKUP(OrderData[[#This Row],[Customer ID]],customers!$A$1:$I$1001,2,FALSE)</f>
        <v>Terri Farra</v>
      </c>
      <c r="G422" s="2" t="str">
        <f>LEFT(OrderData[[#This Row],[Name]], SEARCH(" ", OrderData[[#This Row],[Name]]) - 1)</f>
        <v>Terri</v>
      </c>
      <c r="H422" s="2" t="str">
        <f>RIGHT(OrderData[[#This Row],[Name]], LEN(OrderData[[#This Row],[Name]]) - SEARCH(" ", OrderData[[#This Row],[Name]]))</f>
        <v>Farra</v>
      </c>
      <c r="I422" s="2" t="str">
        <f>VLOOKUP(OrderData[[#This Row],[Customer ID]],customers!$A$1:$I$1001,6,FALSE)</f>
        <v>Odessa</v>
      </c>
      <c r="J422" s="2" t="str">
        <f>VLOOKUP(OrderData[[#This Row],[Customer ID]],customers!$A$1:$I$1001,7,FALSE)</f>
        <v>United States</v>
      </c>
      <c r="K422" t="str">
        <f>VLOOKUP(OrderData[[#This Row],[Customer ID]],customers!$A$1:$I$1001,9,FALSE)</f>
        <v>No</v>
      </c>
      <c r="L422" t="str">
        <f>INDEX(Table3[Coffee Type],MATCH(OrderData[[#This Row],[Product ID]],Table3[Product ID],0))</f>
        <v>Lib</v>
      </c>
      <c r="M422" t="str">
        <f>VLOOKUP(OrderData[[#This Row],[Product ID]],products!$A$1:$G$49,3,FALSE)</f>
        <v>D</v>
      </c>
      <c r="N422">
        <f>VLOOKUP(OrderData[[#This Row],[Product ID]],products!$A$1:$G$49,5,FALSE)</f>
        <v>7.77</v>
      </c>
      <c r="O422" s="4">
        <f>OrderData[[#This Row],[Unit Price]]*OrderData[[#This Row],[Quantity]]</f>
        <v>31.08</v>
      </c>
      <c r="P422" t="str" cm="1">
        <f t="array" ref="P422">_xlfn.IFS(OrderData[[#This Row],[Roast Type]]="M","Medium",OrderData[[#This Row],[Roast Type]]="L","Light",OrderData[[#This Row],[Roast Type]]="D","Dark")</f>
        <v>Dark</v>
      </c>
      <c r="Q422" t="str" cm="1">
        <f t="array" ref="Q422">_xlfn.IFS(OrderData[[#This Row],[Coffee Type]]="Rob","Robusta",OrderData[[#This Row],[Coffee Type]]="Ara","Arabica",OrderData[[#This Row],[Coffee Type]]="Lib","Librica",OrderData[[#This Row],[Coffee Type]]="Exc","Excelsior")</f>
        <v>Librica</v>
      </c>
    </row>
    <row r="423" spans="1:17" x14ac:dyDescent="0.3">
      <c r="A423" s="2" t="s">
        <v>854</v>
      </c>
      <c r="B423" s="3">
        <v>43866</v>
      </c>
      <c r="C423" s="2" t="s">
        <v>762</v>
      </c>
      <c r="D423" t="s">
        <v>131</v>
      </c>
      <c r="E423" s="2">
        <v>6</v>
      </c>
      <c r="F423" s="2" t="str">
        <f>VLOOKUP(OrderData[[#This Row],[Customer ID]],customers!$A$1:$I$1001,2,FALSE)</f>
        <v>Terri Farra</v>
      </c>
      <c r="G423" s="2" t="str">
        <f>LEFT(OrderData[[#This Row],[Name]], SEARCH(" ", OrderData[[#This Row],[Name]]) - 1)</f>
        <v>Terri</v>
      </c>
      <c r="H423" s="2" t="str">
        <f>RIGHT(OrderData[[#This Row],[Name]], LEN(OrderData[[#This Row],[Name]]) - SEARCH(" ", OrderData[[#This Row],[Name]]))</f>
        <v>Farra</v>
      </c>
      <c r="I423" s="2" t="str">
        <f>VLOOKUP(OrderData[[#This Row],[Customer ID]],customers!$A$1:$I$1001,6,FALSE)</f>
        <v>Odessa</v>
      </c>
      <c r="J423" s="2" t="str">
        <f>VLOOKUP(OrderData[[#This Row],[Customer ID]],customers!$A$1:$I$1001,7,FALSE)</f>
        <v>United States</v>
      </c>
      <c r="K423" t="str">
        <f>VLOOKUP(OrderData[[#This Row],[Customer ID]],customers!$A$1:$I$1001,9,FALSE)</f>
        <v>No</v>
      </c>
      <c r="L423" t="str">
        <f>INDEX(Table3[Coffee Type],MATCH(OrderData[[#This Row],[Product ID]],Table3[Product ID],0))</f>
        <v>Ara</v>
      </c>
      <c r="M423" t="str">
        <f>VLOOKUP(OrderData[[#This Row],[Product ID]],products!$A$1:$G$49,3,FALSE)</f>
        <v>D</v>
      </c>
      <c r="N423">
        <f>VLOOKUP(OrderData[[#This Row],[Product ID]],products!$A$1:$G$49,5,FALSE)</f>
        <v>22.884999999999998</v>
      </c>
      <c r="O423" s="4">
        <f>OrderData[[#This Row],[Unit Price]]*OrderData[[#This Row],[Quantity]]</f>
        <v>137.31</v>
      </c>
      <c r="P423" t="str" cm="1">
        <f t="array" ref="P423">_xlfn.IFS(OrderData[[#This Row],[Roast Type]]="M","Medium",OrderData[[#This Row],[Roast Type]]="L","Light",OrderData[[#This Row],[Roast Type]]="D","Dark")</f>
        <v>Dark</v>
      </c>
      <c r="Q423" t="str" cm="1">
        <f t="array" ref="Q423">_xlfn.IFS(OrderData[[#This Row],[Coffee Type]]="Rob","Robusta",OrderData[[#This Row],[Coffee Type]]="Ara","Arabica",OrderData[[#This Row],[Coffee Type]]="Lib","Librica",OrderData[[#This Row],[Coffee Type]]="Exc","Excelsior")</f>
        <v>Arabica</v>
      </c>
    </row>
    <row r="424" spans="1:17" x14ac:dyDescent="0.3">
      <c r="A424" s="2" t="s">
        <v>855</v>
      </c>
      <c r="B424" s="3">
        <v>43868</v>
      </c>
      <c r="C424" s="2" t="s">
        <v>856</v>
      </c>
      <c r="D424" t="s">
        <v>85</v>
      </c>
      <c r="E424" s="2">
        <v>5</v>
      </c>
      <c r="F424" s="2" t="str">
        <f>VLOOKUP(OrderData[[#This Row],[Customer ID]],customers!$A$1:$I$1001,2,FALSE)</f>
        <v>Nevins Glowacz</v>
      </c>
      <c r="G424" s="2" t="str">
        <f>LEFT(OrderData[[#This Row],[Name]], SEARCH(" ", OrderData[[#This Row],[Name]]) - 1)</f>
        <v>Nevins</v>
      </c>
      <c r="H424" s="2" t="str">
        <f>RIGHT(OrderData[[#This Row],[Name]], LEN(OrderData[[#This Row],[Name]]) - SEARCH(" ", OrderData[[#This Row],[Name]]))</f>
        <v>Glowacz</v>
      </c>
      <c r="I424" s="2" t="str">
        <f>VLOOKUP(OrderData[[#This Row],[Customer ID]],customers!$A$1:$I$1001,6,FALSE)</f>
        <v>Madison</v>
      </c>
      <c r="J424" s="2" t="str">
        <f>VLOOKUP(OrderData[[#This Row],[Customer ID]],customers!$A$1:$I$1001,7,FALSE)</f>
        <v>United States</v>
      </c>
      <c r="K424" t="str">
        <f>VLOOKUP(OrderData[[#This Row],[Customer ID]],customers!$A$1:$I$1001,9,FALSE)</f>
        <v>No</v>
      </c>
      <c r="L424" t="str">
        <f>INDEX(Table3[Coffee Type],MATCH(OrderData[[#This Row],[Product ID]],Table3[Product ID],0))</f>
        <v>Ara</v>
      </c>
      <c r="M424" t="str">
        <f>VLOOKUP(OrderData[[#This Row],[Product ID]],products!$A$1:$G$49,3,FALSE)</f>
        <v>D</v>
      </c>
      <c r="N424">
        <f>VLOOKUP(OrderData[[#This Row],[Product ID]],products!$A$1:$G$49,5,FALSE)</f>
        <v>5.97</v>
      </c>
      <c r="O424" s="4">
        <f>OrderData[[#This Row],[Unit Price]]*OrderData[[#This Row],[Quantity]]</f>
        <v>29.849999999999998</v>
      </c>
      <c r="P424" t="str" cm="1">
        <f t="array" ref="P424">_xlfn.IFS(OrderData[[#This Row],[Roast Type]]="M","Medium",OrderData[[#This Row],[Roast Type]]="L","Light",OrderData[[#This Row],[Roast Type]]="D","Dark")</f>
        <v>Dark</v>
      </c>
      <c r="Q424" t="str" cm="1">
        <f t="array" ref="Q424">_xlfn.IFS(OrderData[[#This Row],[Coffee Type]]="Rob","Robusta",OrderData[[#This Row],[Coffee Type]]="Ara","Arabica",OrderData[[#This Row],[Coffee Type]]="Lib","Librica",OrderData[[#This Row],[Coffee Type]]="Exc","Excelsior")</f>
        <v>Arabica</v>
      </c>
    </row>
    <row r="425" spans="1:17" x14ac:dyDescent="0.3">
      <c r="A425" s="2" t="s">
        <v>857</v>
      </c>
      <c r="B425" s="3">
        <v>44183</v>
      </c>
      <c r="C425" s="2" t="s">
        <v>858</v>
      </c>
      <c r="D425" t="s">
        <v>35</v>
      </c>
      <c r="E425" s="2">
        <v>3</v>
      </c>
      <c r="F425" s="2" t="str">
        <f>VLOOKUP(OrderData[[#This Row],[Customer ID]],customers!$A$1:$I$1001,2,FALSE)</f>
        <v>Adelice Isabell</v>
      </c>
      <c r="G425" s="2" t="str">
        <f>LEFT(OrderData[[#This Row],[Name]], SEARCH(" ", OrderData[[#This Row],[Name]]) - 1)</f>
        <v>Adelice</v>
      </c>
      <c r="H425" s="2" t="str">
        <f>RIGHT(OrderData[[#This Row],[Name]], LEN(OrderData[[#This Row],[Name]]) - SEARCH(" ", OrderData[[#This Row],[Name]]))</f>
        <v>Isabell</v>
      </c>
      <c r="I425" s="2" t="str">
        <f>VLOOKUP(OrderData[[#This Row],[Customer ID]],customers!$A$1:$I$1001,6,FALSE)</f>
        <v>Charleston</v>
      </c>
      <c r="J425" s="2" t="str">
        <f>VLOOKUP(OrderData[[#This Row],[Customer ID]],customers!$A$1:$I$1001,7,FALSE)</f>
        <v>United States</v>
      </c>
      <c r="K425" t="str">
        <f>VLOOKUP(OrderData[[#This Row],[Customer ID]],customers!$A$1:$I$1001,9,FALSE)</f>
        <v>No</v>
      </c>
      <c r="L425" t="str">
        <f>INDEX(Table3[Coffee Type],MATCH(OrderData[[#This Row],[Product ID]],Table3[Product ID],0))</f>
        <v>Rob</v>
      </c>
      <c r="M425" t="str">
        <f>VLOOKUP(OrderData[[#This Row],[Product ID]],products!$A$1:$G$49,3,FALSE)</f>
        <v>M</v>
      </c>
      <c r="N425">
        <f>VLOOKUP(OrderData[[#This Row],[Product ID]],products!$A$1:$G$49,5,FALSE)</f>
        <v>5.97</v>
      </c>
      <c r="O425" s="4">
        <f>OrderData[[#This Row],[Unit Price]]*OrderData[[#This Row],[Quantity]]</f>
        <v>17.91</v>
      </c>
      <c r="P425" t="str" cm="1">
        <f t="array" ref="P425">_xlfn.IFS(OrderData[[#This Row],[Roast Type]]="M","Medium",OrderData[[#This Row],[Roast Type]]="L","Light",OrderData[[#This Row],[Roast Type]]="D","Dark")</f>
        <v>Medium</v>
      </c>
      <c r="Q425" t="str" cm="1">
        <f t="array" ref="Q425">_xlfn.IFS(OrderData[[#This Row],[Coffee Type]]="Rob","Robusta",OrderData[[#This Row],[Coffee Type]]="Ara","Arabica",OrderData[[#This Row],[Coffee Type]]="Lib","Librica",OrderData[[#This Row],[Coffee Type]]="Exc","Excelsior")</f>
        <v>Robusta</v>
      </c>
    </row>
    <row r="426" spans="1:17" x14ac:dyDescent="0.3">
      <c r="A426" s="2" t="s">
        <v>859</v>
      </c>
      <c r="B426" s="3">
        <v>44431</v>
      </c>
      <c r="C426" s="2" t="s">
        <v>860</v>
      </c>
      <c r="D426" t="s">
        <v>189</v>
      </c>
      <c r="E426" s="2">
        <v>3</v>
      </c>
      <c r="F426" s="2" t="str">
        <f>VLOOKUP(OrderData[[#This Row],[Customer ID]],customers!$A$1:$I$1001,2,FALSE)</f>
        <v>Yulma Dombrell</v>
      </c>
      <c r="G426" s="2" t="str">
        <f>LEFT(OrderData[[#This Row],[Name]], SEARCH(" ", OrderData[[#This Row],[Name]]) - 1)</f>
        <v>Yulma</v>
      </c>
      <c r="H426" s="2" t="str">
        <f>RIGHT(OrderData[[#This Row],[Name]], LEN(OrderData[[#This Row],[Name]]) - SEARCH(" ", OrderData[[#This Row],[Name]]))</f>
        <v>Dombrell</v>
      </c>
      <c r="I426" s="2" t="str">
        <f>VLOOKUP(OrderData[[#This Row],[Customer ID]],customers!$A$1:$I$1001,6,FALSE)</f>
        <v>Little Rock</v>
      </c>
      <c r="J426" s="2" t="str">
        <f>VLOOKUP(OrderData[[#This Row],[Customer ID]],customers!$A$1:$I$1001,7,FALSE)</f>
        <v>United States</v>
      </c>
      <c r="K426" t="str">
        <f>VLOOKUP(OrderData[[#This Row],[Customer ID]],customers!$A$1:$I$1001,9,FALSE)</f>
        <v>Yes</v>
      </c>
      <c r="L426" t="str">
        <f>INDEX(Table3[Coffee Type],MATCH(OrderData[[#This Row],[Product ID]],Table3[Product ID],0))</f>
        <v>Exc</v>
      </c>
      <c r="M426" t="str">
        <f>VLOOKUP(OrderData[[#This Row],[Product ID]],products!$A$1:$G$49,3,FALSE)</f>
        <v>L</v>
      </c>
      <c r="N426">
        <f>VLOOKUP(OrderData[[#This Row],[Product ID]],products!$A$1:$G$49,5,FALSE)</f>
        <v>8.91</v>
      </c>
      <c r="O426" s="4">
        <f>OrderData[[#This Row],[Unit Price]]*OrderData[[#This Row],[Quantity]]</f>
        <v>26.73</v>
      </c>
      <c r="P426" t="str" cm="1">
        <f t="array" ref="P426">_xlfn.IFS(OrderData[[#This Row],[Roast Type]]="M","Medium",OrderData[[#This Row],[Roast Type]]="L","Light",OrderData[[#This Row],[Roast Type]]="D","Dark")</f>
        <v>Light</v>
      </c>
      <c r="Q426" t="str" cm="1">
        <f t="array" ref="Q426">_xlfn.IFS(OrderData[[#This Row],[Coffee Type]]="Rob","Robusta",OrderData[[#This Row],[Coffee Type]]="Ara","Arabica",OrderData[[#This Row],[Coffee Type]]="Lib","Librica",OrderData[[#This Row],[Coffee Type]]="Exc","Excelsior")</f>
        <v>Excelsior</v>
      </c>
    </row>
    <row r="427" spans="1:17" x14ac:dyDescent="0.3">
      <c r="A427" s="2" t="s">
        <v>861</v>
      </c>
      <c r="B427" s="3">
        <v>44428</v>
      </c>
      <c r="C427" s="2" t="s">
        <v>862</v>
      </c>
      <c r="D427" t="s">
        <v>192</v>
      </c>
      <c r="E427" s="2">
        <v>2</v>
      </c>
      <c r="F427" s="2" t="str">
        <f>VLOOKUP(OrderData[[#This Row],[Customer ID]],customers!$A$1:$I$1001,2,FALSE)</f>
        <v>Alric Darth</v>
      </c>
      <c r="G427" s="2" t="str">
        <f>LEFT(OrderData[[#This Row],[Name]], SEARCH(" ", OrderData[[#This Row],[Name]]) - 1)</f>
        <v>Alric</v>
      </c>
      <c r="H427" s="2" t="str">
        <f>RIGHT(OrderData[[#This Row],[Name]], LEN(OrderData[[#This Row],[Name]]) - SEARCH(" ", OrderData[[#This Row],[Name]]))</f>
        <v>Darth</v>
      </c>
      <c r="I427" s="2" t="str">
        <f>VLOOKUP(OrderData[[#This Row],[Customer ID]],customers!$A$1:$I$1001,6,FALSE)</f>
        <v>Anchorage</v>
      </c>
      <c r="J427" s="2" t="str">
        <f>VLOOKUP(OrderData[[#This Row],[Customer ID]],customers!$A$1:$I$1001,7,FALSE)</f>
        <v>United States</v>
      </c>
      <c r="K427" t="str">
        <f>VLOOKUP(OrderData[[#This Row],[Customer ID]],customers!$A$1:$I$1001,9,FALSE)</f>
        <v>No</v>
      </c>
      <c r="L427" t="str">
        <f>INDEX(Table3[Coffee Type],MATCH(OrderData[[#This Row],[Product ID]],Table3[Product ID],0))</f>
        <v>Rob</v>
      </c>
      <c r="M427" t="str">
        <f>VLOOKUP(OrderData[[#This Row],[Product ID]],products!$A$1:$G$49,3,FALSE)</f>
        <v>D</v>
      </c>
      <c r="N427">
        <f>VLOOKUP(OrderData[[#This Row],[Product ID]],products!$A$1:$G$49,5,FALSE)</f>
        <v>8.9499999999999993</v>
      </c>
      <c r="O427" s="4">
        <f>OrderData[[#This Row],[Unit Price]]*OrderData[[#This Row],[Quantity]]</f>
        <v>17.899999999999999</v>
      </c>
      <c r="P427" t="str" cm="1">
        <f t="array" ref="P427">_xlfn.IFS(OrderData[[#This Row],[Roast Type]]="M","Medium",OrderData[[#This Row],[Roast Type]]="L","Light",OrderData[[#This Row],[Roast Type]]="D","Dark")</f>
        <v>Dark</v>
      </c>
      <c r="Q427" t="str" cm="1">
        <f t="array" ref="Q427">_xlfn.IFS(OrderData[[#This Row],[Coffee Type]]="Rob","Robusta",OrderData[[#This Row],[Coffee Type]]="Ara","Arabica",OrderData[[#This Row],[Coffee Type]]="Lib","Librica",OrderData[[#This Row],[Coffee Type]]="Exc","Excelsior")</f>
        <v>Robusta</v>
      </c>
    </row>
    <row r="428" spans="1:17" x14ac:dyDescent="0.3">
      <c r="A428" s="2" t="s">
        <v>863</v>
      </c>
      <c r="B428" s="3">
        <v>43556</v>
      </c>
      <c r="C428" s="2" t="s">
        <v>864</v>
      </c>
      <c r="D428" t="s">
        <v>195</v>
      </c>
      <c r="E428" s="2">
        <v>4</v>
      </c>
      <c r="F428" s="2" t="str">
        <f>VLOOKUP(OrderData[[#This Row],[Customer ID]],customers!$A$1:$I$1001,2,FALSE)</f>
        <v>Manuel Darrigoe</v>
      </c>
      <c r="G428" s="2" t="str">
        <f>LEFT(OrderData[[#This Row],[Name]], SEARCH(" ", OrderData[[#This Row],[Name]]) - 1)</f>
        <v>Manuel</v>
      </c>
      <c r="H428" s="2" t="str">
        <f>RIGHT(OrderData[[#This Row],[Name]], LEN(OrderData[[#This Row],[Name]]) - SEARCH(" ", OrderData[[#This Row],[Name]]))</f>
        <v>Darrigoe</v>
      </c>
      <c r="I428" s="2" t="str">
        <f>VLOOKUP(OrderData[[#This Row],[Customer ID]],customers!$A$1:$I$1001,6,FALSE)</f>
        <v>Longwood</v>
      </c>
      <c r="J428" s="2" t="str">
        <f>VLOOKUP(OrderData[[#This Row],[Customer ID]],customers!$A$1:$I$1001,7,FALSE)</f>
        <v>Ireland</v>
      </c>
      <c r="K428" t="str">
        <f>VLOOKUP(OrderData[[#This Row],[Customer ID]],customers!$A$1:$I$1001,9,FALSE)</f>
        <v>Yes</v>
      </c>
      <c r="L428" t="str">
        <f>INDEX(Table3[Coffee Type],MATCH(OrderData[[#This Row],[Product ID]],Table3[Product ID],0))</f>
        <v>Rob</v>
      </c>
      <c r="M428" t="str">
        <f>VLOOKUP(OrderData[[#This Row],[Product ID]],products!$A$1:$G$49,3,FALSE)</f>
        <v>L</v>
      </c>
      <c r="N428">
        <f>VLOOKUP(OrderData[[#This Row],[Product ID]],products!$A$1:$G$49,5,FALSE)</f>
        <v>3.5849999999999995</v>
      </c>
      <c r="O428" s="4">
        <f>OrderData[[#This Row],[Unit Price]]*OrderData[[#This Row],[Quantity]]</f>
        <v>14.339999999999998</v>
      </c>
      <c r="P428" t="str" cm="1">
        <f t="array" ref="P428">_xlfn.IFS(OrderData[[#This Row],[Roast Type]]="M","Medium",OrderData[[#This Row],[Roast Type]]="L","Light",OrderData[[#This Row],[Roast Type]]="D","Dark")</f>
        <v>Light</v>
      </c>
      <c r="Q428" t="str" cm="1">
        <f t="array" ref="Q428">_xlfn.IFS(OrderData[[#This Row],[Coffee Type]]="Rob","Robusta",OrderData[[#This Row],[Coffee Type]]="Ara","Arabica",OrderData[[#This Row],[Coffee Type]]="Lib","Librica",OrderData[[#This Row],[Coffee Type]]="Exc","Excelsior")</f>
        <v>Robusta</v>
      </c>
    </row>
    <row r="429" spans="1:17" x14ac:dyDescent="0.3">
      <c r="A429" s="2" t="s">
        <v>865</v>
      </c>
      <c r="B429" s="3">
        <v>44224</v>
      </c>
      <c r="C429" s="2" t="s">
        <v>866</v>
      </c>
      <c r="D429" t="s">
        <v>184</v>
      </c>
      <c r="E429" s="2">
        <v>3</v>
      </c>
      <c r="F429" s="2" t="str">
        <f>VLOOKUP(OrderData[[#This Row],[Customer ID]],customers!$A$1:$I$1001,2,FALSE)</f>
        <v>Kynthia Berick</v>
      </c>
      <c r="G429" s="2" t="str">
        <f>LEFT(OrderData[[#This Row],[Name]], SEARCH(" ", OrderData[[#This Row],[Name]]) - 1)</f>
        <v>Kynthia</v>
      </c>
      <c r="H429" s="2" t="str">
        <f>RIGHT(OrderData[[#This Row],[Name]], LEN(OrderData[[#This Row],[Name]]) - SEARCH(" ", OrderData[[#This Row],[Name]]))</f>
        <v>Berick</v>
      </c>
      <c r="I429" s="2" t="str">
        <f>VLOOKUP(OrderData[[#This Row],[Customer ID]],customers!$A$1:$I$1001,6,FALSE)</f>
        <v>San Francisco</v>
      </c>
      <c r="J429" s="2" t="str">
        <f>VLOOKUP(OrderData[[#This Row],[Customer ID]],customers!$A$1:$I$1001,7,FALSE)</f>
        <v>United States</v>
      </c>
      <c r="K429" t="str">
        <f>VLOOKUP(OrderData[[#This Row],[Customer ID]],customers!$A$1:$I$1001,9,FALSE)</f>
        <v>Yes</v>
      </c>
      <c r="L429" t="str">
        <f>INDEX(Table3[Coffee Type],MATCH(OrderData[[#This Row],[Product ID]],Table3[Product ID],0))</f>
        <v>Ara</v>
      </c>
      <c r="M429" t="str">
        <f>VLOOKUP(OrderData[[#This Row],[Product ID]],products!$A$1:$G$49,3,FALSE)</f>
        <v>M</v>
      </c>
      <c r="N429">
        <f>VLOOKUP(OrderData[[#This Row],[Product ID]],products!$A$1:$G$49,5,FALSE)</f>
        <v>25.874999999999996</v>
      </c>
      <c r="O429" s="4">
        <f>OrderData[[#This Row],[Unit Price]]*OrderData[[#This Row],[Quantity]]</f>
        <v>77.624999999999986</v>
      </c>
      <c r="P429" t="str" cm="1">
        <f t="array" ref="P429">_xlfn.IFS(OrderData[[#This Row],[Roast Type]]="M","Medium",OrderData[[#This Row],[Roast Type]]="L","Light",OrderData[[#This Row],[Roast Type]]="D","Dark")</f>
        <v>Medium</v>
      </c>
      <c r="Q429" t="str" cm="1">
        <f t="array" ref="Q429">_xlfn.IFS(OrderData[[#This Row],[Coffee Type]]="Rob","Robusta",OrderData[[#This Row],[Coffee Type]]="Ara","Arabica",OrderData[[#This Row],[Coffee Type]]="Lib","Librica",OrderData[[#This Row],[Coffee Type]]="Exc","Excelsior")</f>
        <v>Arabica</v>
      </c>
    </row>
    <row r="430" spans="1:17" x14ac:dyDescent="0.3">
      <c r="A430" s="2" t="s">
        <v>867</v>
      </c>
      <c r="B430" s="3">
        <v>43759</v>
      </c>
      <c r="C430" s="2" t="s">
        <v>868</v>
      </c>
      <c r="D430" t="s">
        <v>202</v>
      </c>
      <c r="E430" s="2">
        <v>5</v>
      </c>
      <c r="F430" s="2" t="str">
        <f>VLOOKUP(OrderData[[#This Row],[Customer ID]],customers!$A$1:$I$1001,2,FALSE)</f>
        <v>Minetta Ackrill</v>
      </c>
      <c r="G430" s="2" t="str">
        <f>LEFT(OrderData[[#This Row],[Name]], SEARCH(" ", OrderData[[#This Row],[Name]]) - 1)</f>
        <v>Minetta</v>
      </c>
      <c r="H430" s="2" t="str">
        <f>RIGHT(OrderData[[#This Row],[Name]], LEN(OrderData[[#This Row],[Name]]) - SEARCH(" ", OrderData[[#This Row],[Name]]))</f>
        <v>Ackrill</v>
      </c>
      <c r="I430" s="2" t="str">
        <f>VLOOKUP(OrderData[[#This Row],[Customer ID]],customers!$A$1:$I$1001,6,FALSE)</f>
        <v>Warren</v>
      </c>
      <c r="J430" s="2" t="str">
        <f>VLOOKUP(OrderData[[#This Row],[Customer ID]],customers!$A$1:$I$1001,7,FALSE)</f>
        <v>United States</v>
      </c>
      <c r="K430" t="str">
        <f>VLOOKUP(OrderData[[#This Row],[Customer ID]],customers!$A$1:$I$1001,9,FALSE)</f>
        <v>No</v>
      </c>
      <c r="L430" t="str">
        <f>INDEX(Table3[Coffee Type],MATCH(OrderData[[#This Row],[Product ID]],Table3[Product ID],0))</f>
        <v>Rob</v>
      </c>
      <c r="M430" t="str">
        <f>VLOOKUP(OrderData[[#This Row],[Product ID]],products!$A$1:$G$49,3,FALSE)</f>
        <v>L</v>
      </c>
      <c r="N430">
        <f>VLOOKUP(OrderData[[#This Row],[Product ID]],products!$A$1:$G$49,5,FALSE)</f>
        <v>11.95</v>
      </c>
      <c r="O430" s="4">
        <f>OrderData[[#This Row],[Unit Price]]*OrderData[[#This Row],[Quantity]]</f>
        <v>59.75</v>
      </c>
      <c r="P430" t="str" cm="1">
        <f t="array" ref="P430">_xlfn.IFS(OrderData[[#This Row],[Roast Type]]="M","Medium",OrderData[[#This Row],[Roast Type]]="L","Light",OrderData[[#This Row],[Roast Type]]="D","Dark")</f>
        <v>Light</v>
      </c>
      <c r="Q430" t="str" cm="1">
        <f t="array" ref="Q430">_xlfn.IFS(OrderData[[#This Row],[Coffee Type]]="Rob","Robusta",OrderData[[#This Row],[Coffee Type]]="Ara","Arabica",OrderData[[#This Row],[Coffee Type]]="Lib","Librica",OrderData[[#This Row],[Coffee Type]]="Exc","Excelsior")</f>
        <v>Robusta</v>
      </c>
    </row>
    <row r="431" spans="1:17" x14ac:dyDescent="0.3">
      <c r="A431" s="2" t="s">
        <v>869</v>
      </c>
      <c r="B431" s="3">
        <v>44367</v>
      </c>
      <c r="C431" s="2" t="s">
        <v>762</v>
      </c>
      <c r="D431" t="s">
        <v>19</v>
      </c>
      <c r="E431" s="2">
        <v>6</v>
      </c>
      <c r="F431" s="2" t="str">
        <f>VLOOKUP(OrderData[[#This Row],[Customer ID]],customers!$A$1:$I$1001,2,FALSE)</f>
        <v>Terri Farra</v>
      </c>
      <c r="G431" s="2" t="str">
        <f>LEFT(OrderData[[#This Row],[Name]], SEARCH(" ", OrderData[[#This Row],[Name]]) - 1)</f>
        <v>Terri</v>
      </c>
      <c r="H431" s="2" t="str">
        <f>RIGHT(OrderData[[#This Row],[Name]], LEN(OrderData[[#This Row],[Name]]) - SEARCH(" ", OrderData[[#This Row],[Name]]))</f>
        <v>Farra</v>
      </c>
      <c r="I431" s="2" t="str">
        <f>VLOOKUP(OrderData[[#This Row],[Customer ID]],customers!$A$1:$I$1001,6,FALSE)</f>
        <v>Odessa</v>
      </c>
      <c r="J431" s="2" t="str">
        <f>VLOOKUP(OrderData[[#This Row],[Customer ID]],customers!$A$1:$I$1001,7,FALSE)</f>
        <v>United States</v>
      </c>
      <c r="K431" t="str">
        <f>VLOOKUP(OrderData[[#This Row],[Customer ID]],customers!$A$1:$I$1001,9,FALSE)</f>
        <v>No</v>
      </c>
      <c r="L431" t="str">
        <f>INDEX(Table3[Coffee Type],MATCH(OrderData[[#This Row],[Product ID]],Table3[Product ID],0))</f>
        <v>Ara</v>
      </c>
      <c r="M431" t="str">
        <f>VLOOKUP(OrderData[[#This Row],[Product ID]],products!$A$1:$G$49,3,FALSE)</f>
        <v>L</v>
      </c>
      <c r="N431">
        <f>VLOOKUP(OrderData[[#This Row],[Product ID]],products!$A$1:$G$49,5,FALSE)</f>
        <v>12.95</v>
      </c>
      <c r="O431" s="4">
        <f>OrderData[[#This Row],[Unit Price]]*OrderData[[#This Row],[Quantity]]</f>
        <v>77.699999999999989</v>
      </c>
      <c r="P431" t="str" cm="1">
        <f t="array" ref="P431">_xlfn.IFS(OrderData[[#This Row],[Roast Type]]="M","Medium",OrderData[[#This Row],[Roast Type]]="L","Light",OrderData[[#This Row],[Roast Type]]="D","Dark")</f>
        <v>Light</v>
      </c>
      <c r="Q431" t="str" cm="1">
        <f t="array" ref="Q431">_xlfn.IFS(OrderData[[#This Row],[Coffee Type]]="Rob","Robusta",OrderData[[#This Row],[Coffee Type]]="Ara","Arabica",OrderData[[#This Row],[Coffee Type]]="Lib","Librica",OrderData[[#This Row],[Coffee Type]]="Exc","Excelsior")</f>
        <v>Arabica</v>
      </c>
    </row>
    <row r="432" spans="1:17" x14ac:dyDescent="0.3">
      <c r="A432" s="2" t="s">
        <v>870</v>
      </c>
      <c r="B432" s="3">
        <v>44504</v>
      </c>
      <c r="C432" s="2" t="s">
        <v>871</v>
      </c>
      <c r="D432" t="s">
        <v>114</v>
      </c>
      <c r="E432" s="2">
        <v>2</v>
      </c>
      <c r="F432" s="2" t="str">
        <f>VLOOKUP(OrderData[[#This Row],[Customer ID]],customers!$A$1:$I$1001,2,FALSE)</f>
        <v>Melosa Kippen</v>
      </c>
      <c r="G432" s="2" t="str">
        <f>LEFT(OrderData[[#This Row],[Name]], SEARCH(" ", OrderData[[#This Row],[Name]]) - 1)</f>
        <v>Melosa</v>
      </c>
      <c r="H432" s="2" t="str">
        <f>RIGHT(OrderData[[#This Row],[Name]], LEN(OrderData[[#This Row],[Name]]) - SEARCH(" ", OrderData[[#This Row],[Name]]))</f>
        <v>Kippen</v>
      </c>
      <c r="I432" s="2" t="str">
        <f>VLOOKUP(OrderData[[#This Row],[Customer ID]],customers!$A$1:$I$1001,6,FALSE)</f>
        <v>Jackson</v>
      </c>
      <c r="J432" s="2" t="str">
        <f>VLOOKUP(OrderData[[#This Row],[Customer ID]],customers!$A$1:$I$1001,7,FALSE)</f>
        <v>United States</v>
      </c>
      <c r="K432" t="str">
        <f>VLOOKUP(OrderData[[#This Row],[Customer ID]],customers!$A$1:$I$1001,9,FALSE)</f>
        <v>Yes</v>
      </c>
      <c r="L432" t="str">
        <f>INDEX(Table3[Coffee Type],MATCH(OrderData[[#This Row],[Product ID]],Table3[Product ID],0))</f>
        <v>Rob</v>
      </c>
      <c r="M432" t="str">
        <f>VLOOKUP(OrderData[[#This Row],[Product ID]],products!$A$1:$G$49,3,FALSE)</f>
        <v>D</v>
      </c>
      <c r="N432">
        <f>VLOOKUP(OrderData[[#This Row],[Product ID]],products!$A$1:$G$49,5,FALSE)</f>
        <v>2.6849999999999996</v>
      </c>
      <c r="O432" s="4">
        <f>OrderData[[#This Row],[Unit Price]]*OrderData[[#This Row],[Quantity]]</f>
        <v>5.3699999999999992</v>
      </c>
      <c r="P432" t="str" cm="1">
        <f t="array" ref="P432">_xlfn.IFS(OrderData[[#This Row],[Roast Type]]="M","Medium",OrderData[[#This Row],[Roast Type]]="L","Light",OrderData[[#This Row],[Roast Type]]="D","Dark")</f>
        <v>Dark</v>
      </c>
      <c r="Q432" t="str" cm="1">
        <f t="array" ref="Q432">_xlfn.IFS(OrderData[[#This Row],[Coffee Type]]="Rob","Robusta",OrderData[[#This Row],[Coffee Type]]="Ara","Arabica",OrderData[[#This Row],[Coffee Type]]="Lib","Librica",OrderData[[#This Row],[Coffee Type]]="Exc","Excelsior")</f>
        <v>Robusta</v>
      </c>
    </row>
    <row r="433" spans="1:17" x14ac:dyDescent="0.3">
      <c r="A433" s="2" t="s">
        <v>872</v>
      </c>
      <c r="B433" s="3">
        <v>44291</v>
      </c>
      <c r="C433" s="2" t="s">
        <v>873</v>
      </c>
      <c r="D433" t="s">
        <v>543</v>
      </c>
      <c r="E433" s="2">
        <v>3</v>
      </c>
      <c r="F433" s="2" t="str">
        <f>VLOOKUP(OrderData[[#This Row],[Customer ID]],customers!$A$1:$I$1001,2,FALSE)</f>
        <v>Witty Ranson</v>
      </c>
      <c r="G433" s="2" t="str">
        <f>LEFT(OrderData[[#This Row],[Name]], SEARCH(" ", OrderData[[#This Row],[Name]]) - 1)</f>
        <v>Witty</v>
      </c>
      <c r="H433" s="2" t="str">
        <f>RIGHT(OrderData[[#This Row],[Name]], LEN(OrderData[[#This Row],[Name]]) - SEARCH(" ", OrderData[[#This Row],[Name]]))</f>
        <v>Ranson</v>
      </c>
      <c r="I433" s="2" t="str">
        <f>VLOOKUP(OrderData[[#This Row],[Customer ID]],customers!$A$1:$I$1001,6,FALSE)</f>
        <v>Kildare</v>
      </c>
      <c r="J433" s="2" t="str">
        <f>VLOOKUP(OrderData[[#This Row],[Customer ID]],customers!$A$1:$I$1001,7,FALSE)</f>
        <v>Ireland</v>
      </c>
      <c r="K433" t="str">
        <f>VLOOKUP(OrderData[[#This Row],[Customer ID]],customers!$A$1:$I$1001,9,FALSE)</f>
        <v>Yes</v>
      </c>
      <c r="L433" t="str">
        <f>INDEX(Table3[Coffee Type],MATCH(OrderData[[#This Row],[Product ID]],Table3[Product ID],0))</f>
        <v>Exc</v>
      </c>
      <c r="M433" t="str">
        <f>VLOOKUP(OrderData[[#This Row],[Product ID]],products!$A$1:$G$49,3,FALSE)</f>
        <v>D</v>
      </c>
      <c r="N433">
        <f>VLOOKUP(OrderData[[#This Row],[Product ID]],products!$A$1:$G$49,5,FALSE)</f>
        <v>27.945</v>
      </c>
      <c r="O433" s="4">
        <f>OrderData[[#This Row],[Unit Price]]*OrderData[[#This Row],[Quantity]]</f>
        <v>83.835000000000008</v>
      </c>
      <c r="P433" t="str" cm="1">
        <f t="array" ref="P433">_xlfn.IFS(OrderData[[#This Row],[Roast Type]]="M","Medium",OrderData[[#This Row],[Roast Type]]="L","Light",OrderData[[#This Row],[Roast Type]]="D","Dark")</f>
        <v>Dark</v>
      </c>
      <c r="Q433" t="str" cm="1">
        <f t="array" ref="Q433">_xlfn.IFS(OrderData[[#This Row],[Coffee Type]]="Rob","Robusta",OrderData[[#This Row],[Coffee Type]]="Ara","Arabica",OrderData[[#This Row],[Coffee Type]]="Lib","Librica",OrderData[[#This Row],[Coffee Type]]="Exc","Excelsior")</f>
        <v>Excelsior</v>
      </c>
    </row>
    <row r="434" spans="1:17" x14ac:dyDescent="0.3">
      <c r="A434" s="2" t="s">
        <v>874</v>
      </c>
      <c r="B434" s="3">
        <v>43808</v>
      </c>
      <c r="C434" s="2" t="s">
        <v>875</v>
      </c>
      <c r="D434" t="s">
        <v>74</v>
      </c>
      <c r="E434" s="2">
        <v>2</v>
      </c>
      <c r="F434" s="2" t="str">
        <f>VLOOKUP(OrderData[[#This Row],[Customer ID]],customers!$A$1:$I$1001,2,FALSE)</f>
        <v>Rod Gowdie</v>
      </c>
      <c r="G434" s="2" t="str">
        <f>LEFT(OrderData[[#This Row],[Name]], SEARCH(" ", OrderData[[#This Row],[Name]]) - 1)</f>
        <v>Rod</v>
      </c>
      <c r="H434" s="2" t="str">
        <f>RIGHT(OrderData[[#This Row],[Name]], LEN(OrderData[[#This Row],[Name]]) - SEARCH(" ", OrderData[[#This Row],[Name]]))</f>
        <v>Gowdie</v>
      </c>
      <c r="I434" s="2" t="str">
        <f>VLOOKUP(OrderData[[#This Row],[Customer ID]],customers!$A$1:$I$1001,6,FALSE)</f>
        <v>Milwaukee</v>
      </c>
      <c r="J434" s="2" t="str">
        <f>VLOOKUP(OrderData[[#This Row],[Customer ID]],customers!$A$1:$I$1001,7,FALSE)</f>
        <v>United States</v>
      </c>
      <c r="K434" t="str">
        <f>VLOOKUP(OrderData[[#This Row],[Customer ID]],customers!$A$1:$I$1001,9,FALSE)</f>
        <v>No</v>
      </c>
      <c r="L434" t="str">
        <f>INDEX(Table3[Coffee Type],MATCH(OrderData[[#This Row],[Product ID]],Table3[Product ID],0))</f>
        <v>Ara</v>
      </c>
      <c r="M434" t="str">
        <f>VLOOKUP(OrderData[[#This Row],[Product ID]],products!$A$1:$G$49,3,FALSE)</f>
        <v>M</v>
      </c>
      <c r="N434">
        <f>VLOOKUP(OrderData[[#This Row],[Product ID]],products!$A$1:$G$49,5,FALSE)</f>
        <v>11.25</v>
      </c>
      <c r="O434" s="4">
        <f>OrderData[[#This Row],[Unit Price]]*OrderData[[#This Row],[Quantity]]</f>
        <v>22.5</v>
      </c>
      <c r="P434" t="str" cm="1">
        <f t="array" ref="P434">_xlfn.IFS(OrderData[[#This Row],[Roast Type]]="M","Medium",OrderData[[#This Row],[Roast Type]]="L","Light",OrderData[[#This Row],[Roast Type]]="D","Dark")</f>
        <v>Medium</v>
      </c>
      <c r="Q434" t="str" cm="1">
        <f t="array" ref="Q434">_xlfn.IFS(OrderData[[#This Row],[Coffee Type]]="Rob","Robusta",OrderData[[#This Row],[Coffee Type]]="Ara","Arabica",OrderData[[#This Row],[Coffee Type]]="Lib","Librica",OrderData[[#This Row],[Coffee Type]]="Exc","Excelsior")</f>
        <v>Arabica</v>
      </c>
    </row>
    <row r="435" spans="1:17" x14ac:dyDescent="0.3">
      <c r="A435" s="2" t="s">
        <v>876</v>
      </c>
      <c r="B435" s="3">
        <v>44563</v>
      </c>
      <c r="C435" s="2" t="s">
        <v>877</v>
      </c>
      <c r="D435" t="s">
        <v>210</v>
      </c>
      <c r="E435" s="2">
        <v>6</v>
      </c>
      <c r="F435" s="2" t="str">
        <f>VLOOKUP(OrderData[[#This Row],[Customer ID]],customers!$A$1:$I$1001,2,FALSE)</f>
        <v>Lemuel Rignold</v>
      </c>
      <c r="G435" s="2" t="str">
        <f>LEFT(OrderData[[#This Row],[Name]], SEARCH(" ", OrderData[[#This Row],[Name]]) - 1)</f>
        <v>Lemuel</v>
      </c>
      <c r="H435" s="2" t="str">
        <f>RIGHT(OrderData[[#This Row],[Name]], LEN(OrderData[[#This Row],[Name]]) - SEARCH(" ", OrderData[[#This Row],[Name]]))</f>
        <v>Rignold</v>
      </c>
      <c r="I435" s="2" t="str">
        <f>VLOOKUP(OrderData[[#This Row],[Customer ID]],customers!$A$1:$I$1001,6,FALSE)</f>
        <v>Sacramento</v>
      </c>
      <c r="J435" s="2" t="str">
        <f>VLOOKUP(OrderData[[#This Row],[Customer ID]],customers!$A$1:$I$1001,7,FALSE)</f>
        <v>United States</v>
      </c>
      <c r="K435" t="str">
        <f>VLOOKUP(OrderData[[#This Row],[Customer ID]],customers!$A$1:$I$1001,9,FALSE)</f>
        <v>Yes</v>
      </c>
      <c r="L435" t="str">
        <f>INDEX(Table3[Coffee Type],MATCH(OrderData[[#This Row],[Product ID]],Table3[Product ID],0))</f>
        <v>Lib</v>
      </c>
      <c r="M435" t="str">
        <f>VLOOKUP(OrderData[[#This Row],[Product ID]],products!$A$1:$G$49,3,FALSE)</f>
        <v>M</v>
      </c>
      <c r="N435">
        <f>VLOOKUP(OrderData[[#This Row],[Product ID]],products!$A$1:$G$49,5,FALSE)</f>
        <v>33.464999999999996</v>
      </c>
      <c r="O435" s="4">
        <f>OrderData[[#This Row],[Unit Price]]*OrderData[[#This Row],[Quantity]]</f>
        <v>200.78999999999996</v>
      </c>
      <c r="P435" t="str" cm="1">
        <f t="array" ref="P435">_xlfn.IFS(OrderData[[#This Row],[Roast Type]]="M","Medium",OrderData[[#This Row],[Roast Type]]="L","Light",OrderData[[#This Row],[Roast Type]]="D","Dark")</f>
        <v>Medium</v>
      </c>
      <c r="Q435" t="str" cm="1">
        <f t="array" ref="Q435">_xlfn.IFS(OrderData[[#This Row],[Coffee Type]]="Rob","Robusta",OrderData[[#This Row],[Coffee Type]]="Ara","Arabica",OrderData[[#This Row],[Coffee Type]]="Lib","Librica",OrderData[[#This Row],[Coffee Type]]="Exc","Excelsior")</f>
        <v>Librica</v>
      </c>
    </row>
    <row r="436" spans="1:17" x14ac:dyDescent="0.3">
      <c r="A436" s="2" t="s">
        <v>878</v>
      </c>
      <c r="B436" s="3">
        <v>43807</v>
      </c>
      <c r="C436" s="2" t="s">
        <v>879</v>
      </c>
      <c r="D436" t="s">
        <v>74</v>
      </c>
      <c r="E436" s="2">
        <v>6</v>
      </c>
      <c r="F436" s="2" t="str">
        <f>VLOOKUP(OrderData[[#This Row],[Customer ID]],customers!$A$1:$I$1001,2,FALSE)</f>
        <v>Nevsa Fields</v>
      </c>
      <c r="G436" s="2" t="str">
        <f>LEFT(OrderData[[#This Row],[Name]], SEARCH(" ", OrderData[[#This Row],[Name]]) - 1)</f>
        <v>Nevsa</v>
      </c>
      <c r="H436" s="2" t="str">
        <f>RIGHT(OrderData[[#This Row],[Name]], LEN(OrderData[[#This Row],[Name]]) - SEARCH(" ", OrderData[[#This Row],[Name]]))</f>
        <v>Fields</v>
      </c>
      <c r="I436" s="2" t="str">
        <f>VLOOKUP(OrderData[[#This Row],[Customer ID]],customers!$A$1:$I$1001,6,FALSE)</f>
        <v>Boston</v>
      </c>
      <c r="J436" s="2" t="str">
        <f>VLOOKUP(OrderData[[#This Row],[Customer ID]],customers!$A$1:$I$1001,7,FALSE)</f>
        <v>United States</v>
      </c>
      <c r="K436" t="str">
        <f>VLOOKUP(OrderData[[#This Row],[Customer ID]],customers!$A$1:$I$1001,9,FALSE)</f>
        <v>No</v>
      </c>
      <c r="L436" t="str">
        <f>INDEX(Table3[Coffee Type],MATCH(OrderData[[#This Row],[Product ID]],Table3[Product ID],0))</f>
        <v>Ara</v>
      </c>
      <c r="M436" t="str">
        <f>VLOOKUP(OrderData[[#This Row],[Product ID]],products!$A$1:$G$49,3,FALSE)</f>
        <v>M</v>
      </c>
      <c r="N436">
        <f>VLOOKUP(OrderData[[#This Row],[Product ID]],products!$A$1:$G$49,5,FALSE)</f>
        <v>11.25</v>
      </c>
      <c r="O436" s="4">
        <f>OrderData[[#This Row],[Unit Price]]*OrderData[[#This Row],[Quantity]]</f>
        <v>67.5</v>
      </c>
      <c r="P436" t="str" cm="1">
        <f t="array" ref="P436">_xlfn.IFS(OrderData[[#This Row],[Roast Type]]="M","Medium",OrderData[[#This Row],[Roast Type]]="L","Light",OrderData[[#This Row],[Roast Type]]="D","Dark")</f>
        <v>Medium</v>
      </c>
      <c r="Q436" t="str" cm="1">
        <f t="array" ref="Q436">_xlfn.IFS(OrderData[[#This Row],[Coffee Type]]="Rob","Robusta",OrderData[[#This Row],[Coffee Type]]="Ara","Arabica",OrderData[[#This Row],[Coffee Type]]="Lib","Librica",OrderData[[#This Row],[Coffee Type]]="Exc","Excelsior")</f>
        <v>Arabica</v>
      </c>
    </row>
    <row r="437" spans="1:17" x14ac:dyDescent="0.3">
      <c r="A437" s="2" t="s">
        <v>880</v>
      </c>
      <c r="B437" s="3">
        <v>44528</v>
      </c>
      <c r="C437" s="2" t="s">
        <v>881</v>
      </c>
      <c r="D437" t="s">
        <v>16</v>
      </c>
      <c r="E437" s="2">
        <v>1</v>
      </c>
      <c r="F437" s="2" t="str">
        <f>VLOOKUP(OrderData[[#This Row],[Customer ID]],customers!$A$1:$I$1001,2,FALSE)</f>
        <v>Chance Rowthorn</v>
      </c>
      <c r="G437" s="2" t="str">
        <f>LEFT(OrderData[[#This Row],[Name]], SEARCH(" ", OrderData[[#This Row],[Name]]) - 1)</f>
        <v>Chance</v>
      </c>
      <c r="H437" s="2" t="str">
        <f>RIGHT(OrderData[[#This Row],[Name]], LEN(OrderData[[#This Row],[Name]]) - SEARCH(" ", OrderData[[#This Row],[Name]]))</f>
        <v>Rowthorn</v>
      </c>
      <c r="I437" s="2" t="str">
        <f>VLOOKUP(OrderData[[#This Row],[Customer ID]],customers!$A$1:$I$1001,6,FALSE)</f>
        <v>Topeka</v>
      </c>
      <c r="J437" s="2" t="str">
        <f>VLOOKUP(OrderData[[#This Row],[Customer ID]],customers!$A$1:$I$1001,7,FALSE)</f>
        <v>United States</v>
      </c>
      <c r="K437" t="str">
        <f>VLOOKUP(OrderData[[#This Row],[Customer ID]],customers!$A$1:$I$1001,9,FALSE)</f>
        <v>No</v>
      </c>
      <c r="L437" t="str">
        <f>INDEX(Table3[Coffee Type],MATCH(OrderData[[#This Row],[Product ID]],Table3[Product ID],0))</f>
        <v>Exc</v>
      </c>
      <c r="M437" t="str">
        <f>VLOOKUP(OrderData[[#This Row],[Product ID]],products!$A$1:$G$49,3,FALSE)</f>
        <v>M</v>
      </c>
      <c r="N437">
        <f>VLOOKUP(OrderData[[#This Row],[Product ID]],products!$A$1:$G$49,5,FALSE)</f>
        <v>8.25</v>
      </c>
      <c r="O437" s="4">
        <f>OrderData[[#This Row],[Unit Price]]*OrderData[[#This Row],[Quantity]]</f>
        <v>8.25</v>
      </c>
      <c r="P437" t="str" cm="1">
        <f t="array" ref="P437">_xlfn.IFS(OrderData[[#This Row],[Roast Type]]="M","Medium",OrderData[[#This Row],[Roast Type]]="L","Light",OrderData[[#This Row],[Roast Type]]="D","Dark")</f>
        <v>Medium</v>
      </c>
      <c r="Q437" t="str" cm="1">
        <f t="array" ref="Q437">_xlfn.IFS(OrderData[[#This Row],[Coffee Type]]="Rob","Robusta",OrderData[[#This Row],[Coffee Type]]="Ara","Arabica",OrderData[[#This Row],[Coffee Type]]="Lib","Librica",OrderData[[#This Row],[Coffee Type]]="Exc","Excelsior")</f>
        <v>Excelsior</v>
      </c>
    </row>
    <row r="438" spans="1:17" x14ac:dyDescent="0.3">
      <c r="A438" s="2" t="s">
        <v>882</v>
      </c>
      <c r="B438" s="3">
        <v>44631</v>
      </c>
      <c r="C438" s="2" t="s">
        <v>883</v>
      </c>
      <c r="D438" t="s">
        <v>32</v>
      </c>
      <c r="E438" s="2">
        <v>2</v>
      </c>
      <c r="F438" s="2" t="str">
        <f>VLOOKUP(OrderData[[#This Row],[Customer ID]],customers!$A$1:$I$1001,2,FALSE)</f>
        <v>Orly Ryland</v>
      </c>
      <c r="G438" s="2" t="str">
        <f>LEFT(OrderData[[#This Row],[Name]], SEARCH(" ", OrderData[[#This Row],[Name]]) - 1)</f>
        <v>Orly</v>
      </c>
      <c r="H438" s="2" t="str">
        <f>RIGHT(OrderData[[#This Row],[Name]], LEN(OrderData[[#This Row],[Name]]) - SEARCH(" ", OrderData[[#This Row],[Name]]))</f>
        <v>Ryland</v>
      </c>
      <c r="I438" s="2" t="str">
        <f>VLOOKUP(OrderData[[#This Row],[Customer ID]],customers!$A$1:$I$1001,6,FALSE)</f>
        <v>Fargo</v>
      </c>
      <c r="J438" s="2" t="str">
        <f>VLOOKUP(OrderData[[#This Row],[Customer ID]],customers!$A$1:$I$1001,7,FALSE)</f>
        <v>United States</v>
      </c>
      <c r="K438" t="str">
        <f>VLOOKUP(OrderData[[#This Row],[Customer ID]],customers!$A$1:$I$1001,9,FALSE)</f>
        <v>Yes</v>
      </c>
      <c r="L438" t="str">
        <f>INDEX(Table3[Coffee Type],MATCH(OrderData[[#This Row],[Product ID]],Table3[Product ID],0))</f>
        <v>Lib</v>
      </c>
      <c r="M438" t="str">
        <f>VLOOKUP(OrderData[[#This Row],[Product ID]],products!$A$1:$G$49,3,FALSE)</f>
        <v>L</v>
      </c>
      <c r="N438">
        <f>VLOOKUP(OrderData[[#This Row],[Product ID]],products!$A$1:$G$49,5,FALSE)</f>
        <v>4.7549999999999999</v>
      </c>
      <c r="O438" s="4">
        <f>OrderData[[#This Row],[Unit Price]]*OrderData[[#This Row],[Quantity]]</f>
        <v>9.51</v>
      </c>
      <c r="P438" t="str" cm="1">
        <f t="array" ref="P438">_xlfn.IFS(OrderData[[#This Row],[Roast Type]]="M","Medium",OrderData[[#This Row],[Roast Type]]="L","Light",OrderData[[#This Row],[Roast Type]]="D","Dark")</f>
        <v>Light</v>
      </c>
      <c r="Q438" t="str" cm="1">
        <f t="array" ref="Q438">_xlfn.IFS(OrderData[[#This Row],[Coffee Type]]="Rob","Robusta",OrderData[[#This Row],[Coffee Type]]="Ara","Arabica",OrderData[[#This Row],[Coffee Type]]="Lib","Librica",OrderData[[#This Row],[Coffee Type]]="Exc","Excelsior")</f>
        <v>Librica</v>
      </c>
    </row>
    <row r="439" spans="1:17" x14ac:dyDescent="0.3">
      <c r="A439" s="2" t="s">
        <v>884</v>
      </c>
      <c r="B439" s="3">
        <v>44213</v>
      </c>
      <c r="C439" s="2" t="s">
        <v>885</v>
      </c>
      <c r="D439" t="s">
        <v>122</v>
      </c>
      <c r="E439" s="2">
        <v>1</v>
      </c>
      <c r="F439" s="2" t="str">
        <f>VLOOKUP(OrderData[[#This Row],[Customer ID]],customers!$A$1:$I$1001,2,FALSE)</f>
        <v>Willabella Abramski</v>
      </c>
      <c r="G439" s="2" t="str">
        <f>LEFT(OrderData[[#This Row],[Name]], SEARCH(" ", OrderData[[#This Row],[Name]]) - 1)</f>
        <v>Willabella</v>
      </c>
      <c r="H439" s="2" t="str">
        <f>RIGHT(OrderData[[#This Row],[Name]], LEN(OrderData[[#This Row],[Name]]) - SEARCH(" ", OrderData[[#This Row],[Name]]))</f>
        <v>Abramski</v>
      </c>
      <c r="I439" s="2" t="str">
        <f>VLOOKUP(OrderData[[#This Row],[Customer ID]],customers!$A$1:$I$1001,6,FALSE)</f>
        <v>Houston</v>
      </c>
      <c r="J439" s="2" t="str">
        <f>VLOOKUP(OrderData[[#This Row],[Customer ID]],customers!$A$1:$I$1001,7,FALSE)</f>
        <v>United States</v>
      </c>
      <c r="K439" t="str">
        <f>VLOOKUP(OrderData[[#This Row],[Customer ID]],customers!$A$1:$I$1001,9,FALSE)</f>
        <v>No</v>
      </c>
      <c r="L439" t="str">
        <f>INDEX(Table3[Coffee Type],MATCH(OrderData[[#This Row],[Product ID]],Table3[Product ID],0))</f>
        <v>Lib</v>
      </c>
      <c r="M439" t="str">
        <f>VLOOKUP(OrderData[[#This Row],[Product ID]],products!$A$1:$G$49,3,FALSE)</f>
        <v>D</v>
      </c>
      <c r="N439">
        <f>VLOOKUP(OrderData[[#This Row],[Product ID]],products!$A$1:$G$49,5,FALSE)</f>
        <v>29.784999999999997</v>
      </c>
      <c r="O439" s="4">
        <f>OrderData[[#This Row],[Unit Price]]*OrderData[[#This Row],[Quantity]]</f>
        <v>29.784999999999997</v>
      </c>
      <c r="P439" t="str" cm="1">
        <f t="array" ref="P439">_xlfn.IFS(OrderData[[#This Row],[Roast Type]]="M","Medium",OrderData[[#This Row],[Roast Type]]="L","Light",OrderData[[#This Row],[Roast Type]]="D","Dark")</f>
        <v>Dark</v>
      </c>
      <c r="Q439" t="str" cm="1">
        <f t="array" ref="Q439">_xlfn.IFS(OrderData[[#This Row],[Coffee Type]]="Rob","Robusta",OrderData[[#This Row],[Coffee Type]]="Ara","Arabica",OrderData[[#This Row],[Coffee Type]]="Lib","Librica",OrderData[[#This Row],[Coffee Type]]="Exc","Excelsior")</f>
        <v>Librica</v>
      </c>
    </row>
    <row r="440" spans="1:17" x14ac:dyDescent="0.3">
      <c r="A440" s="2" t="s">
        <v>886</v>
      </c>
      <c r="B440" s="3">
        <v>43483</v>
      </c>
      <c r="C440" s="2" t="s">
        <v>887</v>
      </c>
      <c r="D440" t="s">
        <v>136</v>
      </c>
      <c r="E440" s="2">
        <v>2</v>
      </c>
      <c r="F440" s="2" t="str">
        <f>VLOOKUP(OrderData[[#This Row],[Customer ID]],customers!$A$1:$I$1001,2,FALSE)</f>
        <v>Morgen Seson</v>
      </c>
      <c r="G440" s="2" t="str">
        <f>LEFT(OrderData[[#This Row],[Name]], SEARCH(" ", OrderData[[#This Row],[Name]]) - 1)</f>
        <v>Morgen</v>
      </c>
      <c r="H440" s="2" t="str">
        <f>RIGHT(OrderData[[#This Row],[Name]], LEN(OrderData[[#This Row],[Name]]) - SEARCH(" ", OrderData[[#This Row],[Name]]))</f>
        <v>Seson</v>
      </c>
      <c r="I440" s="2" t="str">
        <f>VLOOKUP(OrderData[[#This Row],[Customer ID]],customers!$A$1:$I$1001,6,FALSE)</f>
        <v>Seattle</v>
      </c>
      <c r="J440" s="2" t="str">
        <f>VLOOKUP(OrderData[[#This Row],[Customer ID]],customers!$A$1:$I$1001,7,FALSE)</f>
        <v>United States</v>
      </c>
      <c r="K440" t="str">
        <f>VLOOKUP(OrderData[[#This Row],[Customer ID]],customers!$A$1:$I$1001,9,FALSE)</f>
        <v>No</v>
      </c>
      <c r="L440" t="str">
        <f>INDEX(Table3[Coffee Type],MATCH(OrderData[[#This Row],[Product ID]],Table3[Product ID],0))</f>
        <v>Lib</v>
      </c>
      <c r="M440" t="str">
        <f>VLOOKUP(OrderData[[#This Row],[Product ID]],products!$A$1:$G$49,3,FALSE)</f>
        <v>D</v>
      </c>
      <c r="N440">
        <f>VLOOKUP(OrderData[[#This Row],[Product ID]],products!$A$1:$G$49,5,FALSE)</f>
        <v>7.77</v>
      </c>
      <c r="O440" s="4">
        <f>OrderData[[#This Row],[Unit Price]]*OrderData[[#This Row],[Quantity]]</f>
        <v>15.54</v>
      </c>
      <c r="P440" t="str" cm="1">
        <f t="array" ref="P440">_xlfn.IFS(OrderData[[#This Row],[Roast Type]]="M","Medium",OrderData[[#This Row],[Roast Type]]="L","Light",OrderData[[#This Row],[Roast Type]]="D","Dark")</f>
        <v>Dark</v>
      </c>
      <c r="Q440" t="str" cm="1">
        <f t="array" ref="Q440">_xlfn.IFS(OrderData[[#This Row],[Coffee Type]]="Rob","Robusta",OrderData[[#This Row],[Coffee Type]]="Ara","Arabica",OrderData[[#This Row],[Coffee Type]]="Lib","Librica",OrderData[[#This Row],[Coffee Type]]="Exc","Excelsior")</f>
        <v>Librica</v>
      </c>
    </row>
    <row r="441" spans="1:17" x14ac:dyDescent="0.3">
      <c r="A441" s="2" t="s">
        <v>888</v>
      </c>
      <c r="B441" s="3">
        <v>43562</v>
      </c>
      <c r="C441" s="2" t="s">
        <v>889</v>
      </c>
      <c r="D441" t="s">
        <v>189</v>
      </c>
      <c r="E441" s="2">
        <v>4</v>
      </c>
      <c r="F441" s="2" t="str">
        <f>VLOOKUP(OrderData[[#This Row],[Customer ID]],customers!$A$1:$I$1001,2,FALSE)</f>
        <v>Chickie Ragless</v>
      </c>
      <c r="G441" s="2" t="str">
        <f>LEFT(OrderData[[#This Row],[Name]], SEARCH(" ", OrderData[[#This Row],[Name]]) - 1)</f>
        <v>Chickie</v>
      </c>
      <c r="H441" s="2" t="str">
        <f>RIGHT(OrderData[[#This Row],[Name]], LEN(OrderData[[#This Row],[Name]]) - SEARCH(" ", OrderData[[#This Row],[Name]]))</f>
        <v>Ragless</v>
      </c>
      <c r="I441" s="2" t="str">
        <f>VLOOKUP(OrderData[[#This Row],[Customer ID]],customers!$A$1:$I$1001,6,FALSE)</f>
        <v>Caherconlish</v>
      </c>
      <c r="J441" s="2" t="str">
        <f>VLOOKUP(OrderData[[#This Row],[Customer ID]],customers!$A$1:$I$1001,7,FALSE)</f>
        <v>Ireland</v>
      </c>
      <c r="K441" t="str">
        <f>VLOOKUP(OrderData[[#This Row],[Customer ID]],customers!$A$1:$I$1001,9,FALSE)</f>
        <v>No</v>
      </c>
      <c r="L441" t="str">
        <f>INDEX(Table3[Coffee Type],MATCH(OrderData[[#This Row],[Product ID]],Table3[Product ID],0))</f>
        <v>Exc</v>
      </c>
      <c r="M441" t="str">
        <f>VLOOKUP(OrderData[[#This Row],[Product ID]],products!$A$1:$G$49,3,FALSE)</f>
        <v>L</v>
      </c>
      <c r="N441">
        <f>VLOOKUP(OrderData[[#This Row],[Product ID]],products!$A$1:$G$49,5,FALSE)</f>
        <v>8.91</v>
      </c>
      <c r="O441" s="4">
        <f>OrderData[[#This Row],[Unit Price]]*OrderData[[#This Row],[Quantity]]</f>
        <v>35.64</v>
      </c>
      <c r="P441" t="str" cm="1">
        <f t="array" ref="P441">_xlfn.IFS(OrderData[[#This Row],[Roast Type]]="M","Medium",OrderData[[#This Row],[Roast Type]]="L","Light",OrderData[[#This Row],[Roast Type]]="D","Dark")</f>
        <v>Light</v>
      </c>
      <c r="Q441" t="str" cm="1">
        <f t="array" ref="Q441">_xlfn.IFS(OrderData[[#This Row],[Coffee Type]]="Rob","Robusta",OrderData[[#This Row],[Coffee Type]]="Ara","Arabica",OrderData[[#This Row],[Coffee Type]]="Lib","Librica",OrderData[[#This Row],[Coffee Type]]="Exc","Excelsior")</f>
        <v>Excelsior</v>
      </c>
    </row>
    <row r="442" spans="1:17" x14ac:dyDescent="0.3">
      <c r="A442" s="2" t="s">
        <v>890</v>
      </c>
      <c r="B442" s="3">
        <v>44230</v>
      </c>
      <c r="C442" s="2" t="s">
        <v>891</v>
      </c>
      <c r="D442" t="s">
        <v>184</v>
      </c>
      <c r="E442" s="2">
        <v>4</v>
      </c>
      <c r="F442" s="2" t="str">
        <f>VLOOKUP(OrderData[[#This Row],[Customer ID]],customers!$A$1:$I$1001,2,FALSE)</f>
        <v>Freda Hollows</v>
      </c>
      <c r="G442" s="2" t="str">
        <f>LEFT(OrderData[[#This Row],[Name]], SEARCH(" ", OrderData[[#This Row],[Name]]) - 1)</f>
        <v>Freda</v>
      </c>
      <c r="H442" s="2" t="str">
        <f>RIGHT(OrderData[[#This Row],[Name]], LEN(OrderData[[#This Row],[Name]]) - SEARCH(" ", OrderData[[#This Row],[Name]]))</f>
        <v>Hollows</v>
      </c>
      <c r="I442" s="2" t="str">
        <f>VLOOKUP(OrderData[[#This Row],[Customer ID]],customers!$A$1:$I$1001,6,FALSE)</f>
        <v>Buffalo</v>
      </c>
      <c r="J442" s="2" t="str">
        <f>VLOOKUP(OrderData[[#This Row],[Customer ID]],customers!$A$1:$I$1001,7,FALSE)</f>
        <v>United States</v>
      </c>
      <c r="K442" t="str">
        <f>VLOOKUP(OrderData[[#This Row],[Customer ID]],customers!$A$1:$I$1001,9,FALSE)</f>
        <v>Yes</v>
      </c>
      <c r="L442" t="str">
        <f>INDEX(Table3[Coffee Type],MATCH(OrderData[[#This Row],[Product ID]],Table3[Product ID],0))</f>
        <v>Ara</v>
      </c>
      <c r="M442" t="str">
        <f>VLOOKUP(OrderData[[#This Row],[Product ID]],products!$A$1:$G$49,3,FALSE)</f>
        <v>M</v>
      </c>
      <c r="N442">
        <f>VLOOKUP(OrderData[[#This Row],[Product ID]],products!$A$1:$G$49,5,FALSE)</f>
        <v>25.874999999999996</v>
      </c>
      <c r="O442" s="4">
        <f>OrderData[[#This Row],[Unit Price]]*OrderData[[#This Row],[Quantity]]</f>
        <v>103.49999999999999</v>
      </c>
      <c r="P442" t="str" cm="1">
        <f t="array" ref="P442">_xlfn.IFS(OrderData[[#This Row],[Roast Type]]="M","Medium",OrderData[[#This Row],[Roast Type]]="L","Light",OrderData[[#This Row],[Roast Type]]="D","Dark")</f>
        <v>Medium</v>
      </c>
      <c r="Q442" t="str" cm="1">
        <f t="array" ref="Q442">_xlfn.IFS(OrderData[[#This Row],[Coffee Type]]="Rob","Robusta",OrderData[[#This Row],[Coffee Type]]="Ara","Arabica",OrderData[[#This Row],[Coffee Type]]="Lib","Librica",OrderData[[#This Row],[Coffee Type]]="Exc","Excelsior")</f>
        <v>Arabica</v>
      </c>
    </row>
    <row r="443" spans="1:17" x14ac:dyDescent="0.3">
      <c r="A443" s="2" t="s">
        <v>892</v>
      </c>
      <c r="B443" s="3">
        <v>43573</v>
      </c>
      <c r="C443" s="2" t="s">
        <v>893</v>
      </c>
      <c r="D443" t="s">
        <v>258</v>
      </c>
      <c r="E443" s="2">
        <v>3</v>
      </c>
      <c r="F443" s="2" t="str">
        <f>VLOOKUP(OrderData[[#This Row],[Customer ID]],customers!$A$1:$I$1001,2,FALSE)</f>
        <v>Livy Lathleiff</v>
      </c>
      <c r="G443" s="2" t="str">
        <f>LEFT(OrderData[[#This Row],[Name]], SEARCH(" ", OrderData[[#This Row],[Name]]) - 1)</f>
        <v>Livy</v>
      </c>
      <c r="H443" s="2" t="str">
        <f>RIGHT(OrderData[[#This Row],[Name]], LEN(OrderData[[#This Row],[Name]]) - SEARCH(" ", OrderData[[#This Row],[Name]]))</f>
        <v>Lathleiff</v>
      </c>
      <c r="I443" s="2" t="str">
        <f>VLOOKUP(OrderData[[#This Row],[Customer ID]],customers!$A$1:$I$1001,6,FALSE)</f>
        <v>Shankill</v>
      </c>
      <c r="J443" s="2" t="str">
        <f>VLOOKUP(OrderData[[#This Row],[Customer ID]],customers!$A$1:$I$1001,7,FALSE)</f>
        <v>Ireland</v>
      </c>
      <c r="K443" t="str">
        <f>VLOOKUP(OrderData[[#This Row],[Customer ID]],customers!$A$1:$I$1001,9,FALSE)</f>
        <v>Yes</v>
      </c>
      <c r="L443" t="str">
        <f>INDEX(Table3[Coffee Type],MATCH(OrderData[[#This Row],[Product ID]],Table3[Product ID],0))</f>
        <v>Exc</v>
      </c>
      <c r="M443" t="str">
        <f>VLOOKUP(OrderData[[#This Row],[Product ID]],products!$A$1:$G$49,3,FALSE)</f>
        <v>D</v>
      </c>
      <c r="N443">
        <f>VLOOKUP(OrderData[[#This Row],[Product ID]],products!$A$1:$G$49,5,FALSE)</f>
        <v>12.15</v>
      </c>
      <c r="O443" s="4">
        <f>OrderData[[#This Row],[Unit Price]]*OrderData[[#This Row],[Quantity]]</f>
        <v>36.450000000000003</v>
      </c>
      <c r="P443" t="str" cm="1">
        <f t="array" ref="P443">_xlfn.IFS(OrderData[[#This Row],[Roast Type]]="M","Medium",OrderData[[#This Row],[Roast Type]]="L","Light",OrderData[[#This Row],[Roast Type]]="D","Dark")</f>
        <v>Dark</v>
      </c>
      <c r="Q443" t="str" cm="1">
        <f t="array" ref="Q443">_xlfn.IFS(OrderData[[#This Row],[Coffee Type]]="Rob","Robusta",OrderData[[#This Row],[Coffee Type]]="Ara","Arabica",OrderData[[#This Row],[Coffee Type]]="Lib","Librica",OrderData[[#This Row],[Coffee Type]]="Exc","Excelsior")</f>
        <v>Excelsior</v>
      </c>
    </row>
    <row r="444" spans="1:17" x14ac:dyDescent="0.3">
      <c r="A444" s="2" t="s">
        <v>894</v>
      </c>
      <c r="B444" s="3">
        <v>44384</v>
      </c>
      <c r="C444" s="2" t="s">
        <v>895</v>
      </c>
      <c r="D444" t="s">
        <v>170</v>
      </c>
      <c r="E444" s="2">
        <v>5</v>
      </c>
      <c r="F444" s="2" t="str">
        <f>VLOOKUP(OrderData[[#This Row],[Customer ID]],customers!$A$1:$I$1001,2,FALSE)</f>
        <v>Koralle Heads</v>
      </c>
      <c r="G444" s="2" t="str">
        <f>LEFT(OrderData[[#This Row],[Name]], SEARCH(" ", OrderData[[#This Row],[Name]]) - 1)</f>
        <v>Koralle</v>
      </c>
      <c r="H444" s="2" t="str">
        <f>RIGHT(OrderData[[#This Row],[Name]], LEN(OrderData[[#This Row],[Name]]) - SEARCH(" ", OrderData[[#This Row],[Name]]))</f>
        <v>Heads</v>
      </c>
      <c r="I444" s="2" t="str">
        <f>VLOOKUP(OrderData[[#This Row],[Customer ID]],customers!$A$1:$I$1001,6,FALSE)</f>
        <v>Bethlehem</v>
      </c>
      <c r="J444" s="2" t="str">
        <f>VLOOKUP(OrderData[[#This Row],[Customer ID]],customers!$A$1:$I$1001,7,FALSE)</f>
        <v>United States</v>
      </c>
      <c r="K444" t="str">
        <f>VLOOKUP(OrderData[[#This Row],[Customer ID]],customers!$A$1:$I$1001,9,FALSE)</f>
        <v>No</v>
      </c>
      <c r="L444" t="str">
        <f>INDEX(Table3[Coffee Type],MATCH(OrderData[[#This Row],[Product ID]],Table3[Product ID],0))</f>
        <v>Rob</v>
      </c>
      <c r="M444" t="str">
        <f>VLOOKUP(OrderData[[#This Row],[Product ID]],products!$A$1:$G$49,3,FALSE)</f>
        <v>L</v>
      </c>
      <c r="N444">
        <f>VLOOKUP(OrderData[[#This Row],[Product ID]],products!$A$1:$G$49,5,FALSE)</f>
        <v>7.169999999999999</v>
      </c>
      <c r="O444" s="4">
        <f>OrderData[[#This Row],[Unit Price]]*OrderData[[#This Row],[Quantity]]</f>
        <v>35.849999999999994</v>
      </c>
      <c r="P444" t="str" cm="1">
        <f t="array" ref="P444">_xlfn.IFS(OrderData[[#This Row],[Roast Type]]="M","Medium",OrderData[[#This Row],[Roast Type]]="L","Light",OrderData[[#This Row],[Roast Type]]="D","Dark")</f>
        <v>Light</v>
      </c>
      <c r="Q444" t="str" cm="1">
        <f t="array" ref="Q444">_xlfn.IFS(OrderData[[#This Row],[Coffee Type]]="Rob","Robusta",OrderData[[#This Row],[Coffee Type]]="Ara","Arabica",OrderData[[#This Row],[Coffee Type]]="Lib","Librica",OrderData[[#This Row],[Coffee Type]]="Exc","Excelsior")</f>
        <v>Robusta</v>
      </c>
    </row>
    <row r="445" spans="1:17" x14ac:dyDescent="0.3">
      <c r="A445" s="2" t="s">
        <v>896</v>
      </c>
      <c r="B445" s="3">
        <v>44250</v>
      </c>
      <c r="C445" s="2" t="s">
        <v>897</v>
      </c>
      <c r="D445" t="s">
        <v>267</v>
      </c>
      <c r="E445" s="2">
        <v>5</v>
      </c>
      <c r="F445" s="2" t="str">
        <f>VLOOKUP(OrderData[[#This Row],[Customer ID]],customers!$A$1:$I$1001,2,FALSE)</f>
        <v>Theo Bowne</v>
      </c>
      <c r="G445" s="2" t="str">
        <f>LEFT(OrderData[[#This Row],[Name]], SEARCH(" ", OrderData[[#This Row],[Name]]) - 1)</f>
        <v>Theo</v>
      </c>
      <c r="H445" s="2" t="str">
        <f>RIGHT(OrderData[[#This Row],[Name]], LEN(OrderData[[#This Row],[Name]]) - SEARCH(" ", OrderData[[#This Row],[Name]]))</f>
        <v>Bowne</v>
      </c>
      <c r="I445" s="2" t="str">
        <f>VLOOKUP(OrderData[[#This Row],[Customer ID]],customers!$A$1:$I$1001,6,FALSE)</f>
        <v>Watergrasshill</v>
      </c>
      <c r="J445" s="2" t="str">
        <f>VLOOKUP(OrderData[[#This Row],[Customer ID]],customers!$A$1:$I$1001,7,FALSE)</f>
        <v>Ireland</v>
      </c>
      <c r="K445" t="str">
        <f>VLOOKUP(OrderData[[#This Row],[Customer ID]],customers!$A$1:$I$1001,9,FALSE)</f>
        <v>Yes</v>
      </c>
      <c r="L445" t="str">
        <f>INDEX(Table3[Coffee Type],MATCH(OrderData[[#This Row],[Product ID]],Table3[Product ID],0))</f>
        <v>Exc</v>
      </c>
      <c r="M445" t="str">
        <f>VLOOKUP(OrderData[[#This Row],[Product ID]],products!$A$1:$G$49,3,FALSE)</f>
        <v>L</v>
      </c>
      <c r="N445">
        <f>VLOOKUP(OrderData[[#This Row],[Product ID]],products!$A$1:$G$49,5,FALSE)</f>
        <v>4.4550000000000001</v>
      </c>
      <c r="O445" s="4">
        <f>OrderData[[#This Row],[Unit Price]]*OrderData[[#This Row],[Quantity]]</f>
        <v>22.274999999999999</v>
      </c>
      <c r="P445" t="str" cm="1">
        <f t="array" ref="P445">_xlfn.IFS(OrderData[[#This Row],[Roast Type]]="M","Medium",OrderData[[#This Row],[Roast Type]]="L","Light",OrderData[[#This Row],[Roast Type]]="D","Dark")</f>
        <v>Light</v>
      </c>
      <c r="Q445" t="str" cm="1">
        <f t="array" ref="Q445">_xlfn.IFS(OrderData[[#This Row],[Coffee Type]]="Rob","Robusta",OrderData[[#This Row],[Coffee Type]]="Ara","Arabica",OrderData[[#This Row],[Coffee Type]]="Lib","Librica",OrderData[[#This Row],[Coffee Type]]="Exc","Excelsior")</f>
        <v>Excelsior</v>
      </c>
    </row>
    <row r="446" spans="1:17" x14ac:dyDescent="0.3">
      <c r="A446" s="2" t="s">
        <v>898</v>
      </c>
      <c r="B446" s="3">
        <v>44418</v>
      </c>
      <c r="C446" s="2" t="s">
        <v>899</v>
      </c>
      <c r="D446" t="s">
        <v>77</v>
      </c>
      <c r="E446" s="2">
        <v>6</v>
      </c>
      <c r="F446" s="2" t="str">
        <f>VLOOKUP(OrderData[[#This Row],[Customer ID]],customers!$A$1:$I$1001,2,FALSE)</f>
        <v>Rasia Jacquemard</v>
      </c>
      <c r="G446" s="2" t="str">
        <f>LEFT(OrderData[[#This Row],[Name]], SEARCH(" ", OrderData[[#This Row],[Name]]) - 1)</f>
        <v>Rasia</v>
      </c>
      <c r="H446" s="2" t="str">
        <f>RIGHT(OrderData[[#This Row],[Name]], LEN(OrderData[[#This Row],[Name]]) - SEARCH(" ", OrderData[[#This Row],[Name]]))</f>
        <v>Jacquemard</v>
      </c>
      <c r="I446" s="2" t="str">
        <f>VLOOKUP(OrderData[[#This Row],[Customer ID]],customers!$A$1:$I$1001,6,FALSE)</f>
        <v>Monasterevin</v>
      </c>
      <c r="J446" s="2" t="str">
        <f>VLOOKUP(OrderData[[#This Row],[Customer ID]],customers!$A$1:$I$1001,7,FALSE)</f>
        <v>Ireland</v>
      </c>
      <c r="K446" t="str">
        <f>VLOOKUP(OrderData[[#This Row],[Customer ID]],customers!$A$1:$I$1001,9,FALSE)</f>
        <v>No</v>
      </c>
      <c r="L446" t="str">
        <f>INDEX(Table3[Coffee Type],MATCH(OrderData[[#This Row],[Product ID]],Table3[Product ID],0))</f>
        <v>Exc</v>
      </c>
      <c r="M446" t="str">
        <f>VLOOKUP(OrderData[[#This Row],[Product ID]],products!$A$1:$G$49,3,FALSE)</f>
        <v>M</v>
      </c>
      <c r="N446">
        <f>VLOOKUP(OrderData[[#This Row],[Product ID]],products!$A$1:$G$49,5,FALSE)</f>
        <v>4.125</v>
      </c>
      <c r="O446" s="4">
        <f>OrderData[[#This Row],[Unit Price]]*OrderData[[#This Row],[Quantity]]</f>
        <v>24.75</v>
      </c>
      <c r="P446" t="str" cm="1">
        <f t="array" ref="P446">_xlfn.IFS(OrderData[[#This Row],[Roast Type]]="M","Medium",OrderData[[#This Row],[Roast Type]]="L","Light",OrderData[[#This Row],[Roast Type]]="D","Dark")</f>
        <v>Medium</v>
      </c>
      <c r="Q446" t="str" cm="1">
        <f t="array" ref="Q446">_xlfn.IFS(OrderData[[#This Row],[Coffee Type]]="Rob","Robusta",OrderData[[#This Row],[Coffee Type]]="Ara","Arabica",OrderData[[#This Row],[Coffee Type]]="Lib","Librica",OrderData[[#This Row],[Coffee Type]]="Exc","Excelsior")</f>
        <v>Excelsior</v>
      </c>
    </row>
    <row r="447" spans="1:17" x14ac:dyDescent="0.3">
      <c r="A447" s="2" t="s">
        <v>900</v>
      </c>
      <c r="B447" s="3">
        <v>43784</v>
      </c>
      <c r="C447" s="2" t="s">
        <v>901</v>
      </c>
      <c r="D447" t="s">
        <v>210</v>
      </c>
      <c r="E447" s="2">
        <v>2</v>
      </c>
      <c r="F447" s="2" t="str">
        <f>VLOOKUP(OrderData[[#This Row],[Customer ID]],customers!$A$1:$I$1001,2,FALSE)</f>
        <v>Kizzie Warman</v>
      </c>
      <c r="G447" s="2" t="str">
        <f>LEFT(OrderData[[#This Row],[Name]], SEARCH(" ", OrderData[[#This Row],[Name]]) - 1)</f>
        <v>Kizzie</v>
      </c>
      <c r="H447" s="2" t="str">
        <f>RIGHT(OrderData[[#This Row],[Name]], LEN(OrderData[[#This Row],[Name]]) - SEARCH(" ", OrderData[[#This Row],[Name]]))</f>
        <v>Warman</v>
      </c>
      <c r="I447" s="2" t="str">
        <f>VLOOKUP(OrderData[[#This Row],[Customer ID]],customers!$A$1:$I$1001,6,FALSE)</f>
        <v>Sandyford</v>
      </c>
      <c r="J447" s="2" t="str">
        <f>VLOOKUP(OrderData[[#This Row],[Customer ID]],customers!$A$1:$I$1001,7,FALSE)</f>
        <v>Ireland</v>
      </c>
      <c r="K447" t="str">
        <f>VLOOKUP(OrderData[[#This Row],[Customer ID]],customers!$A$1:$I$1001,9,FALSE)</f>
        <v>Yes</v>
      </c>
      <c r="L447" t="str">
        <f>INDEX(Table3[Coffee Type],MATCH(OrderData[[#This Row],[Product ID]],Table3[Product ID],0))</f>
        <v>Lib</v>
      </c>
      <c r="M447" t="str">
        <f>VLOOKUP(OrderData[[#This Row],[Product ID]],products!$A$1:$G$49,3,FALSE)</f>
        <v>M</v>
      </c>
      <c r="N447">
        <f>VLOOKUP(OrderData[[#This Row],[Product ID]],products!$A$1:$G$49,5,FALSE)</f>
        <v>33.464999999999996</v>
      </c>
      <c r="O447" s="4">
        <f>OrderData[[#This Row],[Unit Price]]*OrderData[[#This Row],[Quantity]]</f>
        <v>66.929999999999993</v>
      </c>
      <c r="P447" t="str" cm="1">
        <f t="array" ref="P447">_xlfn.IFS(OrderData[[#This Row],[Roast Type]]="M","Medium",OrderData[[#This Row],[Roast Type]]="L","Light",OrderData[[#This Row],[Roast Type]]="D","Dark")</f>
        <v>Medium</v>
      </c>
      <c r="Q447" t="str" cm="1">
        <f t="array" ref="Q447">_xlfn.IFS(OrderData[[#This Row],[Coffee Type]]="Rob","Robusta",OrderData[[#This Row],[Coffee Type]]="Ara","Arabica",OrderData[[#This Row],[Coffee Type]]="Lib","Librica",OrderData[[#This Row],[Coffee Type]]="Exc","Excelsior")</f>
        <v>Librica</v>
      </c>
    </row>
    <row r="448" spans="1:17" x14ac:dyDescent="0.3">
      <c r="A448" s="2" t="s">
        <v>902</v>
      </c>
      <c r="B448" s="3">
        <v>43816</v>
      </c>
      <c r="C448" s="2" t="s">
        <v>903</v>
      </c>
      <c r="D448" t="s">
        <v>91</v>
      </c>
      <c r="E448" s="2">
        <v>1</v>
      </c>
      <c r="F448" s="2" t="str">
        <f>VLOOKUP(OrderData[[#This Row],[Customer ID]],customers!$A$1:$I$1001,2,FALSE)</f>
        <v>Wain Cholomin</v>
      </c>
      <c r="G448" s="2" t="str">
        <f>LEFT(OrderData[[#This Row],[Name]], SEARCH(" ", OrderData[[#This Row],[Name]]) - 1)</f>
        <v>Wain</v>
      </c>
      <c r="H448" s="2" t="str">
        <f>RIGHT(OrderData[[#This Row],[Name]], LEN(OrderData[[#This Row],[Name]]) - SEARCH(" ", OrderData[[#This Row],[Name]]))</f>
        <v>Cholomin</v>
      </c>
      <c r="I448" s="2" t="str">
        <f>VLOOKUP(OrderData[[#This Row],[Customer ID]],customers!$A$1:$I$1001,6,FALSE)</f>
        <v>Birmingham</v>
      </c>
      <c r="J448" s="2" t="str">
        <f>VLOOKUP(OrderData[[#This Row],[Customer ID]],customers!$A$1:$I$1001,7,FALSE)</f>
        <v>United Kingdom</v>
      </c>
      <c r="K448" t="str">
        <f>VLOOKUP(OrderData[[#This Row],[Customer ID]],customers!$A$1:$I$1001,9,FALSE)</f>
        <v>Yes</v>
      </c>
      <c r="L448" t="str">
        <f>INDEX(Table3[Coffee Type],MATCH(OrderData[[#This Row],[Product ID]],Table3[Product ID],0))</f>
        <v>Lib</v>
      </c>
      <c r="M448" t="str">
        <f>VLOOKUP(OrderData[[#This Row],[Product ID]],products!$A$1:$G$49,3,FALSE)</f>
        <v>M</v>
      </c>
      <c r="N448">
        <f>VLOOKUP(OrderData[[#This Row],[Product ID]],products!$A$1:$G$49,5,FALSE)</f>
        <v>8.73</v>
      </c>
      <c r="O448" s="4">
        <f>OrderData[[#This Row],[Unit Price]]*OrderData[[#This Row],[Quantity]]</f>
        <v>8.73</v>
      </c>
      <c r="P448" t="str" cm="1">
        <f t="array" ref="P448">_xlfn.IFS(OrderData[[#This Row],[Roast Type]]="M","Medium",OrderData[[#This Row],[Roast Type]]="L","Light",OrderData[[#This Row],[Roast Type]]="D","Dark")</f>
        <v>Medium</v>
      </c>
      <c r="Q448" t="str" cm="1">
        <f t="array" ref="Q448">_xlfn.IFS(OrderData[[#This Row],[Coffee Type]]="Rob","Robusta",OrderData[[#This Row],[Coffee Type]]="Ara","Arabica",OrderData[[#This Row],[Coffee Type]]="Lib","Librica",OrderData[[#This Row],[Coffee Type]]="Exc","Excelsior")</f>
        <v>Librica</v>
      </c>
    </row>
    <row r="449" spans="1:17" x14ac:dyDescent="0.3">
      <c r="A449" s="2" t="s">
        <v>904</v>
      </c>
      <c r="B449" s="3">
        <v>43908</v>
      </c>
      <c r="C449" s="2" t="s">
        <v>905</v>
      </c>
      <c r="D449" t="s">
        <v>35</v>
      </c>
      <c r="E449" s="2">
        <v>3</v>
      </c>
      <c r="F449" s="2" t="str">
        <f>VLOOKUP(OrderData[[#This Row],[Customer ID]],customers!$A$1:$I$1001,2,FALSE)</f>
        <v>Arleen Braidman</v>
      </c>
      <c r="G449" s="2" t="str">
        <f>LEFT(OrderData[[#This Row],[Name]], SEARCH(" ", OrderData[[#This Row],[Name]]) - 1)</f>
        <v>Arleen</v>
      </c>
      <c r="H449" s="2" t="str">
        <f>RIGHT(OrderData[[#This Row],[Name]], LEN(OrderData[[#This Row],[Name]]) - SEARCH(" ", OrderData[[#This Row],[Name]]))</f>
        <v>Braidman</v>
      </c>
      <c r="I449" s="2" t="str">
        <f>VLOOKUP(OrderData[[#This Row],[Customer ID]],customers!$A$1:$I$1001,6,FALSE)</f>
        <v>Phoenix</v>
      </c>
      <c r="J449" s="2" t="str">
        <f>VLOOKUP(OrderData[[#This Row],[Customer ID]],customers!$A$1:$I$1001,7,FALSE)</f>
        <v>United States</v>
      </c>
      <c r="K449" t="str">
        <f>VLOOKUP(OrderData[[#This Row],[Customer ID]],customers!$A$1:$I$1001,9,FALSE)</f>
        <v>No</v>
      </c>
      <c r="L449" t="str">
        <f>INDEX(Table3[Coffee Type],MATCH(OrderData[[#This Row],[Product ID]],Table3[Product ID],0))</f>
        <v>Rob</v>
      </c>
      <c r="M449" t="str">
        <f>VLOOKUP(OrderData[[#This Row],[Product ID]],products!$A$1:$G$49,3,FALSE)</f>
        <v>M</v>
      </c>
      <c r="N449">
        <f>VLOOKUP(OrderData[[#This Row],[Product ID]],products!$A$1:$G$49,5,FALSE)</f>
        <v>5.97</v>
      </c>
      <c r="O449" s="4">
        <f>OrderData[[#This Row],[Unit Price]]*OrderData[[#This Row],[Quantity]]</f>
        <v>17.91</v>
      </c>
      <c r="P449" t="str" cm="1">
        <f t="array" ref="P449">_xlfn.IFS(OrderData[[#This Row],[Roast Type]]="M","Medium",OrderData[[#This Row],[Roast Type]]="L","Light",OrderData[[#This Row],[Roast Type]]="D","Dark")</f>
        <v>Medium</v>
      </c>
      <c r="Q449" t="str" cm="1">
        <f t="array" ref="Q449">_xlfn.IFS(OrderData[[#This Row],[Coffee Type]]="Rob","Robusta",OrderData[[#This Row],[Coffee Type]]="Ara","Arabica",OrderData[[#This Row],[Coffee Type]]="Lib","Librica",OrderData[[#This Row],[Coffee Type]]="Exc","Excelsior")</f>
        <v>Robusta</v>
      </c>
    </row>
    <row r="450" spans="1:17" x14ac:dyDescent="0.3">
      <c r="A450" s="2" t="s">
        <v>906</v>
      </c>
      <c r="B450" s="3">
        <v>44718</v>
      </c>
      <c r="C450" s="2" t="s">
        <v>907</v>
      </c>
      <c r="D450" t="s">
        <v>170</v>
      </c>
      <c r="E450" s="2">
        <v>1</v>
      </c>
      <c r="F450" s="2" t="str">
        <f>VLOOKUP(OrderData[[#This Row],[Customer ID]],customers!$A$1:$I$1001,2,FALSE)</f>
        <v>Pru Durban</v>
      </c>
      <c r="G450" s="2" t="str">
        <f>LEFT(OrderData[[#This Row],[Name]], SEARCH(" ", OrderData[[#This Row],[Name]]) - 1)</f>
        <v>Pru</v>
      </c>
      <c r="H450" s="2" t="str">
        <f>RIGHT(OrderData[[#This Row],[Name]], LEN(OrderData[[#This Row],[Name]]) - SEARCH(" ", OrderData[[#This Row],[Name]]))</f>
        <v>Durban</v>
      </c>
      <c r="I450" s="2" t="str">
        <f>VLOOKUP(OrderData[[#This Row],[Customer ID]],customers!$A$1:$I$1001,6,FALSE)</f>
        <v>Longford</v>
      </c>
      <c r="J450" s="2" t="str">
        <f>VLOOKUP(OrderData[[#This Row],[Customer ID]],customers!$A$1:$I$1001,7,FALSE)</f>
        <v>Ireland</v>
      </c>
      <c r="K450" t="str">
        <f>VLOOKUP(OrderData[[#This Row],[Customer ID]],customers!$A$1:$I$1001,9,FALSE)</f>
        <v>No</v>
      </c>
      <c r="L450" t="str">
        <f>INDEX(Table3[Coffee Type],MATCH(OrderData[[#This Row],[Product ID]],Table3[Product ID],0))</f>
        <v>Rob</v>
      </c>
      <c r="M450" t="str">
        <f>VLOOKUP(OrderData[[#This Row],[Product ID]],products!$A$1:$G$49,3,FALSE)</f>
        <v>L</v>
      </c>
      <c r="N450">
        <f>VLOOKUP(OrderData[[#This Row],[Product ID]],products!$A$1:$G$49,5,FALSE)</f>
        <v>7.169999999999999</v>
      </c>
      <c r="O450" s="4">
        <f>OrderData[[#This Row],[Unit Price]]*OrderData[[#This Row],[Quantity]]</f>
        <v>7.169999999999999</v>
      </c>
      <c r="P450" t="str" cm="1">
        <f t="array" ref="P450">_xlfn.IFS(OrderData[[#This Row],[Roast Type]]="M","Medium",OrderData[[#This Row],[Roast Type]]="L","Light",OrderData[[#This Row],[Roast Type]]="D","Dark")</f>
        <v>Light</v>
      </c>
      <c r="Q450" t="str" cm="1">
        <f t="array" ref="Q450">_xlfn.IFS(OrderData[[#This Row],[Coffee Type]]="Rob","Robusta",OrderData[[#This Row],[Coffee Type]]="Ara","Arabica",OrderData[[#This Row],[Coffee Type]]="Lib","Librica",OrderData[[#This Row],[Coffee Type]]="Exc","Excelsior")</f>
        <v>Robusta</v>
      </c>
    </row>
    <row r="451" spans="1:17" x14ac:dyDescent="0.3">
      <c r="A451" s="2" t="s">
        <v>908</v>
      </c>
      <c r="B451" s="3">
        <v>44336</v>
      </c>
      <c r="C451" s="2" t="s">
        <v>909</v>
      </c>
      <c r="D451" t="s">
        <v>114</v>
      </c>
      <c r="E451" s="2">
        <v>2</v>
      </c>
      <c r="F451" s="2" t="str">
        <f>VLOOKUP(OrderData[[#This Row],[Customer ID]],customers!$A$1:$I$1001,2,FALSE)</f>
        <v>Antone Harrold</v>
      </c>
      <c r="G451" s="2" t="str">
        <f>LEFT(OrderData[[#This Row],[Name]], SEARCH(" ", OrderData[[#This Row],[Name]]) - 1)</f>
        <v>Antone</v>
      </c>
      <c r="H451" s="2" t="str">
        <f>RIGHT(OrderData[[#This Row],[Name]], LEN(OrderData[[#This Row],[Name]]) - SEARCH(" ", OrderData[[#This Row],[Name]]))</f>
        <v>Harrold</v>
      </c>
      <c r="I451" s="2" t="str">
        <f>VLOOKUP(OrderData[[#This Row],[Customer ID]],customers!$A$1:$I$1001,6,FALSE)</f>
        <v>Toledo</v>
      </c>
      <c r="J451" s="2" t="str">
        <f>VLOOKUP(OrderData[[#This Row],[Customer ID]],customers!$A$1:$I$1001,7,FALSE)</f>
        <v>United States</v>
      </c>
      <c r="K451" t="str">
        <f>VLOOKUP(OrderData[[#This Row],[Customer ID]],customers!$A$1:$I$1001,9,FALSE)</f>
        <v>No</v>
      </c>
      <c r="L451" t="str">
        <f>INDEX(Table3[Coffee Type],MATCH(OrderData[[#This Row],[Product ID]],Table3[Product ID],0))</f>
        <v>Rob</v>
      </c>
      <c r="M451" t="str">
        <f>VLOOKUP(OrderData[[#This Row],[Product ID]],products!$A$1:$G$49,3,FALSE)</f>
        <v>D</v>
      </c>
      <c r="N451">
        <f>VLOOKUP(OrderData[[#This Row],[Product ID]],products!$A$1:$G$49,5,FALSE)</f>
        <v>2.6849999999999996</v>
      </c>
      <c r="O451" s="4">
        <f>OrderData[[#This Row],[Unit Price]]*OrderData[[#This Row],[Quantity]]</f>
        <v>5.3699999999999992</v>
      </c>
      <c r="P451" t="str" cm="1">
        <f t="array" ref="P451">_xlfn.IFS(OrderData[[#This Row],[Roast Type]]="M","Medium",OrderData[[#This Row],[Roast Type]]="L","Light",OrderData[[#This Row],[Roast Type]]="D","Dark")</f>
        <v>Dark</v>
      </c>
      <c r="Q451" t="str" cm="1">
        <f t="array" ref="Q451">_xlfn.IFS(OrderData[[#This Row],[Coffee Type]]="Rob","Robusta",OrderData[[#This Row],[Coffee Type]]="Ara","Arabica",OrderData[[#This Row],[Coffee Type]]="Lib","Librica",OrderData[[#This Row],[Coffee Type]]="Exc","Excelsior")</f>
        <v>Robusta</v>
      </c>
    </row>
    <row r="452" spans="1:17" x14ac:dyDescent="0.3">
      <c r="A452" s="2" t="s">
        <v>910</v>
      </c>
      <c r="B452" s="3">
        <v>44207</v>
      </c>
      <c r="C452" s="2" t="s">
        <v>911</v>
      </c>
      <c r="D452" t="s">
        <v>32</v>
      </c>
      <c r="E452" s="2">
        <v>5</v>
      </c>
      <c r="F452" s="2" t="str">
        <f>VLOOKUP(OrderData[[#This Row],[Customer ID]],customers!$A$1:$I$1001,2,FALSE)</f>
        <v>Sim Pamphilon</v>
      </c>
      <c r="G452" s="2" t="str">
        <f>LEFT(OrderData[[#This Row],[Name]], SEARCH(" ", OrderData[[#This Row],[Name]]) - 1)</f>
        <v>Sim</v>
      </c>
      <c r="H452" s="2" t="str">
        <f>RIGHT(OrderData[[#This Row],[Name]], LEN(OrderData[[#This Row],[Name]]) - SEARCH(" ", OrderData[[#This Row],[Name]]))</f>
        <v>Pamphilon</v>
      </c>
      <c r="I452" s="2" t="str">
        <f>VLOOKUP(OrderData[[#This Row],[Customer ID]],customers!$A$1:$I$1001,6,FALSE)</f>
        <v>Ballylinan</v>
      </c>
      <c r="J452" s="2" t="str">
        <f>VLOOKUP(OrderData[[#This Row],[Customer ID]],customers!$A$1:$I$1001,7,FALSE)</f>
        <v>Ireland</v>
      </c>
      <c r="K452" t="str">
        <f>VLOOKUP(OrderData[[#This Row],[Customer ID]],customers!$A$1:$I$1001,9,FALSE)</f>
        <v>No</v>
      </c>
      <c r="L452" t="str">
        <f>INDEX(Table3[Coffee Type],MATCH(OrderData[[#This Row],[Product ID]],Table3[Product ID],0))</f>
        <v>Lib</v>
      </c>
      <c r="M452" t="str">
        <f>VLOOKUP(OrderData[[#This Row],[Product ID]],products!$A$1:$G$49,3,FALSE)</f>
        <v>L</v>
      </c>
      <c r="N452">
        <f>VLOOKUP(OrderData[[#This Row],[Product ID]],products!$A$1:$G$49,5,FALSE)</f>
        <v>4.7549999999999999</v>
      </c>
      <c r="O452" s="4">
        <f>OrderData[[#This Row],[Unit Price]]*OrderData[[#This Row],[Quantity]]</f>
        <v>23.774999999999999</v>
      </c>
      <c r="P452" t="str" cm="1">
        <f t="array" ref="P452">_xlfn.IFS(OrderData[[#This Row],[Roast Type]]="M","Medium",OrderData[[#This Row],[Roast Type]]="L","Light",OrderData[[#This Row],[Roast Type]]="D","Dark")</f>
        <v>Light</v>
      </c>
      <c r="Q452" t="str" cm="1">
        <f t="array" ref="Q452">_xlfn.IFS(OrderData[[#This Row],[Coffee Type]]="Rob","Robusta",OrderData[[#This Row],[Coffee Type]]="Ara","Arabica",OrderData[[#This Row],[Coffee Type]]="Lib","Librica",OrderData[[#This Row],[Coffee Type]]="Exc","Excelsior")</f>
        <v>Librica</v>
      </c>
    </row>
    <row r="453" spans="1:17" x14ac:dyDescent="0.3">
      <c r="A453" s="2" t="s">
        <v>912</v>
      </c>
      <c r="B453" s="3">
        <v>43518</v>
      </c>
      <c r="C453" s="2" t="s">
        <v>913</v>
      </c>
      <c r="D453" t="s">
        <v>48</v>
      </c>
      <c r="E453" s="2">
        <v>2</v>
      </c>
      <c r="F453" s="2" t="str">
        <f>VLOOKUP(OrderData[[#This Row],[Customer ID]],customers!$A$1:$I$1001,2,FALSE)</f>
        <v>Mohandis Spurden</v>
      </c>
      <c r="G453" s="2" t="str">
        <f>LEFT(OrderData[[#This Row],[Name]], SEARCH(" ", OrderData[[#This Row],[Name]]) - 1)</f>
        <v>Mohandis</v>
      </c>
      <c r="H453" s="2" t="str">
        <f>RIGHT(OrderData[[#This Row],[Name]], LEN(OrderData[[#This Row],[Name]]) - SEARCH(" ", OrderData[[#This Row],[Name]]))</f>
        <v>Spurden</v>
      </c>
      <c r="I453" s="2" t="str">
        <f>VLOOKUP(OrderData[[#This Row],[Customer ID]],customers!$A$1:$I$1001,6,FALSE)</f>
        <v>Charlotte</v>
      </c>
      <c r="J453" s="2" t="str">
        <f>VLOOKUP(OrderData[[#This Row],[Customer ID]],customers!$A$1:$I$1001,7,FALSE)</f>
        <v>United States</v>
      </c>
      <c r="K453" t="str">
        <f>VLOOKUP(OrderData[[#This Row],[Customer ID]],customers!$A$1:$I$1001,9,FALSE)</f>
        <v>Yes</v>
      </c>
      <c r="L453" t="str">
        <f>INDEX(Table3[Coffee Type],MATCH(OrderData[[#This Row],[Product ID]],Table3[Product ID],0))</f>
        <v>Rob</v>
      </c>
      <c r="M453" t="str">
        <f>VLOOKUP(OrderData[[#This Row],[Product ID]],products!$A$1:$G$49,3,FALSE)</f>
        <v>D</v>
      </c>
      <c r="N453">
        <f>VLOOKUP(OrderData[[#This Row],[Product ID]],products!$A$1:$G$49,5,FALSE)</f>
        <v>20.584999999999997</v>
      </c>
      <c r="O453" s="4">
        <f>OrderData[[#This Row],[Unit Price]]*OrderData[[#This Row],[Quantity]]</f>
        <v>41.169999999999995</v>
      </c>
      <c r="P453" t="str" cm="1">
        <f t="array" ref="P453">_xlfn.IFS(OrderData[[#This Row],[Roast Type]]="M","Medium",OrderData[[#This Row],[Roast Type]]="L","Light",OrderData[[#This Row],[Roast Type]]="D","Dark")</f>
        <v>Dark</v>
      </c>
      <c r="Q453" t="str" cm="1">
        <f t="array" ref="Q453">_xlfn.IFS(OrderData[[#This Row],[Coffee Type]]="Rob","Robusta",OrderData[[#This Row],[Coffee Type]]="Ara","Arabica",OrderData[[#This Row],[Coffee Type]]="Lib","Librica",OrderData[[#This Row],[Coffee Type]]="Exc","Excelsior")</f>
        <v>Robusta</v>
      </c>
    </row>
    <row r="454" spans="1:17" x14ac:dyDescent="0.3">
      <c r="A454" s="2" t="s">
        <v>914</v>
      </c>
      <c r="B454" s="3">
        <v>44524</v>
      </c>
      <c r="C454" s="2" t="s">
        <v>887</v>
      </c>
      <c r="D454" t="s">
        <v>128</v>
      </c>
      <c r="E454" s="2">
        <v>3</v>
      </c>
      <c r="F454" s="2" t="str">
        <f>VLOOKUP(OrderData[[#This Row],[Customer ID]],customers!$A$1:$I$1001,2,FALSE)</f>
        <v>Morgen Seson</v>
      </c>
      <c r="G454" s="2" t="str">
        <f>LEFT(OrderData[[#This Row],[Name]], SEARCH(" ", OrderData[[#This Row],[Name]]) - 1)</f>
        <v>Morgen</v>
      </c>
      <c r="H454" s="2" t="str">
        <f>RIGHT(OrderData[[#This Row],[Name]], LEN(OrderData[[#This Row],[Name]]) - SEARCH(" ", OrderData[[#This Row],[Name]]))</f>
        <v>Seson</v>
      </c>
      <c r="I454" s="2" t="str">
        <f>VLOOKUP(OrderData[[#This Row],[Customer ID]],customers!$A$1:$I$1001,6,FALSE)</f>
        <v>Seattle</v>
      </c>
      <c r="J454" s="2" t="str">
        <f>VLOOKUP(OrderData[[#This Row],[Customer ID]],customers!$A$1:$I$1001,7,FALSE)</f>
        <v>United States</v>
      </c>
      <c r="K454" t="str">
        <f>VLOOKUP(OrderData[[#This Row],[Customer ID]],customers!$A$1:$I$1001,9,FALSE)</f>
        <v>No</v>
      </c>
      <c r="L454" t="str">
        <f>INDEX(Table3[Coffee Type],MATCH(OrderData[[#This Row],[Product ID]],Table3[Product ID],0))</f>
        <v>Ara</v>
      </c>
      <c r="M454" t="str">
        <f>VLOOKUP(OrderData[[#This Row],[Product ID]],products!$A$1:$G$49,3,FALSE)</f>
        <v>L</v>
      </c>
      <c r="N454">
        <f>VLOOKUP(OrderData[[#This Row],[Product ID]],products!$A$1:$G$49,5,FALSE)</f>
        <v>3.8849999999999998</v>
      </c>
      <c r="O454" s="4">
        <f>OrderData[[#This Row],[Unit Price]]*OrderData[[#This Row],[Quantity]]</f>
        <v>11.654999999999999</v>
      </c>
      <c r="P454" t="str" cm="1">
        <f t="array" ref="P454">_xlfn.IFS(OrderData[[#This Row],[Roast Type]]="M","Medium",OrderData[[#This Row],[Roast Type]]="L","Light",OrderData[[#This Row],[Roast Type]]="D","Dark")</f>
        <v>Light</v>
      </c>
      <c r="Q454" t="str" cm="1">
        <f t="array" ref="Q454">_xlfn.IFS(OrderData[[#This Row],[Coffee Type]]="Rob","Robusta",OrderData[[#This Row],[Coffee Type]]="Ara","Arabica",OrderData[[#This Row],[Coffee Type]]="Lib","Librica",OrderData[[#This Row],[Coffee Type]]="Exc","Excelsior")</f>
        <v>Arabica</v>
      </c>
    </row>
    <row r="455" spans="1:17" x14ac:dyDescent="0.3">
      <c r="A455" s="2" t="s">
        <v>915</v>
      </c>
      <c r="B455" s="3">
        <v>44579</v>
      </c>
      <c r="C455" s="2" t="s">
        <v>916</v>
      </c>
      <c r="D455" t="s">
        <v>96</v>
      </c>
      <c r="E455" s="2">
        <v>4</v>
      </c>
      <c r="F455" s="2" t="str">
        <f>VLOOKUP(OrderData[[#This Row],[Customer ID]],customers!$A$1:$I$1001,2,FALSE)</f>
        <v>Nalani Pirrone</v>
      </c>
      <c r="G455" s="2" t="str">
        <f>LEFT(OrderData[[#This Row],[Name]], SEARCH(" ", OrderData[[#This Row],[Name]]) - 1)</f>
        <v>Nalani</v>
      </c>
      <c r="H455" s="2" t="str">
        <f>RIGHT(OrderData[[#This Row],[Name]], LEN(OrderData[[#This Row],[Name]]) - SEARCH(" ", OrderData[[#This Row],[Name]]))</f>
        <v>Pirrone</v>
      </c>
      <c r="I455" s="2" t="str">
        <f>VLOOKUP(OrderData[[#This Row],[Customer ID]],customers!$A$1:$I$1001,6,FALSE)</f>
        <v>Wilkes Barre</v>
      </c>
      <c r="J455" s="2" t="str">
        <f>VLOOKUP(OrderData[[#This Row],[Customer ID]],customers!$A$1:$I$1001,7,FALSE)</f>
        <v>United States</v>
      </c>
      <c r="K455" t="str">
        <f>VLOOKUP(OrderData[[#This Row],[Customer ID]],customers!$A$1:$I$1001,9,FALSE)</f>
        <v>No</v>
      </c>
      <c r="L455" t="str">
        <f>INDEX(Table3[Coffee Type],MATCH(OrderData[[#This Row],[Product ID]],Table3[Product ID],0))</f>
        <v>Lib</v>
      </c>
      <c r="M455" t="str">
        <f>VLOOKUP(OrderData[[#This Row],[Product ID]],products!$A$1:$G$49,3,FALSE)</f>
        <v>L</v>
      </c>
      <c r="N455">
        <f>VLOOKUP(OrderData[[#This Row],[Product ID]],products!$A$1:$G$49,5,FALSE)</f>
        <v>9.51</v>
      </c>
      <c r="O455" s="4">
        <f>OrderData[[#This Row],[Unit Price]]*OrderData[[#This Row],[Quantity]]</f>
        <v>38.04</v>
      </c>
      <c r="P455" t="str" cm="1">
        <f t="array" ref="P455">_xlfn.IFS(OrderData[[#This Row],[Roast Type]]="M","Medium",OrderData[[#This Row],[Roast Type]]="L","Light",OrderData[[#This Row],[Roast Type]]="D","Dark")</f>
        <v>Light</v>
      </c>
      <c r="Q455" t="str" cm="1">
        <f t="array" ref="Q455">_xlfn.IFS(OrderData[[#This Row],[Coffee Type]]="Rob","Robusta",OrderData[[#This Row],[Coffee Type]]="Ara","Arabica",OrderData[[#This Row],[Coffee Type]]="Lib","Librica",OrderData[[#This Row],[Coffee Type]]="Exc","Excelsior")</f>
        <v>Librica</v>
      </c>
    </row>
    <row r="456" spans="1:17" x14ac:dyDescent="0.3">
      <c r="A456" s="2" t="s">
        <v>917</v>
      </c>
      <c r="B456" s="3">
        <v>44421</v>
      </c>
      <c r="C456" s="2" t="s">
        <v>918</v>
      </c>
      <c r="D456" t="s">
        <v>48</v>
      </c>
      <c r="E456" s="2">
        <v>4</v>
      </c>
      <c r="F456" s="2" t="str">
        <f>VLOOKUP(OrderData[[#This Row],[Customer ID]],customers!$A$1:$I$1001,2,FALSE)</f>
        <v>Reube Cawley</v>
      </c>
      <c r="G456" s="2" t="str">
        <f>LEFT(OrderData[[#This Row],[Name]], SEARCH(" ", OrderData[[#This Row],[Name]]) - 1)</f>
        <v>Reube</v>
      </c>
      <c r="H456" s="2" t="str">
        <f>RIGHT(OrderData[[#This Row],[Name]], LEN(OrderData[[#This Row],[Name]]) - SEARCH(" ", OrderData[[#This Row],[Name]]))</f>
        <v>Cawley</v>
      </c>
      <c r="I456" s="2" t="str">
        <f>VLOOKUP(OrderData[[#This Row],[Customer ID]],customers!$A$1:$I$1001,6,FALSE)</f>
        <v>Ballyboden</v>
      </c>
      <c r="J456" s="2" t="str">
        <f>VLOOKUP(OrderData[[#This Row],[Customer ID]],customers!$A$1:$I$1001,7,FALSE)</f>
        <v>Ireland</v>
      </c>
      <c r="K456" t="str">
        <f>VLOOKUP(OrderData[[#This Row],[Customer ID]],customers!$A$1:$I$1001,9,FALSE)</f>
        <v>Yes</v>
      </c>
      <c r="L456" t="str">
        <f>INDEX(Table3[Coffee Type],MATCH(OrderData[[#This Row],[Product ID]],Table3[Product ID],0))</f>
        <v>Rob</v>
      </c>
      <c r="M456" t="str">
        <f>VLOOKUP(OrderData[[#This Row],[Product ID]],products!$A$1:$G$49,3,FALSE)</f>
        <v>D</v>
      </c>
      <c r="N456">
        <f>VLOOKUP(OrderData[[#This Row],[Product ID]],products!$A$1:$G$49,5,FALSE)</f>
        <v>20.584999999999997</v>
      </c>
      <c r="O456" s="4">
        <f>OrderData[[#This Row],[Unit Price]]*OrderData[[#This Row],[Quantity]]</f>
        <v>82.339999999999989</v>
      </c>
      <c r="P456" t="str" cm="1">
        <f t="array" ref="P456">_xlfn.IFS(OrderData[[#This Row],[Roast Type]]="M","Medium",OrderData[[#This Row],[Roast Type]]="L","Light",OrderData[[#This Row],[Roast Type]]="D","Dark")</f>
        <v>Dark</v>
      </c>
      <c r="Q456" t="str" cm="1">
        <f t="array" ref="Q456">_xlfn.IFS(OrderData[[#This Row],[Coffee Type]]="Rob","Robusta",OrderData[[#This Row],[Coffee Type]]="Ara","Arabica",OrderData[[#This Row],[Coffee Type]]="Lib","Librica",OrderData[[#This Row],[Coffee Type]]="Exc","Excelsior")</f>
        <v>Robusta</v>
      </c>
    </row>
    <row r="457" spans="1:17" x14ac:dyDescent="0.3">
      <c r="A457" s="2" t="s">
        <v>919</v>
      </c>
      <c r="B457" s="3">
        <v>43841</v>
      </c>
      <c r="C457" s="2" t="s">
        <v>920</v>
      </c>
      <c r="D457" t="s">
        <v>32</v>
      </c>
      <c r="E457" s="2">
        <v>2</v>
      </c>
      <c r="F457" s="2" t="str">
        <f>VLOOKUP(OrderData[[#This Row],[Customer ID]],customers!$A$1:$I$1001,2,FALSE)</f>
        <v>Stan Barribal</v>
      </c>
      <c r="G457" s="2" t="str">
        <f>LEFT(OrderData[[#This Row],[Name]], SEARCH(" ", OrderData[[#This Row],[Name]]) - 1)</f>
        <v>Stan</v>
      </c>
      <c r="H457" s="2" t="str">
        <f>RIGHT(OrderData[[#This Row],[Name]], LEN(OrderData[[#This Row],[Name]]) - SEARCH(" ", OrderData[[#This Row],[Name]]))</f>
        <v>Barribal</v>
      </c>
      <c r="I457" s="2" t="str">
        <f>VLOOKUP(OrderData[[#This Row],[Customer ID]],customers!$A$1:$I$1001,6,FALSE)</f>
        <v>Bagenalstown</v>
      </c>
      <c r="J457" s="2" t="str">
        <f>VLOOKUP(OrderData[[#This Row],[Customer ID]],customers!$A$1:$I$1001,7,FALSE)</f>
        <v>Ireland</v>
      </c>
      <c r="K457" t="str">
        <f>VLOOKUP(OrderData[[#This Row],[Customer ID]],customers!$A$1:$I$1001,9,FALSE)</f>
        <v>Yes</v>
      </c>
      <c r="L457" t="str">
        <f>INDEX(Table3[Coffee Type],MATCH(OrderData[[#This Row],[Product ID]],Table3[Product ID],0))</f>
        <v>Lib</v>
      </c>
      <c r="M457" t="str">
        <f>VLOOKUP(OrderData[[#This Row],[Product ID]],products!$A$1:$G$49,3,FALSE)</f>
        <v>L</v>
      </c>
      <c r="N457">
        <f>VLOOKUP(OrderData[[#This Row],[Product ID]],products!$A$1:$G$49,5,FALSE)</f>
        <v>4.7549999999999999</v>
      </c>
      <c r="O457" s="4">
        <f>OrderData[[#This Row],[Unit Price]]*OrderData[[#This Row],[Quantity]]</f>
        <v>9.51</v>
      </c>
      <c r="P457" t="str" cm="1">
        <f t="array" ref="P457">_xlfn.IFS(OrderData[[#This Row],[Roast Type]]="M","Medium",OrderData[[#This Row],[Roast Type]]="L","Light",OrderData[[#This Row],[Roast Type]]="D","Dark")</f>
        <v>Light</v>
      </c>
      <c r="Q457" t="str" cm="1">
        <f t="array" ref="Q457">_xlfn.IFS(OrderData[[#This Row],[Coffee Type]]="Rob","Robusta",OrderData[[#This Row],[Coffee Type]]="Ara","Arabica",OrderData[[#This Row],[Coffee Type]]="Lib","Librica",OrderData[[#This Row],[Coffee Type]]="Exc","Excelsior")</f>
        <v>Librica</v>
      </c>
    </row>
    <row r="458" spans="1:17" x14ac:dyDescent="0.3">
      <c r="A458" s="2" t="s">
        <v>921</v>
      </c>
      <c r="B458" s="3">
        <v>44017</v>
      </c>
      <c r="C458" s="2" t="s">
        <v>922</v>
      </c>
      <c r="D458" t="s">
        <v>48</v>
      </c>
      <c r="E458" s="2">
        <v>2</v>
      </c>
      <c r="F458" s="2" t="str">
        <f>VLOOKUP(OrderData[[#This Row],[Customer ID]],customers!$A$1:$I$1001,2,FALSE)</f>
        <v>Agnes Adamides</v>
      </c>
      <c r="G458" s="2" t="str">
        <f>LEFT(OrderData[[#This Row],[Name]], SEARCH(" ", OrderData[[#This Row],[Name]]) - 1)</f>
        <v>Agnes</v>
      </c>
      <c r="H458" s="2" t="str">
        <f>RIGHT(OrderData[[#This Row],[Name]], LEN(OrderData[[#This Row],[Name]]) - SEARCH(" ", OrderData[[#This Row],[Name]]))</f>
        <v>Adamides</v>
      </c>
      <c r="I458" s="2" t="str">
        <f>VLOOKUP(OrderData[[#This Row],[Customer ID]],customers!$A$1:$I$1001,6,FALSE)</f>
        <v>Liverpool</v>
      </c>
      <c r="J458" s="2" t="str">
        <f>VLOOKUP(OrderData[[#This Row],[Customer ID]],customers!$A$1:$I$1001,7,FALSE)</f>
        <v>United Kingdom</v>
      </c>
      <c r="K458" t="str">
        <f>VLOOKUP(OrderData[[#This Row],[Customer ID]],customers!$A$1:$I$1001,9,FALSE)</f>
        <v>No</v>
      </c>
      <c r="L458" t="str">
        <f>INDEX(Table3[Coffee Type],MATCH(OrderData[[#This Row],[Product ID]],Table3[Product ID],0))</f>
        <v>Rob</v>
      </c>
      <c r="M458" t="str">
        <f>VLOOKUP(OrderData[[#This Row],[Product ID]],products!$A$1:$G$49,3,FALSE)</f>
        <v>D</v>
      </c>
      <c r="N458">
        <f>VLOOKUP(OrderData[[#This Row],[Product ID]],products!$A$1:$G$49,5,FALSE)</f>
        <v>20.584999999999997</v>
      </c>
      <c r="O458" s="4">
        <f>OrderData[[#This Row],[Unit Price]]*OrderData[[#This Row],[Quantity]]</f>
        <v>41.169999999999995</v>
      </c>
      <c r="P458" t="str" cm="1">
        <f t="array" ref="P458">_xlfn.IFS(OrderData[[#This Row],[Roast Type]]="M","Medium",OrderData[[#This Row],[Roast Type]]="L","Light",OrderData[[#This Row],[Roast Type]]="D","Dark")</f>
        <v>Dark</v>
      </c>
      <c r="Q458" t="str" cm="1">
        <f t="array" ref="Q458">_xlfn.IFS(OrderData[[#This Row],[Coffee Type]]="Rob","Robusta",OrderData[[#This Row],[Coffee Type]]="Ara","Arabica",OrderData[[#This Row],[Coffee Type]]="Lib","Librica",OrderData[[#This Row],[Coffee Type]]="Exc","Excelsior")</f>
        <v>Robusta</v>
      </c>
    </row>
    <row r="459" spans="1:17" x14ac:dyDescent="0.3">
      <c r="A459" s="2" t="s">
        <v>923</v>
      </c>
      <c r="B459" s="3">
        <v>43671</v>
      </c>
      <c r="C459" s="2" t="s">
        <v>924</v>
      </c>
      <c r="D459" t="s">
        <v>96</v>
      </c>
      <c r="E459" s="2">
        <v>5</v>
      </c>
      <c r="F459" s="2" t="str">
        <f>VLOOKUP(OrderData[[#This Row],[Customer ID]],customers!$A$1:$I$1001,2,FALSE)</f>
        <v>Carmelita Thowes</v>
      </c>
      <c r="G459" s="2" t="str">
        <f>LEFT(OrderData[[#This Row],[Name]], SEARCH(" ", OrderData[[#This Row],[Name]]) - 1)</f>
        <v>Carmelita</v>
      </c>
      <c r="H459" s="2" t="str">
        <f>RIGHT(OrderData[[#This Row],[Name]], LEN(OrderData[[#This Row],[Name]]) - SEARCH(" ", OrderData[[#This Row],[Name]]))</f>
        <v>Thowes</v>
      </c>
      <c r="I459" s="2" t="str">
        <f>VLOOKUP(OrderData[[#This Row],[Customer ID]],customers!$A$1:$I$1001,6,FALSE)</f>
        <v>Rochester</v>
      </c>
      <c r="J459" s="2" t="str">
        <f>VLOOKUP(OrderData[[#This Row],[Customer ID]],customers!$A$1:$I$1001,7,FALSE)</f>
        <v>United States</v>
      </c>
      <c r="K459" t="str">
        <f>VLOOKUP(OrderData[[#This Row],[Customer ID]],customers!$A$1:$I$1001,9,FALSE)</f>
        <v>No</v>
      </c>
      <c r="L459" t="str">
        <f>INDEX(Table3[Coffee Type],MATCH(OrderData[[#This Row],[Product ID]],Table3[Product ID],0))</f>
        <v>Lib</v>
      </c>
      <c r="M459" t="str">
        <f>VLOOKUP(OrderData[[#This Row],[Product ID]],products!$A$1:$G$49,3,FALSE)</f>
        <v>L</v>
      </c>
      <c r="N459">
        <f>VLOOKUP(OrderData[[#This Row],[Product ID]],products!$A$1:$G$49,5,FALSE)</f>
        <v>9.51</v>
      </c>
      <c r="O459" s="4">
        <f>OrderData[[#This Row],[Unit Price]]*OrderData[[#This Row],[Quantity]]</f>
        <v>47.55</v>
      </c>
      <c r="P459" t="str" cm="1">
        <f t="array" ref="P459">_xlfn.IFS(OrderData[[#This Row],[Roast Type]]="M","Medium",OrderData[[#This Row],[Roast Type]]="L","Light",OrderData[[#This Row],[Roast Type]]="D","Dark")</f>
        <v>Light</v>
      </c>
      <c r="Q459" t="str" cm="1">
        <f t="array" ref="Q459">_xlfn.IFS(OrderData[[#This Row],[Coffee Type]]="Rob","Robusta",OrderData[[#This Row],[Coffee Type]]="Ara","Arabica",OrderData[[#This Row],[Coffee Type]]="Lib","Librica",OrderData[[#This Row],[Coffee Type]]="Exc","Excelsior")</f>
        <v>Librica</v>
      </c>
    </row>
    <row r="460" spans="1:17" x14ac:dyDescent="0.3">
      <c r="A460" s="2" t="s">
        <v>925</v>
      </c>
      <c r="B460" s="3">
        <v>44707</v>
      </c>
      <c r="C460" s="2" t="s">
        <v>926</v>
      </c>
      <c r="D460" t="s">
        <v>74</v>
      </c>
      <c r="E460" s="2">
        <v>4</v>
      </c>
      <c r="F460" s="2" t="str">
        <f>VLOOKUP(OrderData[[#This Row],[Customer ID]],customers!$A$1:$I$1001,2,FALSE)</f>
        <v>Rodolfo Willoway</v>
      </c>
      <c r="G460" s="2" t="str">
        <f>LEFT(OrderData[[#This Row],[Name]], SEARCH(" ", OrderData[[#This Row],[Name]]) - 1)</f>
        <v>Rodolfo</v>
      </c>
      <c r="H460" s="2" t="str">
        <f>RIGHT(OrderData[[#This Row],[Name]], LEN(OrderData[[#This Row],[Name]]) - SEARCH(" ", OrderData[[#This Row],[Name]]))</f>
        <v>Willoway</v>
      </c>
      <c r="I460" s="2" t="str">
        <f>VLOOKUP(OrderData[[#This Row],[Customer ID]],customers!$A$1:$I$1001,6,FALSE)</f>
        <v>Tucson</v>
      </c>
      <c r="J460" s="2" t="str">
        <f>VLOOKUP(OrderData[[#This Row],[Customer ID]],customers!$A$1:$I$1001,7,FALSE)</f>
        <v>United States</v>
      </c>
      <c r="K460" t="str">
        <f>VLOOKUP(OrderData[[#This Row],[Customer ID]],customers!$A$1:$I$1001,9,FALSE)</f>
        <v>No</v>
      </c>
      <c r="L460" t="str">
        <f>INDEX(Table3[Coffee Type],MATCH(OrderData[[#This Row],[Product ID]],Table3[Product ID],0))</f>
        <v>Ara</v>
      </c>
      <c r="M460" t="str">
        <f>VLOOKUP(OrderData[[#This Row],[Product ID]],products!$A$1:$G$49,3,FALSE)</f>
        <v>M</v>
      </c>
      <c r="N460">
        <f>VLOOKUP(OrderData[[#This Row],[Product ID]],products!$A$1:$G$49,5,FALSE)</f>
        <v>11.25</v>
      </c>
      <c r="O460" s="4">
        <f>OrderData[[#This Row],[Unit Price]]*OrderData[[#This Row],[Quantity]]</f>
        <v>45</v>
      </c>
      <c r="P460" t="str" cm="1">
        <f t="array" ref="P460">_xlfn.IFS(OrderData[[#This Row],[Roast Type]]="M","Medium",OrderData[[#This Row],[Roast Type]]="L","Light",OrderData[[#This Row],[Roast Type]]="D","Dark")</f>
        <v>Medium</v>
      </c>
      <c r="Q460" t="str" cm="1">
        <f t="array" ref="Q460">_xlfn.IFS(OrderData[[#This Row],[Coffee Type]]="Rob","Robusta",OrderData[[#This Row],[Coffee Type]]="Ara","Arabica",OrderData[[#This Row],[Coffee Type]]="Lib","Librica",OrderData[[#This Row],[Coffee Type]]="Exc","Excelsior")</f>
        <v>Arabica</v>
      </c>
    </row>
    <row r="461" spans="1:17" x14ac:dyDescent="0.3">
      <c r="A461" s="2" t="s">
        <v>927</v>
      </c>
      <c r="B461" s="3">
        <v>43840</v>
      </c>
      <c r="C461" s="2" t="s">
        <v>928</v>
      </c>
      <c r="D461" t="s">
        <v>32</v>
      </c>
      <c r="E461" s="2">
        <v>5</v>
      </c>
      <c r="F461" s="2" t="str">
        <f>VLOOKUP(OrderData[[#This Row],[Customer ID]],customers!$A$1:$I$1001,2,FALSE)</f>
        <v>Alvis Elwin</v>
      </c>
      <c r="G461" s="2" t="str">
        <f>LEFT(OrderData[[#This Row],[Name]], SEARCH(" ", OrderData[[#This Row],[Name]]) - 1)</f>
        <v>Alvis</v>
      </c>
      <c r="H461" s="2" t="str">
        <f>RIGHT(OrderData[[#This Row],[Name]], LEN(OrderData[[#This Row],[Name]]) - SEARCH(" ", OrderData[[#This Row],[Name]]))</f>
        <v>Elwin</v>
      </c>
      <c r="I461" s="2" t="str">
        <f>VLOOKUP(OrderData[[#This Row],[Customer ID]],customers!$A$1:$I$1001,6,FALSE)</f>
        <v>Minneapolis</v>
      </c>
      <c r="J461" s="2" t="str">
        <f>VLOOKUP(OrderData[[#This Row],[Customer ID]],customers!$A$1:$I$1001,7,FALSE)</f>
        <v>United States</v>
      </c>
      <c r="K461" t="str">
        <f>VLOOKUP(OrderData[[#This Row],[Customer ID]],customers!$A$1:$I$1001,9,FALSE)</f>
        <v>No</v>
      </c>
      <c r="L461" t="str">
        <f>INDEX(Table3[Coffee Type],MATCH(OrderData[[#This Row],[Product ID]],Table3[Product ID],0))</f>
        <v>Lib</v>
      </c>
      <c r="M461" t="str">
        <f>VLOOKUP(OrderData[[#This Row],[Product ID]],products!$A$1:$G$49,3,FALSE)</f>
        <v>L</v>
      </c>
      <c r="N461">
        <f>VLOOKUP(OrderData[[#This Row],[Product ID]],products!$A$1:$G$49,5,FALSE)</f>
        <v>4.7549999999999999</v>
      </c>
      <c r="O461" s="4">
        <f>OrderData[[#This Row],[Unit Price]]*OrderData[[#This Row],[Quantity]]</f>
        <v>23.774999999999999</v>
      </c>
      <c r="P461" t="str" cm="1">
        <f t="array" ref="P461">_xlfn.IFS(OrderData[[#This Row],[Roast Type]]="M","Medium",OrderData[[#This Row],[Roast Type]]="L","Light",OrderData[[#This Row],[Roast Type]]="D","Dark")</f>
        <v>Light</v>
      </c>
      <c r="Q461" t="str" cm="1">
        <f t="array" ref="Q461">_xlfn.IFS(OrderData[[#This Row],[Coffee Type]]="Rob","Robusta",OrderData[[#This Row],[Coffee Type]]="Ara","Arabica",OrderData[[#This Row],[Coffee Type]]="Lib","Librica",OrderData[[#This Row],[Coffee Type]]="Exc","Excelsior")</f>
        <v>Librica</v>
      </c>
    </row>
    <row r="462" spans="1:17" x14ac:dyDescent="0.3">
      <c r="A462" s="2" t="s">
        <v>929</v>
      </c>
      <c r="B462" s="3">
        <v>43602</v>
      </c>
      <c r="C462" s="2" t="s">
        <v>930</v>
      </c>
      <c r="D462" t="s">
        <v>159</v>
      </c>
      <c r="E462" s="2">
        <v>3</v>
      </c>
      <c r="F462" s="2" t="str">
        <f>VLOOKUP(OrderData[[#This Row],[Customer ID]],customers!$A$1:$I$1001,2,FALSE)</f>
        <v>Araldo Bilbrook</v>
      </c>
      <c r="G462" s="2" t="str">
        <f>LEFT(OrderData[[#This Row],[Name]], SEARCH(" ", OrderData[[#This Row],[Name]]) - 1)</f>
        <v>Araldo</v>
      </c>
      <c r="H462" s="2" t="str">
        <f>RIGHT(OrderData[[#This Row],[Name]], LEN(OrderData[[#This Row],[Name]]) - SEARCH(" ", OrderData[[#This Row],[Name]]))</f>
        <v>Bilbrook</v>
      </c>
      <c r="I462" s="2" t="str">
        <f>VLOOKUP(OrderData[[#This Row],[Customer ID]],customers!$A$1:$I$1001,6,FALSE)</f>
        <v>Ashbourne</v>
      </c>
      <c r="J462" s="2" t="str">
        <f>VLOOKUP(OrderData[[#This Row],[Customer ID]],customers!$A$1:$I$1001,7,FALSE)</f>
        <v>Ireland</v>
      </c>
      <c r="K462" t="str">
        <f>VLOOKUP(OrderData[[#This Row],[Customer ID]],customers!$A$1:$I$1001,9,FALSE)</f>
        <v>Yes</v>
      </c>
      <c r="L462" t="str">
        <f>INDEX(Table3[Coffee Type],MATCH(OrderData[[#This Row],[Product ID]],Table3[Product ID],0))</f>
        <v>Rob</v>
      </c>
      <c r="M462" t="str">
        <f>VLOOKUP(OrderData[[#This Row],[Product ID]],products!$A$1:$G$49,3,FALSE)</f>
        <v>D</v>
      </c>
      <c r="N462">
        <f>VLOOKUP(OrderData[[#This Row],[Product ID]],products!$A$1:$G$49,5,FALSE)</f>
        <v>5.3699999999999992</v>
      </c>
      <c r="O462" s="4">
        <f>OrderData[[#This Row],[Unit Price]]*OrderData[[#This Row],[Quantity]]</f>
        <v>16.11</v>
      </c>
      <c r="P462" t="str" cm="1">
        <f t="array" ref="P462">_xlfn.IFS(OrderData[[#This Row],[Roast Type]]="M","Medium",OrderData[[#This Row],[Roast Type]]="L","Light",OrderData[[#This Row],[Roast Type]]="D","Dark")</f>
        <v>Dark</v>
      </c>
      <c r="Q462" t="str" cm="1">
        <f t="array" ref="Q462">_xlfn.IFS(OrderData[[#This Row],[Coffee Type]]="Rob","Robusta",OrderData[[#This Row],[Coffee Type]]="Ara","Arabica",OrderData[[#This Row],[Coffee Type]]="Lib","Librica",OrderData[[#This Row],[Coffee Type]]="Exc","Excelsior")</f>
        <v>Robusta</v>
      </c>
    </row>
    <row r="463" spans="1:17" x14ac:dyDescent="0.3">
      <c r="A463" s="2" t="s">
        <v>931</v>
      </c>
      <c r="B463" s="3">
        <v>44036</v>
      </c>
      <c r="C463" s="2" t="s">
        <v>932</v>
      </c>
      <c r="D463" t="s">
        <v>114</v>
      </c>
      <c r="E463" s="2">
        <v>4</v>
      </c>
      <c r="F463" s="2" t="str">
        <f>VLOOKUP(OrderData[[#This Row],[Customer ID]],customers!$A$1:$I$1001,2,FALSE)</f>
        <v>Ransell McKall</v>
      </c>
      <c r="G463" s="2" t="str">
        <f>LEFT(OrderData[[#This Row],[Name]], SEARCH(" ", OrderData[[#This Row],[Name]]) - 1)</f>
        <v>Ransell</v>
      </c>
      <c r="H463" s="2" t="str">
        <f>RIGHT(OrderData[[#This Row],[Name]], LEN(OrderData[[#This Row],[Name]]) - SEARCH(" ", OrderData[[#This Row],[Name]]))</f>
        <v>McKall</v>
      </c>
      <c r="I463" s="2" t="str">
        <f>VLOOKUP(OrderData[[#This Row],[Customer ID]],customers!$A$1:$I$1001,6,FALSE)</f>
        <v>Bristol</v>
      </c>
      <c r="J463" s="2" t="str">
        <f>VLOOKUP(OrderData[[#This Row],[Customer ID]],customers!$A$1:$I$1001,7,FALSE)</f>
        <v>United Kingdom</v>
      </c>
      <c r="K463" t="str">
        <f>VLOOKUP(OrderData[[#This Row],[Customer ID]],customers!$A$1:$I$1001,9,FALSE)</f>
        <v>Yes</v>
      </c>
      <c r="L463" t="str">
        <f>INDEX(Table3[Coffee Type],MATCH(OrderData[[#This Row],[Product ID]],Table3[Product ID],0))</f>
        <v>Rob</v>
      </c>
      <c r="M463" t="str">
        <f>VLOOKUP(OrderData[[#This Row],[Product ID]],products!$A$1:$G$49,3,FALSE)</f>
        <v>D</v>
      </c>
      <c r="N463">
        <f>VLOOKUP(OrderData[[#This Row],[Product ID]],products!$A$1:$G$49,5,FALSE)</f>
        <v>2.6849999999999996</v>
      </c>
      <c r="O463" s="4">
        <f>OrderData[[#This Row],[Unit Price]]*OrderData[[#This Row],[Quantity]]</f>
        <v>10.739999999999998</v>
      </c>
      <c r="P463" t="str" cm="1">
        <f t="array" ref="P463">_xlfn.IFS(OrderData[[#This Row],[Roast Type]]="M","Medium",OrderData[[#This Row],[Roast Type]]="L","Light",OrderData[[#This Row],[Roast Type]]="D","Dark")</f>
        <v>Dark</v>
      </c>
      <c r="Q463" t="str" cm="1">
        <f t="array" ref="Q463">_xlfn.IFS(OrderData[[#This Row],[Coffee Type]]="Rob","Robusta",OrderData[[#This Row],[Coffee Type]]="Ara","Arabica",OrderData[[#This Row],[Coffee Type]]="Lib","Librica",OrderData[[#This Row],[Coffee Type]]="Exc","Excelsior")</f>
        <v>Robusta</v>
      </c>
    </row>
    <row r="464" spans="1:17" x14ac:dyDescent="0.3">
      <c r="A464" s="2" t="s">
        <v>933</v>
      </c>
      <c r="B464" s="3">
        <v>44124</v>
      </c>
      <c r="C464" s="2" t="s">
        <v>934</v>
      </c>
      <c r="D464" t="s">
        <v>40</v>
      </c>
      <c r="E464" s="2">
        <v>5</v>
      </c>
      <c r="F464" s="2" t="str">
        <f>VLOOKUP(OrderData[[#This Row],[Customer ID]],customers!$A$1:$I$1001,2,FALSE)</f>
        <v>Borg Daile</v>
      </c>
      <c r="G464" s="2" t="str">
        <f>LEFT(OrderData[[#This Row],[Name]], SEARCH(" ", OrderData[[#This Row],[Name]]) - 1)</f>
        <v>Borg</v>
      </c>
      <c r="H464" s="2" t="str">
        <f>RIGHT(OrderData[[#This Row],[Name]], LEN(OrderData[[#This Row],[Name]]) - SEARCH(" ", OrderData[[#This Row],[Name]]))</f>
        <v>Daile</v>
      </c>
      <c r="I464" s="2" t="str">
        <f>VLOOKUP(OrderData[[#This Row],[Customer ID]],customers!$A$1:$I$1001,6,FALSE)</f>
        <v>Atlanta</v>
      </c>
      <c r="J464" s="2" t="str">
        <f>VLOOKUP(OrderData[[#This Row],[Customer ID]],customers!$A$1:$I$1001,7,FALSE)</f>
        <v>United States</v>
      </c>
      <c r="K464" t="str">
        <f>VLOOKUP(OrderData[[#This Row],[Customer ID]],customers!$A$1:$I$1001,9,FALSE)</f>
        <v>Yes</v>
      </c>
      <c r="L464" t="str">
        <f>INDEX(Table3[Coffee Type],MATCH(OrderData[[#This Row],[Product ID]],Table3[Product ID],0))</f>
        <v>Ara</v>
      </c>
      <c r="M464" t="str">
        <f>VLOOKUP(OrderData[[#This Row],[Product ID]],products!$A$1:$G$49,3,FALSE)</f>
        <v>D</v>
      </c>
      <c r="N464">
        <f>VLOOKUP(OrderData[[#This Row],[Product ID]],products!$A$1:$G$49,5,FALSE)</f>
        <v>9.9499999999999993</v>
      </c>
      <c r="O464" s="4">
        <f>OrderData[[#This Row],[Unit Price]]*OrderData[[#This Row],[Quantity]]</f>
        <v>49.75</v>
      </c>
      <c r="P464" t="str" cm="1">
        <f t="array" ref="P464">_xlfn.IFS(OrderData[[#This Row],[Roast Type]]="M","Medium",OrderData[[#This Row],[Roast Type]]="L","Light",OrderData[[#This Row],[Roast Type]]="D","Dark")</f>
        <v>Dark</v>
      </c>
      <c r="Q464" t="str" cm="1">
        <f t="array" ref="Q464">_xlfn.IFS(OrderData[[#This Row],[Coffee Type]]="Rob","Robusta",OrderData[[#This Row],[Coffee Type]]="Ara","Arabica",OrderData[[#This Row],[Coffee Type]]="Lib","Librica",OrderData[[#This Row],[Coffee Type]]="Exc","Excelsior")</f>
        <v>Arabica</v>
      </c>
    </row>
    <row r="465" spans="1:17" x14ac:dyDescent="0.3">
      <c r="A465" s="2" t="s">
        <v>935</v>
      </c>
      <c r="B465" s="3">
        <v>43730</v>
      </c>
      <c r="C465" s="2" t="s">
        <v>936</v>
      </c>
      <c r="D465" t="s">
        <v>22</v>
      </c>
      <c r="E465" s="2">
        <v>2</v>
      </c>
      <c r="F465" s="2" t="str">
        <f>VLOOKUP(OrderData[[#This Row],[Customer ID]],customers!$A$1:$I$1001,2,FALSE)</f>
        <v>Adolphe Treherne</v>
      </c>
      <c r="G465" s="2" t="str">
        <f>LEFT(OrderData[[#This Row],[Name]], SEARCH(" ", OrderData[[#This Row],[Name]]) - 1)</f>
        <v>Adolphe</v>
      </c>
      <c r="H465" s="2" t="str">
        <f>RIGHT(OrderData[[#This Row],[Name]], LEN(OrderData[[#This Row],[Name]]) - SEARCH(" ", OrderData[[#This Row],[Name]]))</f>
        <v>Treherne</v>
      </c>
      <c r="I465" s="2" t="str">
        <f>VLOOKUP(OrderData[[#This Row],[Customer ID]],customers!$A$1:$I$1001,6,FALSE)</f>
        <v>Farranacoush</v>
      </c>
      <c r="J465" s="2" t="str">
        <f>VLOOKUP(OrderData[[#This Row],[Customer ID]],customers!$A$1:$I$1001,7,FALSE)</f>
        <v>Ireland</v>
      </c>
      <c r="K465" t="str">
        <f>VLOOKUP(OrderData[[#This Row],[Customer ID]],customers!$A$1:$I$1001,9,FALSE)</f>
        <v>No</v>
      </c>
      <c r="L465" t="str">
        <f>INDEX(Table3[Coffee Type],MATCH(OrderData[[#This Row],[Product ID]],Table3[Product ID],0))</f>
        <v>Exc</v>
      </c>
      <c r="M465" t="str">
        <f>VLOOKUP(OrderData[[#This Row],[Product ID]],products!$A$1:$G$49,3,FALSE)</f>
        <v>M</v>
      </c>
      <c r="N465">
        <f>VLOOKUP(OrderData[[#This Row],[Product ID]],products!$A$1:$G$49,5,FALSE)</f>
        <v>13.75</v>
      </c>
      <c r="O465" s="4">
        <f>OrderData[[#This Row],[Unit Price]]*OrderData[[#This Row],[Quantity]]</f>
        <v>27.5</v>
      </c>
      <c r="P465" t="str" cm="1">
        <f t="array" ref="P465">_xlfn.IFS(OrderData[[#This Row],[Roast Type]]="M","Medium",OrderData[[#This Row],[Roast Type]]="L","Light",OrderData[[#This Row],[Roast Type]]="D","Dark")</f>
        <v>Medium</v>
      </c>
      <c r="Q465" t="str" cm="1">
        <f t="array" ref="Q465">_xlfn.IFS(OrderData[[#This Row],[Coffee Type]]="Rob","Robusta",OrderData[[#This Row],[Coffee Type]]="Ara","Arabica",OrderData[[#This Row],[Coffee Type]]="Lib","Librica",OrderData[[#This Row],[Coffee Type]]="Exc","Excelsior")</f>
        <v>Excelsior</v>
      </c>
    </row>
    <row r="466" spans="1:17" x14ac:dyDescent="0.3">
      <c r="A466" s="2" t="s">
        <v>937</v>
      </c>
      <c r="B466" s="3">
        <v>43989</v>
      </c>
      <c r="C466" s="2" t="s">
        <v>938</v>
      </c>
      <c r="D466" t="s">
        <v>122</v>
      </c>
      <c r="E466" s="2">
        <v>4</v>
      </c>
      <c r="F466" s="2" t="str">
        <f>VLOOKUP(OrderData[[#This Row],[Customer ID]],customers!$A$1:$I$1001,2,FALSE)</f>
        <v>Annetta Brentnall</v>
      </c>
      <c r="G466" s="2" t="str">
        <f>LEFT(OrderData[[#This Row],[Name]], SEARCH(" ", OrderData[[#This Row],[Name]]) - 1)</f>
        <v>Annetta</v>
      </c>
      <c r="H466" s="2" t="str">
        <f>RIGHT(OrderData[[#This Row],[Name]], LEN(OrderData[[#This Row],[Name]]) - SEARCH(" ", OrderData[[#This Row],[Name]]))</f>
        <v>Brentnall</v>
      </c>
      <c r="I466" s="2" t="str">
        <f>VLOOKUP(OrderData[[#This Row],[Customer ID]],customers!$A$1:$I$1001,6,FALSE)</f>
        <v>East End</v>
      </c>
      <c r="J466" s="2" t="str">
        <f>VLOOKUP(OrderData[[#This Row],[Customer ID]],customers!$A$1:$I$1001,7,FALSE)</f>
        <v>United Kingdom</v>
      </c>
      <c r="K466" t="str">
        <f>VLOOKUP(OrderData[[#This Row],[Customer ID]],customers!$A$1:$I$1001,9,FALSE)</f>
        <v>No</v>
      </c>
      <c r="L466" t="str">
        <f>INDEX(Table3[Coffee Type],MATCH(OrderData[[#This Row],[Product ID]],Table3[Product ID],0))</f>
        <v>Lib</v>
      </c>
      <c r="M466" t="str">
        <f>VLOOKUP(OrderData[[#This Row],[Product ID]],products!$A$1:$G$49,3,FALSE)</f>
        <v>D</v>
      </c>
      <c r="N466">
        <f>VLOOKUP(OrderData[[#This Row],[Product ID]],products!$A$1:$G$49,5,FALSE)</f>
        <v>29.784999999999997</v>
      </c>
      <c r="O466" s="4">
        <f>OrderData[[#This Row],[Unit Price]]*OrderData[[#This Row],[Quantity]]</f>
        <v>119.13999999999999</v>
      </c>
      <c r="P466" t="str" cm="1">
        <f t="array" ref="P466">_xlfn.IFS(OrderData[[#This Row],[Roast Type]]="M","Medium",OrderData[[#This Row],[Roast Type]]="L","Light",OrderData[[#This Row],[Roast Type]]="D","Dark")</f>
        <v>Dark</v>
      </c>
      <c r="Q466" t="str" cm="1">
        <f t="array" ref="Q466">_xlfn.IFS(OrderData[[#This Row],[Coffee Type]]="Rob","Robusta",OrderData[[#This Row],[Coffee Type]]="Ara","Arabica",OrderData[[#This Row],[Coffee Type]]="Lib","Librica",OrderData[[#This Row],[Coffee Type]]="Exc","Excelsior")</f>
        <v>Librica</v>
      </c>
    </row>
    <row r="467" spans="1:17" x14ac:dyDescent="0.3">
      <c r="A467" s="2" t="s">
        <v>939</v>
      </c>
      <c r="B467" s="3">
        <v>43814</v>
      </c>
      <c r="C467" s="2" t="s">
        <v>940</v>
      </c>
      <c r="D467" t="s">
        <v>48</v>
      </c>
      <c r="E467" s="2">
        <v>1</v>
      </c>
      <c r="F467" s="2" t="str">
        <f>VLOOKUP(OrderData[[#This Row],[Customer ID]],customers!$A$1:$I$1001,2,FALSE)</f>
        <v>Dick Drinkall</v>
      </c>
      <c r="G467" s="2" t="str">
        <f>LEFT(OrderData[[#This Row],[Name]], SEARCH(" ", OrderData[[#This Row],[Name]]) - 1)</f>
        <v>Dick</v>
      </c>
      <c r="H467" s="2" t="str">
        <f>RIGHT(OrderData[[#This Row],[Name]], LEN(OrderData[[#This Row],[Name]]) - SEARCH(" ", OrderData[[#This Row],[Name]]))</f>
        <v>Drinkall</v>
      </c>
      <c r="I467" s="2" t="str">
        <f>VLOOKUP(OrderData[[#This Row],[Customer ID]],customers!$A$1:$I$1001,6,FALSE)</f>
        <v>Knoxville</v>
      </c>
      <c r="J467" s="2" t="str">
        <f>VLOOKUP(OrderData[[#This Row],[Customer ID]],customers!$A$1:$I$1001,7,FALSE)</f>
        <v>United States</v>
      </c>
      <c r="K467" t="str">
        <f>VLOOKUP(OrderData[[#This Row],[Customer ID]],customers!$A$1:$I$1001,9,FALSE)</f>
        <v>Yes</v>
      </c>
      <c r="L467" t="str">
        <f>INDEX(Table3[Coffee Type],MATCH(OrderData[[#This Row],[Product ID]],Table3[Product ID],0))</f>
        <v>Rob</v>
      </c>
      <c r="M467" t="str">
        <f>VLOOKUP(OrderData[[#This Row],[Product ID]],products!$A$1:$G$49,3,FALSE)</f>
        <v>D</v>
      </c>
      <c r="N467">
        <f>VLOOKUP(OrderData[[#This Row],[Product ID]],products!$A$1:$G$49,5,FALSE)</f>
        <v>20.584999999999997</v>
      </c>
      <c r="O467" s="4">
        <f>OrderData[[#This Row],[Unit Price]]*OrderData[[#This Row],[Quantity]]</f>
        <v>20.584999999999997</v>
      </c>
      <c r="P467" t="str" cm="1">
        <f t="array" ref="P467">_xlfn.IFS(OrderData[[#This Row],[Roast Type]]="M","Medium",OrderData[[#This Row],[Roast Type]]="L","Light",OrderData[[#This Row],[Roast Type]]="D","Dark")</f>
        <v>Dark</v>
      </c>
      <c r="Q467" t="str" cm="1">
        <f t="array" ref="Q467">_xlfn.IFS(OrderData[[#This Row],[Coffee Type]]="Rob","Robusta",OrderData[[#This Row],[Coffee Type]]="Ara","Arabica",OrderData[[#This Row],[Coffee Type]]="Lib","Librica",OrderData[[#This Row],[Coffee Type]]="Exc","Excelsior")</f>
        <v>Robusta</v>
      </c>
    </row>
    <row r="468" spans="1:17" x14ac:dyDescent="0.3">
      <c r="A468" s="2" t="s">
        <v>941</v>
      </c>
      <c r="B468" s="3">
        <v>44171</v>
      </c>
      <c r="C468" s="2" t="s">
        <v>942</v>
      </c>
      <c r="D468" t="s">
        <v>67</v>
      </c>
      <c r="E468" s="2">
        <v>3</v>
      </c>
      <c r="F468" s="2" t="str">
        <f>VLOOKUP(OrderData[[#This Row],[Customer ID]],customers!$A$1:$I$1001,2,FALSE)</f>
        <v>Dagny Kornel</v>
      </c>
      <c r="G468" s="2" t="str">
        <f>LEFT(OrderData[[#This Row],[Name]], SEARCH(" ", OrderData[[#This Row],[Name]]) - 1)</f>
        <v>Dagny</v>
      </c>
      <c r="H468" s="2" t="str">
        <f>RIGHT(OrderData[[#This Row],[Name]], LEN(OrderData[[#This Row],[Name]]) - SEARCH(" ", OrderData[[#This Row],[Name]]))</f>
        <v>Kornel</v>
      </c>
      <c r="I468" s="2" t="str">
        <f>VLOOKUP(OrderData[[#This Row],[Customer ID]],customers!$A$1:$I$1001,6,FALSE)</f>
        <v>Saginaw</v>
      </c>
      <c r="J468" s="2" t="str">
        <f>VLOOKUP(OrderData[[#This Row],[Customer ID]],customers!$A$1:$I$1001,7,FALSE)</f>
        <v>United States</v>
      </c>
      <c r="K468" t="str">
        <f>VLOOKUP(OrderData[[#This Row],[Customer ID]],customers!$A$1:$I$1001,9,FALSE)</f>
        <v>Yes</v>
      </c>
      <c r="L468" t="str">
        <f>INDEX(Table3[Coffee Type],MATCH(OrderData[[#This Row],[Product ID]],Table3[Product ID],0))</f>
        <v>Ara</v>
      </c>
      <c r="M468" t="str">
        <f>VLOOKUP(OrderData[[#This Row],[Product ID]],products!$A$1:$G$49,3,FALSE)</f>
        <v>D</v>
      </c>
      <c r="N468">
        <f>VLOOKUP(OrderData[[#This Row],[Product ID]],products!$A$1:$G$49,5,FALSE)</f>
        <v>2.9849999999999999</v>
      </c>
      <c r="O468" s="4">
        <f>OrderData[[#This Row],[Unit Price]]*OrderData[[#This Row],[Quantity]]</f>
        <v>8.9550000000000001</v>
      </c>
      <c r="P468" t="str" cm="1">
        <f t="array" ref="P468">_xlfn.IFS(OrderData[[#This Row],[Roast Type]]="M","Medium",OrderData[[#This Row],[Roast Type]]="L","Light",OrderData[[#This Row],[Roast Type]]="D","Dark")</f>
        <v>Dark</v>
      </c>
      <c r="Q468" t="str" cm="1">
        <f t="array" ref="Q468">_xlfn.IFS(OrderData[[#This Row],[Coffee Type]]="Rob","Robusta",OrderData[[#This Row],[Coffee Type]]="Ara","Arabica",OrderData[[#This Row],[Coffee Type]]="Lib","Librica",OrderData[[#This Row],[Coffee Type]]="Exc","Excelsior")</f>
        <v>Arabica</v>
      </c>
    </row>
    <row r="469" spans="1:17" x14ac:dyDescent="0.3">
      <c r="A469" s="2" t="s">
        <v>943</v>
      </c>
      <c r="B469" s="3">
        <v>44536</v>
      </c>
      <c r="C469" s="2" t="s">
        <v>944</v>
      </c>
      <c r="D469" t="s">
        <v>85</v>
      </c>
      <c r="E469" s="2">
        <v>1</v>
      </c>
      <c r="F469" s="2" t="str">
        <f>VLOOKUP(OrderData[[#This Row],[Customer ID]],customers!$A$1:$I$1001,2,FALSE)</f>
        <v>Rhona Lequeux</v>
      </c>
      <c r="G469" s="2" t="str">
        <f>LEFT(OrderData[[#This Row],[Name]], SEARCH(" ", OrderData[[#This Row],[Name]]) - 1)</f>
        <v>Rhona</v>
      </c>
      <c r="H469" s="2" t="str">
        <f>RIGHT(OrderData[[#This Row],[Name]], LEN(OrderData[[#This Row],[Name]]) - SEARCH(" ", OrderData[[#This Row],[Name]]))</f>
        <v>Lequeux</v>
      </c>
      <c r="I469" s="2" t="str">
        <f>VLOOKUP(OrderData[[#This Row],[Customer ID]],customers!$A$1:$I$1001,6,FALSE)</f>
        <v>Saint Augustine</v>
      </c>
      <c r="J469" s="2" t="str">
        <f>VLOOKUP(OrderData[[#This Row],[Customer ID]],customers!$A$1:$I$1001,7,FALSE)</f>
        <v>United States</v>
      </c>
      <c r="K469" t="str">
        <f>VLOOKUP(OrderData[[#This Row],[Customer ID]],customers!$A$1:$I$1001,9,FALSE)</f>
        <v>No</v>
      </c>
      <c r="L469" t="str">
        <f>INDEX(Table3[Coffee Type],MATCH(OrderData[[#This Row],[Product ID]],Table3[Product ID],0))</f>
        <v>Ara</v>
      </c>
      <c r="M469" t="str">
        <f>VLOOKUP(OrderData[[#This Row],[Product ID]],products!$A$1:$G$49,3,FALSE)</f>
        <v>D</v>
      </c>
      <c r="N469">
        <f>VLOOKUP(OrderData[[#This Row],[Product ID]],products!$A$1:$G$49,5,FALSE)</f>
        <v>5.97</v>
      </c>
      <c r="O469" s="4">
        <f>OrderData[[#This Row],[Unit Price]]*OrderData[[#This Row],[Quantity]]</f>
        <v>5.97</v>
      </c>
      <c r="P469" t="str" cm="1">
        <f t="array" ref="P469">_xlfn.IFS(OrderData[[#This Row],[Roast Type]]="M","Medium",OrderData[[#This Row],[Roast Type]]="L","Light",OrderData[[#This Row],[Roast Type]]="D","Dark")</f>
        <v>Dark</v>
      </c>
      <c r="Q469" t="str" cm="1">
        <f t="array" ref="Q469">_xlfn.IFS(OrderData[[#This Row],[Coffee Type]]="Rob","Robusta",OrderData[[#This Row],[Coffee Type]]="Ara","Arabica",OrderData[[#This Row],[Coffee Type]]="Lib","Librica",OrderData[[#This Row],[Coffee Type]]="Exc","Excelsior")</f>
        <v>Arabica</v>
      </c>
    </row>
    <row r="470" spans="1:17" x14ac:dyDescent="0.3">
      <c r="A470" s="2" t="s">
        <v>945</v>
      </c>
      <c r="B470" s="3">
        <v>44023</v>
      </c>
      <c r="C470" s="2" t="s">
        <v>946</v>
      </c>
      <c r="D470" t="s">
        <v>22</v>
      </c>
      <c r="E470" s="2">
        <v>3</v>
      </c>
      <c r="F470" s="2" t="str">
        <f>VLOOKUP(OrderData[[#This Row],[Customer ID]],customers!$A$1:$I$1001,2,FALSE)</f>
        <v>Julius Mccaull</v>
      </c>
      <c r="G470" s="2" t="str">
        <f>LEFT(OrderData[[#This Row],[Name]], SEARCH(" ", OrderData[[#This Row],[Name]]) - 1)</f>
        <v>Julius</v>
      </c>
      <c r="H470" s="2" t="str">
        <f>RIGHT(OrderData[[#This Row],[Name]], LEN(OrderData[[#This Row],[Name]]) - SEARCH(" ", OrderData[[#This Row],[Name]]))</f>
        <v>Mccaull</v>
      </c>
      <c r="I470" s="2" t="str">
        <f>VLOOKUP(OrderData[[#This Row],[Customer ID]],customers!$A$1:$I$1001,6,FALSE)</f>
        <v>San Rafael</v>
      </c>
      <c r="J470" s="2" t="str">
        <f>VLOOKUP(OrderData[[#This Row],[Customer ID]],customers!$A$1:$I$1001,7,FALSE)</f>
        <v>United States</v>
      </c>
      <c r="K470" t="str">
        <f>VLOOKUP(OrderData[[#This Row],[Customer ID]],customers!$A$1:$I$1001,9,FALSE)</f>
        <v>Yes</v>
      </c>
      <c r="L470" t="str">
        <f>INDEX(Table3[Coffee Type],MATCH(OrderData[[#This Row],[Product ID]],Table3[Product ID],0))</f>
        <v>Exc</v>
      </c>
      <c r="M470" t="str">
        <f>VLOOKUP(OrderData[[#This Row],[Product ID]],products!$A$1:$G$49,3,FALSE)</f>
        <v>M</v>
      </c>
      <c r="N470">
        <f>VLOOKUP(OrderData[[#This Row],[Product ID]],products!$A$1:$G$49,5,FALSE)</f>
        <v>13.75</v>
      </c>
      <c r="O470" s="4">
        <f>OrderData[[#This Row],[Unit Price]]*OrderData[[#This Row],[Quantity]]</f>
        <v>41.25</v>
      </c>
      <c r="P470" t="str" cm="1">
        <f t="array" ref="P470">_xlfn.IFS(OrderData[[#This Row],[Roast Type]]="M","Medium",OrderData[[#This Row],[Roast Type]]="L","Light",OrderData[[#This Row],[Roast Type]]="D","Dark")</f>
        <v>Medium</v>
      </c>
      <c r="Q470" t="str" cm="1">
        <f t="array" ref="Q470">_xlfn.IFS(OrderData[[#This Row],[Coffee Type]]="Rob","Robusta",OrderData[[#This Row],[Coffee Type]]="Ara","Arabica",OrderData[[#This Row],[Coffee Type]]="Lib","Librica",OrderData[[#This Row],[Coffee Type]]="Exc","Excelsior")</f>
        <v>Excelsior</v>
      </c>
    </row>
    <row r="471" spans="1:17" x14ac:dyDescent="0.3">
      <c r="A471" s="2" t="s">
        <v>947</v>
      </c>
      <c r="B471" s="3">
        <v>44375</v>
      </c>
      <c r="C471" s="2" t="s">
        <v>948</v>
      </c>
      <c r="D471" t="s">
        <v>267</v>
      </c>
      <c r="E471" s="2">
        <v>5</v>
      </c>
      <c r="F471" s="2" t="str">
        <f>VLOOKUP(OrderData[[#This Row],[Customer ID]],customers!$A$1:$I$1001,2,FALSE)</f>
        <v>Ailey Brash</v>
      </c>
      <c r="G471" s="2" t="str">
        <f>LEFT(OrderData[[#This Row],[Name]], SEARCH(" ", OrderData[[#This Row],[Name]]) - 1)</f>
        <v>Ailey</v>
      </c>
      <c r="H471" s="2" t="str">
        <f>RIGHT(OrderData[[#This Row],[Name]], LEN(OrderData[[#This Row],[Name]]) - SEARCH(" ", OrderData[[#This Row],[Name]]))</f>
        <v>Brash</v>
      </c>
      <c r="I471" s="2" t="str">
        <f>VLOOKUP(OrderData[[#This Row],[Customer ID]],customers!$A$1:$I$1001,6,FALSE)</f>
        <v>Flushing</v>
      </c>
      <c r="J471" s="2" t="str">
        <f>VLOOKUP(OrderData[[#This Row],[Customer ID]],customers!$A$1:$I$1001,7,FALSE)</f>
        <v>United States</v>
      </c>
      <c r="K471" t="str">
        <f>VLOOKUP(OrderData[[#This Row],[Customer ID]],customers!$A$1:$I$1001,9,FALSE)</f>
        <v>Yes</v>
      </c>
      <c r="L471" t="str">
        <f>INDEX(Table3[Coffee Type],MATCH(OrderData[[#This Row],[Product ID]],Table3[Product ID],0))</f>
        <v>Exc</v>
      </c>
      <c r="M471" t="str">
        <f>VLOOKUP(OrderData[[#This Row],[Product ID]],products!$A$1:$G$49,3,FALSE)</f>
        <v>L</v>
      </c>
      <c r="N471">
        <f>VLOOKUP(OrderData[[#This Row],[Product ID]],products!$A$1:$G$49,5,FALSE)</f>
        <v>4.4550000000000001</v>
      </c>
      <c r="O471" s="4">
        <f>OrderData[[#This Row],[Unit Price]]*OrderData[[#This Row],[Quantity]]</f>
        <v>22.274999999999999</v>
      </c>
      <c r="P471" t="str" cm="1">
        <f t="array" ref="P471">_xlfn.IFS(OrderData[[#This Row],[Roast Type]]="M","Medium",OrderData[[#This Row],[Roast Type]]="L","Light",OrderData[[#This Row],[Roast Type]]="D","Dark")</f>
        <v>Light</v>
      </c>
      <c r="Q471" t="str" cm="1">
        <f t="array" ref="Q471">_xlfn.IFS(OrderData[[#This Row],[Coffee Type]]="Rob","Robusta",OrderData[[#This Row],[Coffee Type]]="Ara","Arabica",OrderData[[#This Row],[Coffee Type]]="Lib","Librica",OrderData[[#This Row],[Coffee Type]]="Exc","Excelsior")</f>
        <v>Excelsior</v>
      </c>
    </row>
    <row r="472" spans="1:17" x14ac:dyDescent="0.3">
      <c r="A472" s="2" t="s">
        <v>949</v>
      </c>
      <c r="B472" s="3">
        <v>44656</v>
      </c>
      <c r="C472" s="2" t="s">
        <v>950</v>
      </c>
      <c r="D472" t="s">
        <v>80</v>
      </c>
      <c r="E472" s="2">
        <v>1</v>
      </c>
      <c r="F472" s="2" t="str">
        <f>VLOOKUP(OrderData[[#This Row],[Customer ID]],customers!$A$1:$I$1001,2,FALSE)</f>
        <v>Alberto Hutchinson</v>
      </c>
      <c r="G472" s="2" t="str">
        <f>LEFT(OrderData[[#This Row],[Name]], SEARCH(" ", OrderData[[#This Row],[Name]]) - 1)</f>
        <v>Alberto</v>
      </c>
      <c r="H472" s="2" t="str">
        <f>RIGHT(OrderData[[#This Row],[Name]], LEN(OrderData[[#This Row],[Name]]) - SEARCH(" ", OrderData[[#This Row],[Name]]))</f>
        <v>Hutchinson</v>
      </c>
      <c r="I472" s="2" t="str">
        <f>VLOOKUP(OrderData[[#This Row],[Customer ID]],customers!$A$1:$I$1001,6,FALSE)</f>
        <v>Lawrenceville</v>
      </c>
      <c r="J472" s="2" t="str">
        <f>VLOOKUP(OrderData[[#This Row],[Customer ID]],customers!$A$1:$I$1001,7,FALSE)</f>
        <v>United States</v>
      </c>
      <c r="K472" t="str">
        <f>VLOOKUP(OrderData[[#This Row],[Customer ID]],customers!$A$1:$I$1001,9,FALSE)</f>
        <v>Yes</v>
      </c>
      <c r="L472" t="str">
        <f>INDEX(Table3[Coffee Type],MATCH(OrderData[[#This Row],[Product ID]],Table3[Product ID],0))</f>
        <v>Ara</v>
      </c>
      <c r="M472" t="str">
        <f>VLOOKUP(OrderData[[#This Row],[Product ID]],products!$A$1:$G$49,3,FALSE)</f>
        <v>M</v>
      </c>
      <c r="N472">
        <f>VLOOKUP(OrderData[[#This Row],[Product ID]],products!$A$1:$G$49,5,FALSE)</f>
        <v>6.75</v>
      </c>
      <c r="O472" s="4">
        <f>OrderData[[#This Row],[Unit Price]]*OrderData[[#This Row],[Quantity]]</f>
        <v>6.75</v>
      </c>
      <c r="P472" t="str" cm="1">
        <f t="array" ref="P472">_xlfn.IFS(OrderData[[#This Row],[Roast Type]]="M","Medium",OrderData[[#This Row],[Roast Type]]="L","Light",OrderData[[#This Row],[Roast Type]]="D","Dark")</f>
        <v>Medium</v>
      </c>
      <c r="Q472" t="str" cm="1">
        <f t="array" ref="Q472">_xlfn.IFS(OrderData[[#This Row],[Coffee Type]]="Rob","Robusta",OrderData[[#This Row],[Coffee Type]]="Ara","Arabica",OrderData[[#This Row],[Coffee Type]]="Lib","Librica",OrderData[[#This Row],[Coffee Type]]="Exc","Excelsior")</f>
        <v>Arabica</v>
      </c>
    </row>
    <row r="473" spans="1:17" x14ac:dyDescent="0.3">
      <c r="A473" s="2" t="s">
        <v>951</v>
      </c>
      <c r="B473" s="3">
        <v>44644</v>
      </c>
      <c r="C473" s="2" t="s">
        <v>952</v>
      </c>
      <c r="D473" t="s">
        <v>210</v>
      </c>
      <c r="E473" s="2">
        <v>4</v>
      </c>
      <c r="F473" s="2" t="str">
        <f>VLOOKUP(OrderData[[#This Row],[Customer ID]],customers!$A$1:$I$1001,2,FALSE)</f>
        <v>Lamond Gheeraert</v>
      </c>
      <c r="G473" s="2" t="str">
        <f>LEFT(OrderData[[#This Row],[Name]], SEARCH(" ", OrderData[[#This Row],[Name]]) - 1)</f>
        <v>Lamond</v>
      </c>
      <c r="H473" s="2" t="str">
        <f>RIGHT(OrderData[[#This Row],[Name]], LEN(OrderData[[#This Row],[Name]]) - SEARCH(" ", OrderData[[#This Row],[Name]]))</f>
        <v>Gheeraert</v>
      </c>
      <c r="I473" s="2" t="str">
        <f>VLOOKUP(OrderData[[#This Row],[Customer ID]],customers!$A$1:$I$1001,6,FALSE)</f>
        <v>Topeka</v>
      </c>
      <c r="J473" s="2" t="str">
        <f>VLOOKUP(OrderData[[#This Row],[Customer ID]],customers!$A$1:$I$1001,7,FALSE)</f>
        <v>United States</v>
      </c>
      <c r="K473" t="str">
        <f>VLOOKUP(OrderData[[#This Row],[Customer ID]],customers!$A$1:$I$1001,9,FALSE)</f>
        <v>Yes</v>
      </c>
      <c r="L473" t="str">
        <f>INDEX(Table3[Coffee Type],MATCH(OrderData[[#This Row],[Product ID]],Table3[Product ID],0))</f>
        <v>Lib</v>
      </c>
      <c r="M473" t="str">
        <f>VLOOKUP(OrderData[[#This Row],[Product ID]],products!$A$1:$G$49,3,FALSE)</f>
        <v>M</v>
      </c>
      <c r="N473">
        <f>VLOOKUP(OrderData[[#This Row],[Product ID]],products!$A$1:$G$49,5,FALSE)</f>
        <v>33.464999999999996</v>
      </c>
      <c r="O473" s="4">
        <f>OrderData[[#This Row],[Unit Price]]*OrderData[[#This Row],[Quantity]]</f>
        <v>133.85999999999999</v>
      </c>
      <c r="P473" t="str" cm="1">
        <f t="array" ref="P473">_xlfn.IFS(OrderData[[#This Row],[Roast Type]]="M","Medium",OrderData[[#This Row],[Roast Type]]="L","Light",OrderData[[#This Row],[Roast Type]]="D","Dark")</f>
        <v>Medium</v>
      </c>
      <c r="Q473" t="str" cm="1">
        <f t="array" ref="Q473">_xlfn.IFS(OrderData[[#This Row],[Coffee Type]]="Rob","Robusta",OrderData[[#This Row],[Coffee Type]]="Ara","Arabica",OrderData[[#This Row],[Coffee Type]]="Lib","Librica",OrderData[[#This Row],[Coffee Type]]="Exc","Excelsior")</f>
        <v>Librica</v>
      </c>
    </row>
    <row r="474" spans="1:17" x14ac:dyDescent="0.3">
      <c r="A474" s="2" t="s">
        <v>953</v>
      </c>
      <c r="B474" s="3">
        <v>43869</v>
      </c>
      <c r="C474" s="2" t="s">
        <v>954</v>
      </c>
      <c r="D474" t="s">
        <v>67</v>
      </c>
      <c r="E474" s="2">
        <v>2</v>
      </c>
      <c r="F474" s="2" t="str">
        <f>VLOOKUP(OrderData[[#This Row],[Customer ID]],customers!$A$1:$I$1001,2,FALSE)</f>
        <v>Roxine Drivers</v>
      </c>
      <c r="G474" s="2" t="str">
        <f>LEFT(OrderData[[#This Row],[Name]], SEARCH(" ", OrderData[[#This Row],[Name]]) - 1)</f>
        <v>Roxine</v>
      </c>
      <c r="H474" s="2" t="str">
        <f>RIGHT(OrderData[[#This Row],[Name]], LEN(OrderData[[#This Row],[Name]]) - SEARCH(" ", OrderData[[#This Row],[Name]]))</f>
        <v>Drivers</v>
      </c>
      <c r="I474" s="2" t="str">
        <f>VLOOKUP(OrderData[[#This Row],[Customer ID]],customers!$A$1:$I$1001,6,FALSE)</f>
        <v>Shawnee Mission</v>
      </c>
      <c r="J474" s="2" t="str">
        <f>VLOOKUP(OrderData[[#This Row],[Customer ID]],customers!$A$1:$I$1001,7,FALSE)</f>
        <v>United States</v>
      </c>
      <c r="K474" t="str">
        <f>VLOOKUP(OrderData[[#This Row],[Customer ID]],customers!$A$1:$I$1001,9,FALSE)</f>
        <v>No</v>
      </c>
      <c r="L474" t="str">
        <f>INDEX(Table3[Coffee Type],MATCH(OrderData[[#This Row],[Product ID]],Table3[Product ID],0))</f>
        <v>Ara</v>
      </c>
      <c r="M474" t="str">
        <f>VLOOKUP(OrderData[[#This Row],[Product ID]],products!$A$1:$G$49,3,FALSE)</f>
        <v>D</v>
      </c>
      <c r="N474">
        <f>VLOOKUP(OrderData[[#This Row],[Product ID]],products!$A$1:$G$49,5,FALSE)</f>
        <v>2.9849999999999999</v>
      </c>
      <c r="O474" s="4">
        <f>OrderData[[#This Row],[Unit Price]]*OrderData[[#This Row],[Quantity]]</f>
        <v>5.97</v>
      </c>
      <c r="P474" t="str" cm="1">
        <f t="array" ref="P474">_xlfn.IFS(OrderData[[#This Row],[Roast Type]]="M","Medium",OrderData[[#This Row],[Roast Type]]="L","Light",OrderData[[#This Row],[Roast Type]]="D","Dark")</f>
        <v>Dark</v>
      </c>
      <c r="Q474" t="str" cm="1">
        <f t="array" ref="Q474">_xlfn.IFS(OrderData[[#This Row],[Coffee Type]]="Rob","Robusta",OrderData[[#This Row],[Coffee Type]]="Ara","Arabica",OrderData[[#This Row],[Coffee Type]]="Lib","Librica",OrderData[[#This Row],[Coffee Type]]="Exc","Excelsior")</f>
        <v>Arabica</v>
      </c>
    </row>
    <row r="475" spans="1:17" x14ac:dyDescent="0.3">
      <c r="A475" s="2" t="s">
        <v>955</v>
      </c>
      <c r="B475" s="3">
        <v>44603</v>
      </c>
      <c r="C475" s="2" t="s">
        <v>956</v>
      </c>
      <c r="D475" t="s">
        <v>19</v>
      </c>
      <c r="E475" s="2">
        <v>2</v>
      </c>
      <c r="F475" s="2" t="str">
        <f>VLOOKUP(OrderData[[#This Row],[Customer ID]],customers!$A$1:$I$1001,2,FALSE)</f>
        <v>Heloise Zeal</v>
      </c>
      <c r="G475" s="2" t="str">
        <f>LEFT(OrderData[[#This Row],[Name]], SEARCH(" ", OrderData[[#This Row],[Name]]) - 1)</f>
        <v>Heloise</v>
      </c>
      <c r="H475" s="2" t="str">
        <f>RIGHT(OrderData[[#This Row],[Name]], LEN(OrderData[[#This Row],[Name]]) - SEARCH(" ", OrderData[[#This Row],[Name]]))</f>
        <v>Zeal</v>
      </c>
      <c r="I475" s="2" t="str">
        <f>VLOOKUP(OrderData[[#This Row],[Customer ID]],customers!$A$1:$I$1001,6,FALSE)</f>
        <v>Seattle</v>
      </c>
      <c r="J475" s="2" t="str">
        <f>VLOOKUP(OrderData[[#This Row],[Customer ID]],customers!$A$1:$I$1001,7,FALSE)</f>
        <v>United States</v>
      </c>
      <c r="K475" t="str">
        <f>VLOOKUP(OrderData[[#This Row],[Customer ID]],customers!$A$1:$I$1001,9,FALSE)</f>
        <v>No</v>
      </c>
      <c r="L475" t="str">
        <f>INDEX(Table3[Coffee Type],MATCH(OrderData[[#This Row],[Product ID]],Table3[Product ID],0))</f>
        <v>Ara</v>
      </c>
      <c r="M475" t="str">
        <f>VLOOKUP(OrderData[[#This Row],[Product ID]],products!$A$1:$G$49,3,FALSE)</f>
        <v>L</v>
      </c>
      <c r="N475">
        <f>VLOOKUP(OrderData[[#This Row],[Product ID]],products!$A$1:$G$49,5,FALSE)</f>
        <v>12.95</v>
      </c>
      <c r="O475" s="4">
        <f>OrderData[[#This Row],[Unit Price]]*OrderData[[#This Row],[Quantity]]</f>
        <v>25.9</v>
      </c>
      <c r="P475" t="str" cm="1">
        <f t="array" ref="P475">_xlfn.IFS(OrderData[[#This Row],[Roast Type]]="M","Medium",OrderData[[#This Row],[Roast Type]]="L","Light",OrderData[[#This Row],[Roast Type]]="D","Dark")</f>
        <v>Light</v>
      </c>
      <c r="Q475" t="str" cm="1">
        <f t="array" ref="Q475">_xlfn.IFS(OrderData[[#This Row],[Coffee Type]]="Rob","Robusta",OrderData[[#This Row],[Coffee Type]]="Ara","Arabica",OrderData[[#This Row],[Coffee Type]]="Lib","Librica",OrderData[[#This Row],[Coffee Type]]="Exc","Excelsior")</f>
        <v>Arabica</v>
      </c>
    </row>
    <row r="476" spans="1:17" x14ac:dyDescent="0.3">
      <c r="A476" s="2" t="s">
        <v>957</v>
      </c>
      <c r="B476" s="3">
        <v>44014</v>
      </c>
      <c r="C476" s="2" t="s">
        <v>958</v>
      </c>
      <c r="D476" t="s">
        <v>125</v>
      </c>
      <c r="E476" s="2">
        <v>1</v>
      </c>
      <c r="F476" s="2" t="str">
        <f>VLOOKUP(OrderData[[#This Row],[Customer ID]],customers!$A$1:$I$1001,2,FALSE)</f>
        <v>Granger Smallcombe</v>
      </c>
      <c r="G476" s="2" t="str">
        <f>LEFT(OrderData[[#This Row],[Name]], SEARCH(" ", OrderData[[#This Row],[Name]]) - 1)</f>
        <v>Granger</v>
      </c>
      <c r="H476" s="2" t="str">
        <f>RIGHT(OrderData[[#This Row],[Name]], LEN(OrderData[[#This Row],[Name]]) - SEARCH(" ", OrderData[[#This Row],[Name]]))</f>
        <v>Smallcombe</v>
      </c>
      <c r="I476" s="2" t="str">
        <f>VLOOKUP(OrderData[[#This Row],[Customer ID]],customers!$A$1:$I$1001,6,FALSE)</f>
        <v>Kilkenny</v>
      </c>
      <c r="J476" s="2" t="str">
        <f>VLOOKUP(OrderData[[#This Row],[Customer ID]],customers!$A$1:$I$1001,7,FALSE)</f>
        <v>Ireland</v>
      </c>
      <c r="K476" t="str">
        <f>VLOOKUP(OrderData[[#This Row],[Customer ID]],customers!$A$1:$I$1001,9,FALSE)</f>
        <v>Yes</v>
      </c>
      <c r="L476" t="str">
        <f>INDEX(Table3[Coffee Type],MATCH(OrderData[[#This Row],[Product ID]],Table3[Product ID],0))</f>
        <v>Exc</v>
      </c>
      <c r="M476" t="str">
        <f>VLOOKUP(OrderData[[#This Row],[Product ID]],products!$A$1:$G$49,3,FALSE)</f>
        <v>M</v>
      </c>
      <c r="N476">
        <f>VLOOKUP(OrderData[[#This Row],[Product ID]],products!$A$1:$G$49,5,FALSE)</f>
        <v>31.624999999999996</v>
      </c>
      <c r="O476" s="4">
        <f>OrderData[[#This Row],[Unit Price]]*OrderData[[#This Row],[Quantity]]</f>
        <v>31.624999999999996</v>
      </c>
      <c r="P476" t="str" cm="1">
        <f t="array" ref="P476">_xlfn.IFS(OrderData[[#This Row],[Roast Type]]="M","Medium",OrderData[[#This Row],[Roast Type]]="L","Light",OrderData[[#This Row],[Roast Type]]="D","Dark")</f>
        <v>Medium</v>
      </c>
      <c r="Q476" t="str" cm="1">
        <f t="array" ref="Q476">_xlfn.IFS(OrderData[[#This Row],[Coffee Type]]="Rob","Robusta",OrderData[[#This Row],[Coffee Type]]="Ara","Arabica",OrderData[[#This Row],[Coffee Type]]="Lib","Librica",OrderData[[#This Row],[Coffee Type]]="Exc","Excelsior")</f>
        <v>Excelsior</v>
      </c>
    </row>
    <row r="477" spans="1:17" x14ac:dyDescent="0.3">
      <c r="A477" s="2" t="s">
        <v>959</v>
      </c>
      <c r="B477" s="3">
        <v>44767</v>
      </c>
      <c r="C477" s="2" t="s">
        <v>960</v>
      </c>
      <c r="D477" t="s">
        <v>90</v>
      </c>
      <c r="E477" s="2">
        <v>2</v>
      </c>
      <c r="F477" s="2" t="str">
        <f>VLOOKUP(OrderData[[#This Row],[Customer ID]],customers!$A$1:$I$1001,2,FALSE)</f>
        <v>Daryn Dibley</v>
      </c>
      <c r="G477" s="2" t="str">
        <f>LEFT(OrderData[[#This Row],[Name]], SEARCH(" ", OrderData[[#This Row],[Name]]) - 1)</f>
        <v>Daryn</v>
      </c>
      <c r="H477" s="2" t="str">
        <f>RIGHT(OrderData[[#This Row],[Name]], LEN(OrderData[[#This Row],[Name]]) - SEARCH(" ", OrderData[[#This Row],[Name]]))</f>
        <v>Dibley</v>
      </c>
      <c r="I477" s="2" t="str">
        <f>VLOOKUP(OrderData[[#This Row],[Customer ID]],customers!$A$1:$I$1001,6,FALSE)</f>
        <v>Kissimmee</v>
      </c>
      <c r="J477" s="2" t="str">
        <f>VLOOKUP(OrderData[[#This Row],[Customer ID]],customers!$A$1:$I$1001,7,FALSE)</f>
        <v>United States</v>
      </c>
      <c r="K477" t="str">
        <f>VLOOKUP(OrderData[[#This Row],[Customer ID]],customers!$A$1:$I$1001,9,FALSE)</f>
        <v>No</v>
      </c>
      <c r="L477" t="str">
        <f>INDEX(Table3[Coffee Type],MATCH(OrderData[[#This Row],[Product ID]],Table3[Product ID],0))</f>
        <v>Lib</v>
      </c>
      <c r="M477" t="str">
        <f>VLOOKUP(OrderData[[#This Row],[Product ID]],products!$A$1:$G$49,3,FALSE)</f>
        <v>M</v>
      </c>
      <c r="N477">
        <f>VLOOKUP(OrderData[[#This Row],[Product ID]],products!$A$1:$G$49,5,FALSE)</f>
        <v>4.3650000000000002</v>
      </c>
      <c r="O477" s="4">
        <f>OrderData[[#This Row],[Unit Price]]*OrderData[[#This Row],[Quantity]]</f>
        <v>8.73</v>
      </c>
      <c r="P477" t="str" cm="1">
        <f t="array" ref="P477">_xlfn.IFS(OrderData[[#This Row],[Roast Type]]="M","Medium",OrderData[[#This Row],[Roast Type]]="L","Light",OrderData[[#This Row],[Roast Type]]="D","Dark")</f>
        <v>Medium</v>
      </c>
      <c r="Q477" t="str" cm="1">
        <f t="array" ref="Q477">_xlfn.IFS(OrderData[[#This Row],[Coffee Type]]="Rob","Robusta",OrderData[[#This Row],[Coffee Type]]="Ara","Arabica",OrderData[[#This Row],[Coffee Type]]="Lib","Librica",OrderData[[#This Row],[Coffee Type]]="Exc","Excelsior")</f>
        <v>Librica</v>
      </c>
    </row>
    <row r="478" spans="1:17" x14ac:dyDescent="0.3">
      <c r="A478" s="2" t="s">
        <v>961</v>
      </c>
      <c r="B478" s="3">
        <v>44274</v>
      </c>
      <c r="C478" s="2" t="s">
        <v>962</v>
      </c>
      <c r="D478" t="s">
        <v>267</v>
      </c>
      <c r="E478" s="2">
        <v>6</v>
      </c>
      <c r="F478" s="2" t="str">
        <f>VLOOKUP(OrderData[[#This Row],[Customer ID]],customers!$A$1:$I$1001,2,FALSE)</f>
        <v>Gardy Dimitriou</v>
      </c>
      <c r="G478" s="2" t="str">
        <f>LEFT(OrderData[[#This Row],[Name]], SEARCH(" ", OrderData[[#This Row],[Name]]) - 1)</f>
        <v>Gardy</v>
      </c>
      <c r="H478" s="2" t="str">
        <f>RIGHT(OrderData[[#This Row],[Name]], LEN(OrderData[[#This Row],[Name]]) - SEARCH(" ", OrderData[[#This Row],[Name]]))</f>
        <v>Dimitriou</v>
      </c>
      <c r="I478" s="2" t="str">
        <f>VLOOKUP(OrderData[[#This Row],[Customer ID]],customers!$A$1:$I$1001,6,FALSE)</f>
        <v>Rochester</v>
      </c>
      <c r="J478" s="2" t="str">
        <f>VLOOKUP(OrderData[[#This Row],[Customer ID]],customers!$A$1:$I$1001,7,FALSE)</f>
        <v>United States</v>
      </c>
      <c r="K478" t="str">
        <f>VLOOKUP(OrderData[[#This Row],[Customer ID]],customers!$A$1:$I$1001,9,FALSE)</f>
        <v>Yes</v>
      </c>
      <c r="L478" t="str">
        <f>INDEX(Table3[Coffee Type],MATCH(OrderData[[#This Row],[Product ID]],Table3[Product ID],0))</f>
        <v>Exc</v>
      </c>
      <c r="M478" t="str">
        <f>VLOOKUP(OrderData[[#This Row],[Product ID]],products!$A$1:$G$49,3,FALSE)</f>
        <v>L</v>
      </c>
      <c r="N478">
        <f>VLOOKUP(OrderData[[#This Row],[Product ID]],products!$A$1:$G$49,5,FALSE)</f>
        <v>4.4550000000000001</v>
      </c>
      <c r="O478" s="4">
        <f>OrderData[[#This Row],[Unit Price]]*OrderData[[#This Row],[Quantity]]</f>
        <v>26.73</v>
      </c>
      <c r="P478" t="str" cm="1">
        <f t="array" ref="P478">_xlfn.IFS(OrderData[[#This Row],[Roast Type]]="M","Medium",OrderData[[#This Row],[Roast Type]]="L","Light",OrderData[[#This Row],[Roast Type]]="D","Dark")</f>
        <v>Light</v>
      </c>
      <c r="Q478" t="str" cm="1">
        <f t="array" ref="Q478">_xlfn.IFS(OrderData[[#This Row],[Coffee Type]]="Rob","Robusta",OrderData[[#This Row],[Coffee Type]]="Ara","Arabica",OrderData[[#This Row],[Coffee Type]]="Lib","Librica",OrderData[[#This Row],[Coffee Type]]="Exc","Excelsior")</f>
        <v>Excelsior</v>
      </c>
    </row>
    <row r="479" spans="1:17" x14ac:dyDescent="0.3">
      <c r="A479" s="2" t="s">
        <v>963</v>
      </c>
      <c r="B479" s="3">
        <v>43962</v>
      </c>
      <c r="C479" s="2" t="s">
        <v>964</v>
      </c>
      <c r="D479" t="s">
        <v>90</v>
      </c>
      <c r="E479" s="2">
        <v>6</v>
      </c>
      <c r="F479" s="2" t="str">
        <f>VLOOKUP(OrderData[[#This Row],[Customer ID]],customers!$A$1:$I$1001,2,FALSE)</f>
        <v>Fanny Flanagan</v>
      </c>
      <c r="G479" s="2" t="str">
        <f>LEFT(OrderData[[#This Row],[Name]], SEARCH(" ", OrderData[[#This Row],[Name]]) - 1)</f>
        <v>Fanny</v>
      </c>
      <c r="H479" s="2" t="str">
        <f>RIGHT(OrderData[[#This Row],[Name]], LEN(OrderData[[#This Row],[Name]]) - SEARCH(" ", OrderData[[#This Row],[Name]]))</f>
        <v>Flanagan</v>
      </c>
      <c r="I479" s="2" t="str">
        <f>VLOOKUP(OrderData[[#This Row],[Customer ID]],customers!$A$1:$I$1001,6,FALSE)</f>
        <v>Tyler</v>
      </c>
      <c r="J479" s="2" t="str">
        <f>VLOOKUP(OrderData[[#This Row],[Customer ID]],customers!$A$1:$I$1001,7,FALSE)</f>
        <v>United States</v>
      </c>
      <c r="K479" t="str">
        <f>VLOOKUP(OrderData[[#This Row],[Customer ID]],customers!$A$1:$I$1001,9,FALSE)</f>
        <v>No</v>
      </c>
      <c r="L479" t="str">
        <f>INDEX(Table3[Coffee Type],MATCH(OrderData[[#This Row],[Product ID]],Table3[Product ID],0))</f>
        <v>Lib</v>
      </c>
      <c r="M479" t="str">
        <f>VLOOKUP(OrderData[[#This Row],[Product ID]],products!$A$1:$G$49,3,FALSE)</f>
        <v>M</v>
      </c>
      <c r="N479">
        <f>VLOOKUP(OrderData[[#This Row],[Product ID]],products!$A$1:$G$49,5,FALSE)</f>
        <v>4.3650000000000002</v>
      </c>
      <c r="O479" s="4">
        <f>OrderData[[#This Row],[Unit Price]]*OrderData[[#This Row],[Quantity]]</f>
        <v>26.19</v>
      </c>
      <c r="P479" t="str" cm="1">
        <f t="array" ref="P479">_xlfn.IFS(OrderData[[#This Row],[Roast Type]]="M","Medium",OrderData[[#This Row],[Roast Type]]="L","Light",OrderData[[#This Row],[Roast Type]]="D","Dark")</f>
        <v>Medium</v>
      </c>
      <c r="Q479" t="str" cm="1">
        <f t="array" ref="Q479">_xlfn.IFS(OrderData[[#This Row],[Coffee Type]]="Rob","Robusta",OrderData[[#This Row],[Coffee Type]]="Ara","Arabica",OrderData[[#This Row],[Coffee Type]]="Lib","Librica",OrderData[[#This Row],[Coffee Type]]="Exc","Excelsior")</f>
        <v>Librica</v>
      </c>
    </row>
    <row r="480" spans="1:17" x14ac:dyDescent="0.3">
      <c r="A480" s="2" t="s">
        <v>965</v>
      </c>
      <c r="B480" s="3">
        <v>43624</v>
      </c>
      <c r="C480" s="2" t="s">
        <v>948</v>
      </c>
      <c r="D480" t="s">
        <v>192</v>
      </c>
      <c r="E480" s="2">
        <v>6</v>
      </c>
      <c r="F480" s="2" t="str">
        <f>VLOOKUP(OrderData[[#This Row],[Customer ID]],customers!$A$1:$I$1001,2,FALSE)</f>
        <v>Ailey Brash</v>
      </c>
      <c r="G480" s="2" t="str">
        <f>LEFT(OrderData[[#This Row],[Name]], SEARCH(" ", OrderData[[#This Row],[Name]]) - 1)</f>
        <v>Ailey</v>
      </c>
      <c r="H480" s="2" t="str">
        <f>RIGHT(OrderData[[#This Row],[Name]], LEN(OrderData[[#This Row],[Name]]) - SEARCH(" ", OrderData[[#This Row],[Name]]))</f>
        <v>Brash</v>
      </c>
      <c r="I480" s="2" t="str">
        <f>VLOOKUP(OrderData[[#This Row],[Customer ID]],customers!$A$1:$I$1001,6,FALSE)</f>
        <v>Flushing</v>
      </c>
      <c r="J480" s="2" t="str">
        <f>VLOOKUP(OrderData[[#This Row],[Customer ID]],customers!$A$1:$I$1001,7,FALSE)</f>
        <v>United States</v>
      </c>
      <c r="K480" t="str">
        <f>VLOOKUP(OrderData[[#This Row],[Customer ID]],customers!$A$1:$I$1001,9,FALSE)</f>
        <v>Yes</v>
      </c>
      <c r="L480" t="str">
        <f>INDEX(Table3[Coffee Type],MATCH(OrderData[[#This Row],[Product ID]],Table3[Product ID],0))</f>
        <v>Rob</v>
      </c>
      <c r="M480" t="str">
        <f>VLOOKUP(OrderData[[#This Row],[Product ID]],products!$A$1:$G$49,3,FALSE)</f>
        <v>D</v>
      </c>
      <c r="N480">
        <f>VLOOKUP(OrderData[[#This Row],[Product ID]],products!$A$1:$G$49,5,FALSE)</f>
        <v>8.9499999999999993</v>
      </c>
      <c r="O480" s="4">
        <f>OrderData[[#This Row],[Unit Price]]*OrderData[[#This Row],[Quantity]]</f>
        <v>53.699999999999996</v>
      </c>
      <c r="P480" t="str" cm="1">
        <f t="array" ref="P480">_xlfn.IFS(OrderData[[#This Row],[Roast Type]]="M","Medium",OrderData[[#This Row],[Roast Type]]="L","Light",OrderData[[#This Row],[Roast Type]]="D","Dark")</f>
        <v>Dark</v>
      </c>
      <c r="Q480" t="str" cm="1">
        <f t="array" ref="Q480">_xlfn.IFS(OrderData[[#This Row],[Coffee Type]]="Rob","Robusta",OrderData[[#This Row],[Coffee Type]]="Ara","Arabica",OrderData[[#This Row],[Coffee Type]]="Lib","Librica",OrderData[[#This Row],[Coffee Type]]="Exc","Excelsior")</f>
        <v>Robusta</v>
      </c>
    </row>
    <row r="481" spans="1:17" x14ac:dyDescent="0.3">
      <c r="A481" s="2" t="s">
        <v>965</v>
      </c>
      <c r="B481" s="3">
        <v>43624</v>
      </c>
      <c r="C481" s="2" t="s">
        <v>948</v>
      </c>
      <c r="D481" t="s">
        <v>125</v>
      </c>
      <c r="E481" s="2">
        <v>4</v>
      </c>
      <c r="F481" s="2" t="str">
        <f>VLOOKUP(OrderData[[#This Row],[Customer ID]],customers!$A$1:$I$1001,2,FALSE)</f>
        <v>Ailey Brash</v>
      </c>
      <c r="G481" s="2" t="str">
        <f>LEFT(OrderData[[#This Row],[Name]], SEARCH(" ", OrderData[[#This Row],[Name]]) - 1)</f>
        <v>Ailey</v>
      </c>
      <c r="H481" s="2" t="str">
        <f>RIGHT(OrderData[[#This Row],[Name]], LEN(OrderData[[#This Row],[Name]]) - SEARCH(" ", OrderData[[#This Row],[Name]]))</f>
        <v>Brash</v>
      </c>
      <c r="I481" s="2" t="str">
        <f>VLOOKUP(OrderData[[#This Row],[Customer ID]],customers!$A$1:$I$1001,6,FALSE)</f>
        <v>Flushing</v>
      </c>
      <c r="J481" s="2" t="str">
        <f>VLOOKUP(OrderData[[#This Row],[Customer ID]],customers!$A$1:$I$1001,7,FALSE)</f>
        <v>United States</v>
      </c>
      <c r="K481" t="str">
        <f>VLOOKUP(OrderData[[#This Row],[Customer ID]],customers!$A$1:$I$1001,9,FALSE)</f>
        <v>Yes</v>
      </c>
      <c r="L481" t="str">
        <f>INDEX(Table3[Coffee Type],MATCH(OrderData[[#This Row],[Product ID]],Table3[Product ID],0))</f>
        <v>Exc</v>
      </c>
      <c r="M481" t="str">
        <f>VLOOKUP(OrderData[[#This Row],[Product ID]],products!$A$1:$G$49,3,FALSE)</f>
        <v>M</v>
      </c>
      <c r="N481">
        <f>VLOOKUP(OrderData[[#This Row],[Product ID]],products!$A$1:$G$49,5,FALSE)</f>
        <v>31.624999999999996</v>
      </c>
      <c r="O481" s="4">
        <f>OrderData[[#This Row],[Unit Price]]*OrderData[[#This Row],[Quantity]]</f>
        <v>126.49999999999999</v>
      </c>
      <c r="P481" t="str" cm="1">
        <f t="array" ref="P481">_xlfn.IFS(OrderData[[#This Row],[Roast Type]]="M","Medium",OrderData[[#This Row],[Roast Type]]="L","Light",OrderData[[#This Row],[Roast Type]]="D","Dark")</f>
        <v>Medium</v>
      </c>
      <c r="Q481" t="str" cm="1">
        <f t="array" ref="Q481">_xlfn.IFS(OrderData[[#This Row],[Coffee Type]]="Rob","Robusta",OrderData[[#This Row],[Coffee Type]]="Ara","Arabica",OrderData[[#This Row],[Coffee Type]]="Lib","Librica",OrderData[[#This Row],[Coffee Type]]="Exc","Excelsior")</f>
        <v>Excelsior</v>
      </c>
    </row>
    <row r="482" spans="1:17" x14ac:dyDescent="0.3">
      <c r="A482" s="2" t="s">
        <v>965</v>
      </c>
      <c r="B482" s="3">
        <v>43624</v>
      </c>
      <c r="C482" s="2" t="s">
        <v>948</v>
      </c>
      <c r="D482" t="s">
        <v>77</v>
      </c>
      <c r="E482" s="2">
        <v>1</v>
      </c>
      <c r="F482" s="2" t="str">
        <f>VLOOKUP(OrderData[[#This Row],[Customer ID]],customers!$A$1:$I$1001,2,FALSE)</f>
        <v>Ailey Brash</v>
      </c>
      <c r="G482" s="2" t="str">
        <f>LEFT(OrderData[[#This Row],[Name]], SEARCH(" ", OrderData[[#This Row],[Name]]) - 1)</f>
        <v>Ailey</v>
      </c>
      <c r="H482" s="2" t="str">
        <f>RIGHT(OrderData[[#This Row],[Name]], LEN(OrderData[[#This Row],[Name]]) - SEARCH(" ", OrderData[[#This Row],[Name]]))</f>
        <v>Brash</v>
      </c>
      <c r="I482" s="2" t="str">
        <f>VLOOKUP(OrderData[[#This Row],[Customer ID]],customers!$A$1:$I$1001,6,FALSE)</f>
        <v>Flushing</v>
      </c>
      <c r="J482" s="2" t="str">
        <f>VLOOKUP(OrderData[[#This Row],[Customer ID]],customers!$A$1:$I$1001,7,FALSE)</f>
        <v>United States</v>
      </c>
      <c r="K482" t="str">
        <f>VLOOKUP(OrderData[[#This Row],[Customer ID]],customers!$A$1:$I$1001,9,FALSE)</f>
        <v>Yes</v>
      </c>
      <c r="L482" t="str">
        <f>INDEX(Table3[Coffee Type],MATCH(OrderData[[#This Row],[Product ID]],Table3[Product ID],0))</f>
        <v>Exc</v>
      </c>
      <c r="M482" t="str">
        <f>VLOOKUP(OrderData[[#This Row],[Product ID]],products!$A$1:$G$49,3,FALSE)</f>
        <v>M</v>
      </c>
      <c r="N482">
        <f>VLOOKUP(OrderData[[#This Row],[Product ID]],products!$A$1:$G$49,5,FALSE)</f>
        <v>4.125</v>
      </c>
      <c r="O482" s="4">
        <f>OrderData[[#This Row],[Unit Price]]*OrderData[[#This Row],[Quantity]]</f>
        <v>4.125</v>
      </c>
      <c r="P482" t="str" cm="1">
        <f t="array" ref="P482">_xlfn.IFS(OrderData[[#This Row],[Roast Type]]="M","Medium",OrderData[[#This Row],[Roast Type]]="L","Light",OrderData[[#This Row],[Roast Type]]="D","Dark")</f>
        <v>Medium</v>
      </c>
      <c r="Q482" t="str" cm="1">
        <f t="array" ref="Q482">_xlfn.IFS(OrderData[[#This Row],[Coffee Type]]="Rob","Robusta",OrderData[[#This Row],[Coffee Type]]="Ara","Arabica",OrderData[[#This Row],[Coffee Type]]="Lib","Librica",OrderData[[#This Row],[Coffee Type]]="Exc","Excelsior")</f>
        <v>Excelsior</v>
      </c>
    </row>
    <row r="483" spans="1:17" x14ac:dyDescent="0.3">
      <c r="A483" s="2" t="s">
        <v>966</v>
      </c>
      <c r="B483" s="3">
        <v>43747</v>
      </c>
      <c r="C483" s="2" t="s">
        <v>967</v>
      </c>
      <c r="D483" t="s">
        <v>202</v>
      </c>
      <c r="E483" s="2">
        <v>2</v>
      </c>
      <c r="F483" s="2" t="str">
        <f>VLOOKUP(OrderData[[#This Row],[Customer ID]],customers!$A$1:$I$1001,2,FALSE)</f>
        <v>Nanny Izhakov</v>
      </c>
      <c r="G483" s="2" t="str">
        <f>LEFT(OrderData[[#This Row],[Name]], SEARCH(" ", OrderData[[#This Row],[Name]]) - 1)</f>
        <v>Nanny</v>
      </c>
      <c r="H483" s="2" t="str">
        <f>RIGHT(OrderData[[#This Row],[Name]], LEN(OrderData[[#This Row],[Name]]) - SEARCH(" ", OrderData[[#This Row],[Name]]))</f>
        <v>Izhakov</v>
      </c>
      <c r="I483" s="2" t="str">
        <f>VLOOKUP(OrderData[[#This Row],[Customer ID]],customers!$A$1:$I$1001,6,FALSE)</f>
        <v>Seaton</v>
      </c>
      <c r="J483" s="2" t="str">
        <f>VLOOKUP(OrderData[[#This Row],[Customer ID]],customers!$A$1:$I$1001,7,FALSE)</f>
        <v>United Kingdom</v>
      </c>
      <c r="K483" t="str">
        <f>VLOOKUP(OrderData[[#This Row],[Customer ID]],customers!$A$1:$I$1001,9,FALSE)</f>
        <v>No</v>
      </c>
      <c r="L483" t="str">
        <f>INDEX(Table3[Coffee Type],MATCH(OrderData[[#This Row],[Product ID]],Table3[Product ID],0))</f>
        <v>Rob</v>
      </c>
      <c r="M483" t="str">
        <f>VLOOKUP(OrderData[[#This Row],[Product ID]],products!$A$1:$G$49,3,FALSE)</f>
        <v>L</v>
      </c>
      <c r="N483">
        <f>VLOOKUP(OrderData[[#This Row],[Product ID]],products!$A$1:$G$49,5,FALSE)</f>
        <v>11.95</v>
      </c>
      <c r="O483" s="4">
        <f>OrderData[[#This Row],[Unit Price]]*OrderData[[#This Row],[Quantity]]</f>
        <v>23.9</v>
      </c>
      <c r="P483" t="str" cm="1">
        <f t="array" ref="P483">_xlfn.IFS(OrderData[[#This Row],[Roast Type]]="M","Medium",OrderData[[#This Row],[Roast Type]]="L","Light",OrderData[[#This Row],[Roast Type]]="D","Dark")</f>
        <v>Light</v>
      </c>
      <c r="Q483" t="str" cm="1">
        <f t="array" ref="Q483">_xlfn.IFS(OrderData[[#This Row],[Coffee Type]]="Rob","Robusta",OrderData[[#This Row],[Coffee Type]]="Ara","Arabica",OrderData[[#This Row],[Coffee Type]]="Lib","Librica",OrderData[[#This Row],[Coffee Type]]="Exc","Excelsior")</f>
        <v>Robusta</v>
      </c>
    </row>
    <row r="484" spans="1:17" x14ac:dyDescent="0.3">
      <c r="A484" s="2" t="s">
        <v>968</v>
      </c>
      <c r="B484" s="3">
        <v>44247</v>
      </c>
      <c r="C484" s="2" t="s">
        <v>969</v>
      </c>
      <c r="D484" t="s">
        <v>543</v>
      </c>
      <c r="E484" s="2">
        <v>5</v>
      </c>
      <c r="F484" s="2" t="str">
        <f>VLOOKUP(OrderData[[#This Row],[Customer ID]],customers!$A$1:$I$1001,2,FALSE)</f>
        <v>Stanly Keets</v>
      </c>
      <c r="G484" s="2" t="str">
        <f>LEFT(OrderData[[#This Row],[Name]], SEARCH(" ", OrderData[[#This Row],[Name]]) - 1)</f>
        <v>Stanly</v>
      </c>
      <c r="H484" s="2" t="str">
        <f>RIGHT(OrderData[[#This Row],[Name]], LEN(OrderData[[#This Row],[Name]]) - SEARCH(" ", OrderData[[#This Row],[Name]]))</f>
        <v>Keets</v>
      </c>
      <c r="I484" s="2" t="str">
        <f>VLOOKUP(OrderData[[#This Row],[Customer ID]],customers!$A$1:$I$1001,6,FALSE)</f>
        <v>Alexandria</v>
      </c>
      <c r="J484" s="2" t="str">
        <f>VLOOKUP(OrderData[[#This Row],[Customer ID]],customers!$A$1:$I$1001,7,FALSE)</f>
        <v>United States</v>
      </c>
      <c r="K484" t="str">
        <f>VLOOKUP(OrderData[[#This Row],[Customer ID]],customers!$A$1:$I$1001,9,FALSE)</f>
        <v>Yes</v>
      </c>
      <c r="L484" t="str">
        <f>INDEX(Table3[Coffee Type],MATCH(OrderData[[#This Row],[Product ID]],Table3[Product ID],0))</f>
        <v>Exc</v>
      </c>
      <c r="M484" t="str">
        <f>VLOOKUP(OrderData[[#This Row],[Product ID]],products!$A$1:$G$49,3,FALSE)</f>
        <v>D</v>
      </c>
      <c r="N484">
        <f>VLOOKUP(OrderData[[#This Row],[Product ID]],products!$A$1:$G$49,5,FALSE)</f>
        <v>27.945</v>
      </c>
      <c r="O484" s="4">
        <f>OrderData[[#This Row],[Unit Price]]*OrderData[[#This Row],[Quantity]]</f>
        <v>139.72499999999999</v>
      </c>
      <c r="P484" t="str" cm="1">
        <f t="array" ref="P484">_xlfn.IFS(OrderData[[#This Row],[Roast Type]]="M","Medium",OrderData[[#This Row],[Roast Type]]="L","Light",OrderData[[#This Row],[Roast Type]]="D","Dark")</f>
        <v>Dark</v>
      </c>
      <c r="Q484" t="str" cm="1">
        <f t="array" ref="Q484">_xlfn.IFS(OrderData[[#This Row],[Coffee Type]]="Rob","Robusta",OrderData[[#This Row],[Coffee Type]]="Ara","Arabica",OrderData[[#This Row],[Coffee Type]]="Lib","Librica",OrderData[[#This Row],[Coffee Type]]="Exc","Excelsior")</f>
        <v>Excelsior</v>
      </c>
    </row>
    <row r="485" spans="1:17" x14ac:dyDescent="0.3">
      <c r="A485" s="2" t="s">
        <v>970</v>
      </c>
      <c r="B485" s="3">
        <v>43790</v>
      </c>
      <c r="C485" s="2" t="s">
        <v>971</v>
      </c>
      <c r="D485" t="s">
        <v>122</v>
      </c>
      <c r="E485" s="2">
        <v>2</v>
      </c>
      <c r="F485" s="2" t="str">
        <f>VLOOKUP(OrderData[[#This Row],[Customer ID]],customers!$A$1:$I$1001,2,FALSE)</f>
        <v>Orion Dyott</v>
      </c>
      <c r="G485" s="2" t="str">
        <f>LEFT(OrderData[[#This Row],[Name]], SEARCH(" ", OrderData[[#This Row],[Name]]) - 1)</f>
        <v>Orion</v>
      </c>
      <c r="H485" s="2" t="str">
        <f>RIGHT(OrderData[[#This Row],[Name]], LEN(OrderData[[#This Row],[Name]]) - SEARCH(" ", OrderData[[#This Row],[Name]]))</f>
        <v>Dyott</v>
      </c>
      <c r="I485" s="2" t="str">
        <f>VLOOKUP(OrderData[[#This Row],[Customer ID]],customers!$A$1:$I$1001,6,FALSE)</f>
        <v>Salt Lake City</v>
      </c>
      <c r="J485" s="2" t="str">
        <f>VLOOKUP(OrderData[[#This Row],[Customer ID]],customers!$A$1:$I$1001,7,FALSE)</f>
        <v>United States</v>
      </c>
      <c r="K485" t="str">
        <f>VLOOKUP(OrderData[[#This Row],[Customer ID]],customers!$A$1:$I$1001,9,FALSE)</f>
        <v>Yes</v>
      </c>
      <c r="L485" t="str">
        <f>INDEX(Table3[Coffee Type],MATCH(OrderData[[#This Row],[Product ID]],Table3[Product ID],0))</f>
        <v>Lib</v>
      </c>
      <c r="M485" t="str">
        <f>VLOOKUP(OrderData[[#This Row],[Product ID]],products!$A$1:$G$49,3,FALSE)</f>
        <v>D</v>
      </c>
      <c r="N485">
        <f>VLOOKUP(OrderData[[#This Row],[Product ID]],products!$A$1:$G$49,5,FALSE)</f>
        <v>29.784999999999997</v>
      </c>
      <c r="O485" s="4">
        <f>OrderData[[#This Row],[Unit Price]]*OrderData[[#This Row],[Quantity]]</f>
        <v>59.569999999999993</v>
      </c>
      <c r="P485" t="str" cm="1">
        <f t="array" ref="P485">_xlfn.IFS(OrderData[[#This Row],[Roast Type]]="M","Medium",OrderData[[#This Row],[Roast Type]]="L","Light",OrderData[[#This Row],[Roast Type]]="D","Dark")</f>
        <v>Dark</v>
      </c>
      <c r="Q485" t="str" cm="1">
        <f t="array" ref="Q485">_xlfn.IFS(OrderData[[#This Row],[Coffee Type]]="Rob","Robusta",OrderData[[#This Row],[Coffee Type]]="Ara","Arabica",OrderData[[#This Row],[Coffee Type]]="Lib","Librica",OrderData[[#This Row],[Coffee Type]]="Exc","Excelsior")</f>
        <v>Librica</v>
      </c>
    </row>
    <row r="486" spans="1:17" x14ac:dyDescent="0.3">
      <c r="A486" s="2" t="s">
        <v>972</v>
      </c>
      <c r="B486" s="3">
        <v>44479</v>
      </c>
      <c r="C486" s="2" t="s">
        <v>973</v>
      </c>
      <c r="D486" t="s">
        <v>96</v>
      </c>
      <c r="E486" s="2">
        <v>6</v>
      </c>
      <c r="F486" s="2" t="str">
        <f>VLOOKUP(OrderData[[#This Row],[Customer ID]],customers!$A$1:$I$1001,2,FALSE)</f>
        <v>Keefer Cake</v>
      </c>
      <c r="G486" s="2" t="str">
        <f>LEFT(OrderData[[#This Row],[Name]], SEARCH(" ", OrderData[[#This Row],[Name]]) - 1)</f>
        <v>Keefer</v>
      </c>
      <c r="H486" s="2" t="str">
        <f>RIGHT(OrderData[[#This Row],[Name]], LEN(OrderData[[#This Row],[Name]]) - SEARCH(" ", OrderData[[#This Row],[Name]]))</f>
        <v>Cake</v>
      </c>
      <c r="I486" s="2" t="str">
        <f>VLOOKUP(OrderData[[#This Row],[Customer ID]],customers!$A$1:$I$1001,6,FALSE)</f>
        <v>San Jose</v>
      </c>
      <c r="J486" s="2" t="str">
        <f>VLOOKUP(OrderData[[#This Row],[Customer ID]],customers!$A$1:$I$1001,7,FALSE)</f>
        <v>United States</v>
      </c>
      <c r="K486" t="str">
        <f>VLOOKUP(OrderData[[#This Row],[Customer ID]],customers!$A$1:$I$1001,9,FALSE)</f>
        <v>No</v>
      </c>
      <c r="L486" t="str">
        <f>INDEX(Table3[Coffee Type],MATCH(OrderData[[#This Row],[Product ID]],Table3[Product ID],0))</f>
        <v>Lib</v>
      </c>
      <c r="M486" t="str">
        <f>VLOOKUP(OrderData[[#This Row],[Product ID]],products!$A$1:$G$49,3,FALSE)</f>
        <v>L</v>
      </c>
      <c r="N486">
        <f>VLOOKUP(OrderData[[#This Row],[Product ID]],products!$A$1:$G$49,5,FALSE)</f>
        <v>9.51</v>
      </c>
      <c r="O486" s="4">
        <f>OrderData[[#This Row],[Unit Price]]*OrderData[[#This Row],[Quantity]]</f>
        <v>57.06</v>
      </c>
      <c r="P486" t="str" cm="1">
        <f t="array" ref="P486">_xlfn.IFS(OrderData[[#This Row],[Roast Type]]="M","Medium",OrderData[[#This Row],[Roast Type]]="L","Light",OrderData[[#This Row],[Roast Type]]="D","Dark")</f>
        <v>Light</v>
      </c>
      <c r="Q486" t="str" cm="1">
        <f t="array" ref="Q486">_xlfn.IFS(OrderData[[#This Row],[Coffee Type]]="Rob","Robusta",OrderData[[#This Row],[Coffee Type]]="Ara","Arabica",OrderData[[#This Row],[Coffee Type]]="Lib","Librica",OrderData[[#This Row],[Coffee Type]]="Exc","Excelsior")</f>
        <v>Librica</v>
      </c>
    </row>
    <row r="487" spans="1:17" x14ac:dyDescent="0.3">
      <c r="A487" s="2" t="s">
        <v>974</v>
      </c>
      <c r="B487" s="3">
        <v>44413</v>
      </c>
      <c r="C487" s="2" t="s">
        <v>975</v>
      </c>
      <c r="D487" t="s">
        <v>195</v>
      </c>
      <c r="E487" s="2">
        <v>6</v>
      </c>
      <c r="F487" s="2" t="str">
        <f>VLOOKUP(OrderData[[#This Row],[Customer ID]],customers!$A$1:$I$1001,2,FALSE)</f>
        <v>Morna Hansed</v>
      </c>
      <c r="G487" s="2" t="str">
        <f>LEFT(OrderData[[#This Row],[Name]], SEARCH(" ", OrderData[[#This Row],[Name]]) - 1)</f>
        <v>Morna</v>
      </c>
      <c r="H487" s="2" t="str">
        <f>RIGHT(OrderData[[#This Row],[Name]], LEN(OrderData[[#This Row],[Name]]) - SEARCH(" ", OrderData[[#This Row],[Name]]))</f>
        <v>Hansed</v>
      </c>
      <c r="I487" s="2" t="str">
        <f>VLOOKUP(OrderData[[#This Row],[Customer ID]],customers!$A$1:$I$1001,6,FALSE)</f>
        <v>Tr谩 Mh贸r</v>
      </c>
      <c r="J487" s="2" t="str">
        <f>VLOOKUP(OrderData[[#This Row],[Customer ID]],customers!$A$1:$I$1001,7,FALSE)</f>
        <v>Ireland</v>
      </c>
      <c r="K487" t="str">
        <f>VLOOKUP(OrderData[[#This Row],[Customer ID]],customers!$A$1:$I$1001,9,FALSE)</f>
        <v>Yes</v>
      </c>
      <c r="L487" t="str">
        <f>INDEX(Table3[Coffee Type],MATCH(OrderData[[#This Row],[Product ID]],Table3[Product ID],0))</f>
        <v>Rob</v>
      </c>
      <c r="M487" t="str">
        <f>VLOOKUP(OrderData[[#This Row],[Product ID]],products!$A$1:$G$49,3,FALSE)</f>
        <v>L</v>
      </c>
      <c r="N487">
        <f>VLOOKUP(OrderData[[#This Row],[Product ID]],products!$A$1:$G$49,5,FALSE)</f>
        <v>3.5849999999999995</v>
      </c>
      <c r="O487" s="4">
        <f>OrderData[[#This Row],[Unit Price]]*OrderData[[#This Row],[Quantity]]</f>
        <v>21.509999999999998</v>
      </c>
      <c r="P487" t="str" cm="1">
        <f t="array" ref="P487">_xlfn.IFS(OrderData[[#This Row],[Roast Type]]="M","Medium",OrderData[[#This Row],[Roast Type]]="L","Light",OrderData[[#This Row],[Roast Type]]="D","Dark")</f>
        <v>Light</v>
      </c>
      <c r="Q487" t="str" cm="1">
        <f t="array" ref="Q487">_xlfn.IFS(OrderData[[#This Row],[Coffee Type]]="Rob","Robusta",OrderData[[#This Row],[Coffee Type]]="Ara","Arabica",OrderData[[#This Row],[Coffee Type]]="Lib","Librica",OrderData[[#This Row],[Coffee Type]]="Exc","Excelsior")</f>
        <v>Robusta</v>
      </c>
    </row>
    <row r="488" spans="1:17" x14ac:dyDescent="0.3">
      <c r="A488" s="2" t="s">
        <v>976</v>
      </c>
      <c r="B488" s="3">
        <v>44043</v>
      </c>
      <c r="C488" s="2" t="s">
        <v>977</v>
      </c>
      <c r="D488" t="s">
        <v>91</v>
      </c>
      <c r="E488" s="2">
        <v>6</v>
      </c>
      <c r="F488" s="2" t="str">
        <f>VLOOKUP(OrderData[[#This Row],[Customer ID]],customers!$A$1:$I$1001,2,FALSE)</f>
        <v>Franny Kienlein</v>
      </c>
      <c r="G488" s="2" t="str">
        <f>LEFT(OrderData[[#This Row],[Name]], SEARCH(" ", OrderData[[#This Row],[Name]]) - 1)</f>
        <v>Franny</v>
      </c>
      <c r="H488" s="2" t="str">
        <f>RIGHT(OrderData[[#This Row],[Name]], LEN(OrderData[[#This Row],[Name]]) - SEARCH(" ", OrderData[[#This Row],[Name]]))</f>
        <v>Kienlein</v>
      </c>
      <c r="I488" s="2" t="str">
        <f>VLOOKUP(OrderData[[#This Row],[Customer ID]],customers!$A$1:$I$1001,6,FALSE)</f>
        <v>Coolock</v>
      </c>
      <c r="J488" s="2" t="str">
        <f>VLOOKUP(OrderData[[#This Row],[Customer ID]],customers!$A$1:$I$1001,7,FALSE)</f>
        <v>Ireland</v>
      </c>
      <c r="K488" t="str">
        <f>VLOOKUP(OrderData[[#This Row],[Customer ID]],customers!$A$1:$I$1001,9,FALSE)</f>
        <v>Yes</v>
      </c>
      <c r="L488" t="str">
        <f>INDEX(Table3[Coffee Type],MATCH(OrderData[[#This Row],[Product ID]],Table3[Product ID],0))</f>
        <v>Lib</v>
      </c>
      <c r="M488" t="str">
        <f>VLOOKUP(OrderData[[#This Row],[Product ID]],products!$A$1:$G$49,3,FALSE)</f>
        <v>M</v>
      </c>
      <c r="N488">
        <f>VLOOKUP(OrderData[[#This Row],[Product ID]],products!$A$1:$G$49,5,FALSE)</f>
        <v>8.73</v>
      </c>
      <c r="O488" s="4">
        <f>OrderData[[#This Row],[Unit Price]]*OrderData[[#This Row],[Quantity]]</f>
        <v>52.38</v>
      </c>
      <c r="P488" t="str" cm="1">
        <f t="array" ref="P488">_xlfn.IFS(OrderData[[#This Row],[Roast Type]]="M","Medium",OrderData[[#This Row],[Roast Type]]="L","Light",OrderData[[#This Row],[Roast Type]]="D","Dark")</f>
        <v>Medium</v>
      </c>
      <c r="Q488" t="str" cm="1">
        <f t="array" ref="Q488">_xlfn.IFS(OrderData[[#This Row],[Coffee Type]]="Rob","Robusta",OrderData[[#This Row],[Coffee Type]]="Ara","Arabica",OrderData[[#This Row],[Coffee Type]]="Lib","Librica",OrderData[[#This Row],[Coffee Type]]="Exc","Excelsior")</f>
        <v>Librica</v>
      </c>
    </row>
    <row r="489" spans="1:17" x14ac:dyDescent="0.3">
      <c r="A489" s="2" t="s">
        <v>978</v>
      </c>
      <c r="B489" s="3">
        <v>44093</v>
      </c>
      <c r="C489" s="2" t="s">
        <v>979</v>
      </c>
      <c r="D489" t="s">
        <v>258</v>
      </c>
      <c r="E489" s="2">
        <v>6</v>
      </c>
      <c r="F489" s="2" t="str">
        <f>VLOOKUP(OrderData[[#This Row],[Customer ID]],customers!$A$1:$I$1001,2,FALSE)</f>
        <v>Klarika Egglestone</v>
      </c>
      <c r="G489" s="2" t="str">
        <f>LEFT(OrderData[[#This Row],[Name]], SEARCH(" ", OrderData[[#This Row],[Name]]) - 1)</f>
        <v>Klarika</v>
      </c>
      <c r="H489" s="2" t="str">
        <f>RIGHT(OrderData[[#This Row],[Name]], LEN(OrderData[[#This Row],[Name]]) - SEARCH(" ", OrderData[[#This Row],[Name]]))</f>
        <v>Egglestone</v>
      </c>
      <c r="I489" s="2" t="str">
        <f>VLOOKUP(OrderData[[#This Row],[Customer ID]],customers!$A$1:$I$1001,6,FALSE)</f>
        <v>Coolock</v>
      </c>
      <c r="J489" s="2" t="str">
        <f>VLOOKUP(OrderData[[#This Row],[Customer ID]],customers!$A$1:$I$1001,7,FALSE)</f>
        <v>Ireland</v>
      </c>
      <c r="K489" t="str">
        <f>VLOOKUP(OrderData[[#This Row],[Customer ID]],customers!$A$1:$I$1001,9,FALSE)</f>
        <v>No</v>
      </c>
      <c r="L489" t="str">
        <f>INDEX(Table3[Coffee Type],MATCH(OrderData[[#This Row],[Product ID]],Table3[Product ID],0))</f>
        <v>Exc</v>
      </c>
      <c r="M489" t="str">
        <f>VLOOKUP(OrderData[[#This Row],[Product ID]],products!$A$1:$G$49,3,FALSE)</f>
        <v>D</v>
      </c>
      <c r="N489">
        <f>VLOOKUP(OrderData[[#This Row],[Product ID]],products!$A$1:$G$49,5,FALSE)</f>
        <v>12.15</v>
      </c>
      <c r="O489" s="4">
        <f>OrderData[[#This Row],[Unit Price]]*OrderData[[#This Row],[Quantity]]</f>
        <v>72.900000000000006</v>
      </c>
      <c r="P489" t="str" cm="1">
        <f t="array" ref="P489">_xlfn.IFS(OrderData[[#This Row],[Roast Type]]="M","Medium",OrderData[[#This Row],[Roast Type]]="L","Light",OrderData[[#This Row],[Roast Type]]="D","Dark")</f>
        <v>Dark</v>
      </c>
      <c r="Q489" t="str" cm="1">
        <f t="array" ref="Q489">_xlfn.IFS(OrderData[[#This Row],[Coffee Type]]="Rob","Robusta",OrderData[[#This Row],[Coffee Type]]="Ara","Arabica",OrderData[[#This Row],[Coffee Type]]="Lib","Librica",OrderData[[#This Row],[Coffee Type]]="Exc","Excelsior")</f>
        <v>Excelsior</v>
      </c>
    </row>
    <row r="490" spans="1:17" x14ac:dyDescent="0.3">
      <c r="A490" s="2" t="s">
        <v>980</v>
      </c>
      <c r="B490" s="3">
        <v>43954</v>
      </c>
      <c r="C490" s="2" t="s">
        <v>981</v>
      </c>
      <c r="D490" t="s">
        <v>175</v>
      </c>
      <c r="E490" s="2">
        <v>5</v>
      </c>
      <c r="F490" s="2" t="str">
        <f>VLOOKUP(OrderData[[#This Row],[Customer ID]],customers!$A$1:$I$1001,2,FALSE)</f>
        <v>Becky Semkins</v>
      </c>
      <c r="G490" s="2" t="str">
        <f>LEFT(OrderData[[#This Row],[Name]], SEARCH(" ", OrderData[[#This Row],[Name]]) - 1)</f>
        <v>Becky</v>
      </c>
      <c r="H490" s="2" t="str">
        <f>RIGHT(OrderData[[#This Row],[Name]], LEN(OrderData[[#This Row],[Name]]) - SEARCH(" ", OrderData[[#This Row],[Name]]))</f>
        <v>Semkins</v>
      </c>
      <c r="I490" s="2" t="str">
        <f>VLOOKUP(OrderData[[#This Row],[Customer ID]],customers!$A$1:$I$1001,6,FALSE)</f>
        <v>Kinnegad</v>
      </c>
      <c r="J490" s="2" t="str">
        <f>VLOOKUP(OrderData[[#This Row],[Customer ID]],customers!$A$1:$I$1001,7,FALSE)</f>
        <v>Ireland</v>
      </c>
      <c r="K490" t="str">
        <f>VLOOKUP(OrderData[[#This Row],[Customer ID]],customers!$A$1:$I$1001,9,FALSE)</f>
        <v>Yes</v>
      </c>
      <c r="L490" t="str">
        <f>INDEX(Table3[Coffee Type],MATCH(OrderData[[#This Row],[Product ID]],Table3[Product ID],0))</f>
        <v>Rob</v>
      </c>
      <c r="M490" t="str">
        <f>VLOOKUP(OrderData[[#This Row],[Product ID]],products!$A$1:$G$49,3,FALSE)</f>
        <v>M</v>
      </c>
      <c r="N490">
        <f>VLOOKUP(OrderData[[#This Row],[Product ID]],products!$A$1:$G$49,5,FALSE)</f>
        <v>2.9849999999999999</v>
      </c>
      <c r="O490" s="4">
        <f>OrderData[[#This Row],[Unit Price]]*OrderData[[#This Row],[Quantity]]</f>
        <v>14.924999999999999</v>
      </c>
      <c r="P490" t="str" cm="1">
        <f t="array" ref="P490">_xlfn.IFS(OrderData[[#This Row],[Roast Type]]="M","Medium",OrderData[[#This Row],[Roast Type]]="L","Light",OrderData[[#This Row],[Roast Type]]="D","Dark")</f>
        <v>Medium</v>
      </c>
      <c r="Q490" t="str" cm="1">
        <f t="array" ref="Q490">_xlfn.IFS(OrderData[[#This Row],[Coffee Type]]="Rob","Robusta",OrderData[[#This Row],[Coffee Type]]="Ara","Arabica",OrderData[[#This Row],[Coffee Type]]="Lib","Librica",OrderData[[#This Row],[Coffee Type]]="Exc","Excelsior")</f>
        <v>Robusta</v>
      </c>
    </row>
    <row r="491" spans="1:17" x14ac:dyDescent="0.3">
      <c r="A491" s="2" t="s">
        <v>982</v>
      </c>
      <c r="B491" s="3">
        <v>43654</v>
      </c>
      <c r="C491" s="2" t="s">
        <v>983</v>
      </c>
      <c r="D491" t="s">
        <v>145</v>
      </c>
      <c r="E491" s="2">
        <v>6</v>
      </c>
      <c r="F491" s="2" t="str">
        <f>VLOOKUP(OrderData[[#This Row],[Customer ID]],customers!$A$1:$I$1001,2,FALSE)</f>
        <v>Sean Lorenzetti</v>
      </c>
      <c r="G491" s="2" t="str">
        <f>LEFT(OrderData[[#This Row],[Name]], SEARCH(" ", OrderData[[#This Row],[Name]]) - 1)</f>
        <v>Sean</v>
      </c>
      <c r="H491" s="2" t="str">
        <f>RIGHT(OrderData[[#This Row],[Name]], LEN(OrderData[[#This Row],[Name]]) - SEARCH(" ", OrderData[[#This Row],[Name]]))</f>
        <v>Lorenzetti</v>
      </c>
      <c r="I491" s="2" t="str">
        <f>VLOOKUP(OrderData[[#This Row],[Customer ID]],customers!$A$1:$I$1001,6,FALSE)</f>
        <v>El Paso</v>
      </c>
      <c r="J491" s="2" t="str">
        <f>VLOOKUP(OrderData[[#This Row],[Customer ID]],customers!$A$1:$I$1001,7,FALSE)</f>
        <v>United States</v>
      </c>
      <c r="K491" t="str">
        <f>VLOOKUP(OrderData[[#This Row],[Customer ID]],customers!$A$1:$I$1001,9,FALSE)</f>
        <v>No</v>
      </c>
      <c r="L491" t="str">
        <f>INDEX(Table3[Coffee Type],MATCH(OrderData[[#This Row],[Product ID]],Table3[Product ID],0))</f>
        <v>Lib</v>
      </c>
      <c r="M491" t="str">
        <f>VLOOKUP(OrderData[[#This Row],[Product ID]],products!$A$1:$G$49,3,FALSE)</f>
        <v>L</v>
      </c>
      <c r="N491">
        <f>VLOOKUP(OrderData[[#This Row],[Product ID]],products!$A$1:$G$49,5,FALSE)</f>
        <v>15.85</v>
      </c>
      <c r="O491" s="4">
        <f>OrderData[[#This Row],[Unit Price]]*OrderData[[#This Row],[Quantity]]</f>
        <v>95.1</v>
      </c>
      <c r="P491" t="str" cm="1">
        <f t="array" ref="P491">_xlfn.IFS(OrderData[[#This Row],[Roast Type]]="M","Medium",OrderData[[#This Row],[Roast Type]]="L","Light",OrderData[[#This Row],[Roast Type]]="D","Dark")</f>
        <v>Light</v>
      </c>
      <c r="Q491" t="str" cm="1">
        <f t="array" ref="Q491">_xlfn.IFS(OrderData[[#This Row],[Coffee Type]]="Rob","Robusta",OrderData[[#This Row],[Coffee Type]]="Ara","Arabica",OrderData[[#This Row],[Coffee Type]]="Lib","Librica",OrderData[[#This Row],[Coffee Type]]="Exc","Excelsior")</f>
        <v>Librica</v>
      </c>
    </row>
    <row r="492" spans="1:17" x14ac:dyDescent="0.3">
      <c r="A492" s="2" t="s">
        <v>984</v>
      </c>
      <c r="B492" s="3">
        <v>43764</v>
      </c>
      <c r="C492" s="2" t="s">
        <v>985</v>
      </c>
      <c r="D492" t="s">
        <v>136</v>
      </c>
      <c r="E492" s="2">
        <v>2</v>
      </c>
      <c r="F492" s="2" t="str">
        <f>VLOOKUP(OrderData[[#This Row],[Customer ID]],customers!$A$1:$I$1001,2,FALSE)</f>
        <v>Bob Giannazzi</v>
      </c>
      <c r="G492" s="2" t="str">
        <f>LEFT(OrderData[[#This Row],[Name]], SEARCH(" ", OrderData[[#This Row],[Name]]) - 1)</f>
        <v>Bob</v>
      </c>
      <c r="H492" s="2" t="str">
        <f>RIGHT(OrderData[[#This Row],[Name]], LEN(OrderData[[#This Row],[Name]]) - SEARCH(" ", OrderData[[#This Row],[Name]]))</f>
        <v>Giannazzi</v>
      </c>
      <c r="I492" s="2" t="str">
        <f>VLOOKUP(OrderData[[#This Row],[Customer ID]],customers!$A$1:$I$1001,6,FALSE)</f>
        <v>Fort Lauderdale</v>
      </c>
      <c r="J492" s="2" t="str">
        <f>VLOOKUP(OrderData[[#This Row],[Customer ID]],customers!$A$1:$I$1001,7,FALSE)</f>
        <v>United States</v>
      </c>
      <c r="K492" t="str">
        <f>VLOOKUP(OrderData[[#This Row],[Customer ID]],customers!$A$1:$I$1001,9,FALSE)</f>
        <v>No</v>
      </c>
      <c r="L492" t="str">
        <f>INDEX(Table3[Coffee Type],MATCH(OrderData[[#This Row],[Product ID]],Table3[Product ID],0))</f>
        <v>Lib</v>
      </c>
      <c r="M492" t="str">
        <f>VLOOKUP(OrderData[[#This Row],[Product ID]],products!$A$1:$G$49,3,FALSE)</f>
        <v>D</v>
      </c>
      <c r="N492">
        <f>VLOOKUP(OrderData[[#This Row],[Product ID]],products!$A$1:$G$49,5,FALSE)</f>
        <v>7.77</v>
      </c>
      <c r="O492" s="4">
        <f>OrderData[[#This Row],[Unit Price]]*OrderData[[#This Row],[Quantity]]</f>
        <v>15.54</v>
      </c>
      <c r="P492" t="str" cm="1">
        <f t="array" ref="P492">_xlfn.IFS(OrderData[[#This Row],[Roast Type]]="M","Medium",OrderData[[#This Row],[Roast Type]]="L","Light",OrderData[[#This Row],[Roast Type]]="D","Dark")</f>
        <v>Dark</v>
      </c>
      <c r="Q492" t="str" cm="1">
        <f t="array" ref="Q492">_xlfn.IFS(OrderData[[#This Row],[Coffee Type]]="Rob","Robusta",OrderData[[#This Row],[Coffee Type]]="Ara","Arabica",OrderData[[#This Row],[Coffee Type]]="Lib","Librica",OrderData[[#This Row],[Coffee Type]]="Exc","Excelsior")</f>
        <v>Librica</v>
      </c>
    </row>
    <row r="493" spans="1:17" x14ac:dyDescent="0.3">
      <c r="A493" s="2" t="s">
        <v>986</v>
      </c>
      <c r="B493" s="3">
        <v>44101</v>
      </c>
      <c r="C493" s="2" t="s">
        <v>987</v>
      </c>
      <c r="D493" t="s">
        <v>51</v>
      </c>
      <c r="E493" s="2">
        <v>6</v>
      </c>
      <c r="F493" s="2" t="str">
        <f>VLOOKUP(OrderData[[#This Row],[Customer ID]],customers!$A$1:$I$1001,2,FALSE)</f>
        <v>Kendra Backshell</v>
      </c>
      <c r="G493" s="2" t="str">
        <f>LEFT(OrderData[[#This Row],[Name]], SEARCH(" ", OrderData[[#This Row],[Name]]) - 1)</f>
        <v>Kendra</v>
      </c>
      <c r="H493" s="2" t="str">
        <f>RIGHT(OrderData[[#This Row],[Name]], LEN(OrderData[[#This Row],[Name]]) - SEARCH(" ", OrderData[[#This Row],[Name]]))</f>
        <v>Backshell</v>
      </c>
      <c r="I493" s="2" t="str">
        <f>VLOOKUP(OrderData[[#This Row],[Customer ID]],customers!$A$1:$I$1001,6,FALSE)</f>
        <v>Indianapolis</v>
      </c>
      <c r="J493" s="2" t="str">
        <f>VLOOKUP(OrderData[[#This Row],[Customer ID]],customers!$A$1:$I$1001,7,FALSE)</f>
        <v>United States</v>
      </c>
      <c r="K493" t="str">
        <f>VLOOKUP(OrderData[[#This Row],[Customer ID]],customers!$A$1:$I$1001,9,FALSE)</f>
        <v>No</v>
      </c>
      <c r="L493" t="str">
        <f>INDEX(Table3[Coffee Type],MATCH(OrderData[[#This Row],[Product ID]],Table3[Product ID],0))</f>
        <v>Lib</v>
      </c>
      <c r="M493" t="str">
        <f>VLOOKUP(OrderData[[#This Row],[Product ID]],products!$A$1:$G$49,3,FALSE)</f>
        <v>D</v>
      </c>
      <c r="N493">
        <f>VLOOKUP(OrderData[[#This Row],[Product ID]],products!$A$1:$G$49,5,FALSE)</f>
        <v>3.8849999999999998</v>
      </c>
      <c r="O493" s="4">
        <f>OrderData[[#This Row],[Unit Price]]*OrderData[[#This Row],[Quantity]]</f>
        <v>23.31</v>
      </c>
      <c r="P493" t="str" cm="1">
        <f t="array" ref="P493">_xlfn.IFS(OrderData[[#This Row],[Roast Type]]="M","Medium",OrderData[[#This Row],[Roast Type]]="L","Light",OrderData[[#This Row],[Roast Type]]="D","Dark")</f>
        <v>Dark</v>
      </c>
      <c r="Q493" t="str" cm="1">
        <f t="array" ref="Q493">_xlfn.IFS(OrderData[[#This Row],[Coffee Type]]="Rob","Robusta",OrderData[[#This Row],[Coffee Type]]="Ara","Arabica",OrderData[[#This Row],[Coffee Type]]="Lib","Librica",OrderData[[#This Row],[Coffee Type]]="Exc","Excelsior")</f>
        <v>Librica</v>
      </c>
    </row>
    <row r="494" spans="1:17" x14ac:dyDescent="0.3">
      <c r="A494" s="2" t="s">
        <v>988</v>
      </c>
      <c r="B494" s="3">
        <v>44620</v>
      </c>
      <c r="C494" s="2" t="s">
        <v>989</v>
      </c>
      <c r="D494" t="s">
        <v>77</v>
      </c>
      <c r="E494" s="2">
        <v>1</v>
      </c>
      <c r="F494" s="2" t="str">
        <f>VLOOKUP(OrderData[[#This Row],[Customer ID]],customers!$A$1:$I$1001,2,FALSE)</f>
        <v>Uriah Lethbrig</v>
      </c>
      <c r="G494" s="2" t="str">
        <f>LEFT(OrderData[[#This Row],[Name]], SEARCH(" ", OrderData[[#This Row],[Name]]) - 1)</f>
        <v>Uriah</v>
      </c>
      <c r="H494" s="2" t="str">
        <f>RIGHT(OrderData[[#This Row],[Name]], LEN(OrderData[[#This Row],[Name]]) - SEARCH(" ", OrderData[[#This Row],[Name]]))</f>
        <v>Lethbrig</v>
      </c>
      <c r="I494" s="2" t="str">
        <f>VLOOKUP(OrderData[[#This Row],[Customer ID]],customers!$A$1:$I$1001,6,FALSE)</f>
        <v>Milwaukee</v>
      </c>
      <c r="J494" s="2" t="str">
        <f>VLOOKUP(OrderData[[#This Row],[Customer ID]],customers!$A$1:$I$1001,7,FALSE)</f>
        <v>United States</v>
      </c>
      <c r="K494" t="str">
        <f>VLOOKUP(OrderData[[#This Row],[Customer ID]],customers!$A$1:$I$1001,9,FALSE)</f>
        <v>Yes</v>
      </c>
      <c r="L494" t="str">
        <f>INDEX(Table3[Coffee Type],MATCH(OrderData[[#This Row],[Product ID]],Table3[Product ID],0))</f>
        <v>Exc</v>
      </c>
      <c r="M494" t="str">
        <f>VLOOKUP(OrderData[[#This Row],[Product ID]],products!$A$1:$G$49,3,FALSE)</f>
        <v>M</v>
      </c>
      <c r="N494">
        <f>VLOOKUP(OrderData[[#This Row],[Product ID]],products!$A$1:$G$49,5,FALSE)</f>
        <v>4.125</v>
      </c>
      <c r="O494" s="4">
        <f>OrderData[[#This Row],[Unit Price]]*OrderData[[#This Row],[Quantity]]</f>
        <v>4.125</v>
      </c>
      <c r="P494" t="str" cm="1">
        <f t="array" ref="P494">_xlfn.IFS(OrderData[[#This Row],[Roast Type]]="M","Medium",OrderData[[#This Row],[Roast Type]]="L","Light",OrderData[[#This Row],[Roast Type]]="D","Dark")</f>
        <v>Medium</v>
      </c>
      <c r="Q494" t="str" cm="1">
        <f t="array" ref="Q494">_xlfn.IFS(OrderData[[#This Row],[Coffee Type]]="Rob","Robusta",OrderData[[#This Row],[Coffee Type]]="Ara","Arabica",OrderData[[#This Row],[Coffee Type]]="Lib","Librica",OrderData[[#This Row],[Coffee Type]]="Exc","Excelsior")</f>
        <v>Excelsior</v>
      </c>
    </row>
    <row r="495" spans="1:17" x14ac:dyDescent="0.3">
      <c r="A495" s="2" t="s">
        <v>990</v>
      </c>
      <c r="B495" s="3">
        <v>44090</v>
      </c>
      <c r="C495" s="2" t="s">
        <v>991</v>
      </c>
      <c r="D495" t="s">
        <v>35</v>
      </c>
      <c r="E495" s="2">
        <v>6</v>
      </c>
      <c r="F495" s="2" t="str">
        <f>VLOOKUP(OrderData[[#This Row],[Customer ID]],customers!$A$1:$I$1001,2,FALSE)</f>
        <v>Sky Farnish</v>
      </c>
      <c r="G495" s="2" t="str">
        <f>LEFT(OrderData[[#This Row],[Name]], SEARCH(" ", OrderData[[#This Row],[Name]]) - 1)</f>
        <v>Sky</v>
      </c>
      <c r="H495" s="2" t="str">
        <f>RIGHT(OrderData[[#This Row],[Name]], LEN(OrderData[[#This Row],[Name]]) - SEARCH(" ", OrderData[[#This Row],[Name]]))</f>
        <v>Farnish</v>
      </c>
      <c r="I495" s="2" t="str">
        <f>VLOOKUP(OrderData[[#This Row],[Customer ID]],customers!$A$1:$I$1001,6,FALSE)</f>
        <v>Eaton</v>
      </c>
      <c r="J495" s="2" t="str">
        <f>VLOOKUP(OrderData[[#This Row],[Customer ID]],customers!$A$1:$I$1001,7,FALSE)</f>
        <v>United Kingdom</v>
      </c>
      <c r="K495" t="str">
        <f>VLOOKUP(OrderData[[#This Row],[Customer ID]],customers!$A$1:$I$1001,9,FALSE)</f>
        <v>No</v>
      </c>
      <c r="L495" t="str">
        <f>INDEX(Table3[Coffee Type],MATCH(OrderData[[#This Row],[Product ID]],Table3[Product ID],0))</f>
        <v>Rob</v>
      </c>
      <c r="M495" t="str">
        <f>VLOOKUP(OrderData[[#This Row],[Product ID]],products!$A$1:$G$49,3,FALSE)</f>
        <v>M</v>
      </c>
      <c r="N495">
        <f>VLOOKUP(OrderData[[#This Row],[Product ID]],products!$A$1:$G$49,5,FALSE)</f>
        <v>5.97</v>
      </c>
      <c r="O495" s="4">
        <f>OrderData[[#This Row],[Unit Price]]*OrderData[[#This Row],[Quantity]]</f>
        <v>35.82</v>
      </c>
      <c r="P495" t="str" cm="1">
        <f t="array" ref="P495">_xlfn.IFS(OrderData[[#This Row],[Roast Type]]="M","Medium",OrderData[[#This Row],[Roast Type]]="L","Light",OrderData[[#This Row],[Roast Type]]="D","Dark")</f>
        <v>Medium</v>
      </c>
      <c r="Q495" t="str" cm="1">
        <f t="array" ref="Q495">_xlfn.IFS(OrderData[[#This Row],[Coffee Type]]="Rob","Robusta",OrderData[[#This Row],[Coffee Type]]="Ara","Arabica",OrderData[[#This Row],[Coffee Type]]="Lib","Librica",OrderData[[#This Row],[Coffee Type]]="Exc","Excelsior")</f>
        <v>Robusta</v>
      </c>
    </row>
    <row r="496" spans="1:17" x14ac:dyDescent="0.3">
      <c r="A496" s="2" t="s">
        <v>992</v>
      </c>
      <c r="B496" s="3">
        <v>44132</v>
      </c>
      <c r="C496" s="2" t="s">
        <v>993</v>
      </c>
      <c r="D496" t="s">
        <v>145</v>
      </c>
      <c r="E496" s="2">
        <v>2</v>
      </c>
      <c r="F496" s="2" t="str">
        <f>VLOOKUP(OrderData[[#This Row],[Customer ID]],customers!$A$1:$I$1001,2,FALSE)</f>
        <v>Felicia Jecock</v>
      </c>
      <c r="G496" s="2" t="str">
        <f>LEFT(OrderData[[#This Row],[Name]], SEARCH(" ", OrderData[[#This Row],[Name]]) - 1)</f>
        <v>Felicia</v>
      </c>
      <c r="H496" s="2" t="str">
        <f>RIGHT(OrderData[[#This Row],[Name]], LEN(OrderData[[#This Row],[Name]]) - SEARCH(" ", OrderData[[#This Row],[Name]]))</f>
        <v>Jecock</v>
      </c>
      <c r="I496" s="2" t="str">
        <f>VLOOKUP(OrderData[[#This Row],[Customer ID]],customers!$A$1:$I$1001,6,FALSE)</f>
        <v>Baton Rouge</v>
      </c>
      <c r="J496" s="2" t="str">
        <f>VLOOKUP(OrderData[[#This Row],[Customer ID]],customers!$A$1:$I$1001,7,FALSE)</f>
        <v>United States</v>
      </c>
      <c r="K496" t="str">
        <f>VLOOKUP(OrderData[[#This Row],[Customer ID]],customers!$A$1:$I$1001,9,FALSE)</f>
        <v>No</v>
      </c>
      <c r="L496" t="str">
        <f>INDEX(Table3[Coffee Type],MATCH(OrderData[[#This Row],[Product ID]],Table3[Product ID],0))</f>
        <v>Lib</v>
      </c>
      <c r="M496" t="str">
        <f>VLOOKUP(OrderData[[#This Row],[Product ID]],products!$A$1:$G$49,3,FALSE)</f>
        <v>L</v>
      </c>
      <c r="N496">
        <f>VLOOKUP(OrderData[[#This Row],[Product ID]],products!$A$1:$G$49,5,FALSE)</f>
        <v>15.85</v>
      </c>
      <c r="O496" s="4">
        <f>OrderData[[#This Row],[Unit Price]]*OrderData[[#This Row],[Quantity]]</f>
        <v>31.7</v>
      </c>
      <c r="P496" t="str" cm="1">
        <f t="array" ref="P496">_xlfn.IFS(OrderData[[#This Row],[Roast Type]]="M","Medium",OrderData[[#This Row],[Roast Type]]="L","Light",OrderData[[#This Row],[Roast Type]]="D","Dark")</f>
        <v>Light</v>
      </c>
      <c r="Q496" t="str" cm="1">
        <f t="array" ref="Q496">_xlfn.IFS(OrderData[[#This Row],[Coffee Type]]="Rob","Robusta",OrderData[[#This Row],[Coffee Type]]="Ara","Arabica",OrderData[[#This Row],[Coffee Type]]="Lib","Librica",OrderData[[#This Row],[Coffee Type]]="Exc","Excelsior")</f>
        <v>Librica</v>
      </c>
    </row>
    <row r="497" spans="1:17" x14ac:dyDescent="0.3">
      <c r="A497" s="2" t="s">
        <v>994</v>
      </c>
      <c r="B497" s="3">
        <v>43710</v>
      </c>
      <c r="C497" s="2" t="s">
        <v>995</v>
      </c>
      <c r="D497" t="s">
        <v>145</v>
      </c>
      <c r="E497" s="2">
        <v>5</v>
      </c>
      <c r="F497" s="2" t="str">
        <f>VLOOKUP(OrderData[[#This Row],[Customer ID]],customers!$A$1:$I$1001,2,FALSE)</f>
        <v>Currey MacAllister</v>
      </c>
      <c r="G497" s="2" t="str">
        <f>LEFT(OrderData[[#This Row],[Name]], SEARCH(" ", OrderData[[#This Row],[Name]]) - 1)</f>
        <v>Currey</v>
      </c>
      <c r="H497" s="2" t="str">
        <f>RIGHT(OrderData[[#This Row],[Name]], LEN(OrderData[[#This Row],[Name]]) - SEARCH(" ", OrderData[[#This Row],[Name]]))</f>
        <v>MacAllister</v>
      </c>
      <c r="I497" s="2" t="str">
        <f>VLOOKUP(OrderData[[#This Row],[Customer ID]],customers!$A$1:$I$1001,6,FALSE)</f>
        <v>Danbury</v>
      </c>
      <c r="J497" s="2" t="str">
        <f>VLOOKUP(OrderData[[#This Row],[Customer ID]],customers!$A$1:$I$1001,7,FALSE)</f>
        <v>United States</v>
      </c>
      <c r="K497" t="str">
        <f>VLOOKUP(OrderData[[#This Row],[Customer ID]],customers!$A$1:$I$1001,9,FALSE)</f>
        <v>Yes</v>
      </c>
      <c r="L497" t="str">
        <f>INDEX(Table3[Coffee Type],MATCH(OrderData[[#This Row],[Product ID]],Table3[Product ID],0))</f>
        <v>Lib</v>
      </c>
      <c r="M497" t="str">
        <f>VLOOKUP(OrderData[[#This Row],[Product ID]],products!$A$1:$G$49,3,FALSE)</f>
        <v>L</v>
      </c>
      <c r="N497">
        <f>VLOOKUP(OrderData[[#This Row],[Product ID]],products!$A$1:$G$49,5,FALSE)</f>
        <v>15.85</v>
      </c>
      <c r="O497" s="4">
        <f>OrderData[[#This Row],[Unit Price]]*OrderData[[#This Row],[Quantity]]</f>
        <v>79.25</v>
      </c>
      <c r="P497" t="str" cm="1">
        <f t="array" ref="P497">_xlfn.IFS(OrderData[[#This Row],[Roast Type]]="M","Medium",OrderData[[#This Row],[Roast Type]]="L","Light",OrderData[[#This Row],[Roast Type]]="D","Dark")</f>
        <v>Light</v>
      </c>
      <c r="Q497" t="str" cm="1">
        <f t="array" ref="Q497">_xlfn.IFS(OrderData[[#This Row],[Coffee Type]]="Rob","Robusta",OrderData[[#This Row],[Coffee Type]]="Ara","Arabica",OrderData[[#This Row],[Coffee Type]]="Lib","Librica",OrderData[[#This Row],[Coffee Type]]="Exc","Excelsior")</f>
        <v>Librica</v>
      </c>
    </row>
    <row r="498" spans="1:17" x14ac:dyDescent="0.3">
      <c r="A498" s="2" t="s">
        <v>996</v>
      </c>
      <c r="B498" s="3">
        <v>44438</v>
      </c>
      <c r="C498" s="2" t="s">
        <v>997</v>
      </c>
      <c r="D498" t="s">
        <v>64</v>
      </c>
      <c r="E498" s="2">
        <v>3</v>
      </c>
      <c r="F498" s="2" t="str">
        <f>VLOOKUP(OrderData[[#This Row],[Customer ID]],customers!$A$1:$I$1001,2,FALSE)</f>
        <v>Hamlen Pallister</v>
      </c>
      <c r="G498" s="2" t="str">
        <f>LEFT(OrderData[[#This Row],[Name]], SEARCH(" ", OrderData[[#This Row],[Name]]) - 1)</f>
        <v>Hamlen</v>
      </c>
      <c r="H498" s="2" t="str">
        <f>RIGHT(OrderData[[#This Row],[Name]], LEN(OrderData[[#This Row],[Name]]) - SEARCH(" ", OrderData[[#This Row],[Name]]))</f>
        <v>Pallister</v>
      </c>
      <c r="I498" s="2" t="str">
        <f>VLOOKUP(OrderData[[#This Row],[Customer ID]],customers!$A$1:$I$1001,6,FALSE)</f>
        <v>Pensacola</v>
      </c>
      <c r="J498" s="2" t="str">
        <f>VLOOKUP(OrderData[[#This Row],[Customer ID]],customers!$A$1:$I$1001,7,FALSE)</f>
        <v>United States</v>
      </c>
      <c r="K498" t="str">
        <f>VLOOKUP(OrderData[[#This Row],[Customer ID]],customers!$A$1:$I$1001,9,FALSE)</f>
        <v>No</v>
      </c>
      <c r="L498" t="str">
        <f>INDEX(Table3[Coffee Type],MATCH(OrderData[[#This Row],[Product ID]],Table3[Product ID],0))</f>
        <v>Exc</v>
      </c>
      <c r="M498" t="str">
        <f>VLOOKUP(OrderData[[#This Row],[Product ID]],products!$A$1:$G$49,3,FALSE)</f>
        <v>D</v>
      </c>
      <c r="N498">
        <f>VLOOKUP(OrderData[[#This Row],[Product ID]],products!$A$1:$G$49,5,FALSE)</f>
        <v>3.645</v>
      </c>
      <c r="O498" s="4">
        <f>OrderData[[#This Row],[Unit Price]]*OrderData[[#This Row],[Quantity]]</f>
        <v>10.935</v>
      </c>
      <c r="P498" t="str" cm="1">
        <f t="array" ref="P498">_xlfn.IFS(OrderData[[#This Row],[Roast Type]]="M","Medium",OrderData[[#This Row],[Roast Type]]="L","Light",OrderData[[#This Row],[Roast Type]]="D","Dark")</f>
        <v>Dark</v>
      </c>
      <c r="Q498" t="str" cm="1">
        <f t="array" ref="Q498">_xlfn.IFS(OrderData[[#This Row],[Coffee Type]]="Rob","Robusta",OrderData[[#This Row],[Coffee Type]]="Ara","Arabica",OrderData[[#This Row],[Coffee Type]]="Lib","Librica",OrderData[[#This Row],[Coffee Type]]="Exc","Excelsior")</f>
        <v>Excelsior</v>
      </c>
    </row>
    <row r="499" spans="1:17" x14ac:dyDescent="0.3">
      <c r="A499" s="2" t="s">
        <v>998</v>
      </c>
      <c r="B499" s="3">
        <v>44351</v>
      </c>
      <c r="C499" s="2" t="s">
        <v>999</v>
      </c>
      <c r="D499" t="s">
        <v>40</v>
      </c>
      <c r="E499" s="2">
        <v>4</v>
      </c>
      <c r="F499" s="2" t="str">
        <f>VLOOKUP(OrderData[[#This Row],[Customer ID]],customers!$A$1:$I$1001,2,FALSE)</f>
        <v>Chantal Mersh</v>
      </c>
      <c r="G499" s="2" t="str">
        <f>LEFT(OrderData[[#This Row],[Name]], SEARCH(" ", OrderData[[#This Row],[Name]]) - 1)</f>
        <v>Chantal</v>
      </c>
      <c r="H499" s="2" t="str">
        <f>RIGHT(OrderData[[#This Row],[Name]], LEN(OrderData[[#This Row],[Name]]) - SEARCH(" ", OrderData[[#This Row],[Name]]))</f>
        <v>Mersh</v>
      </c>
      <c r="I499" s="2" t="str">
        <f>VLOOKUP(OrderData[[#This Row],[Customer ID]],customers!$A$1:$I$1001,6,FALSE)</f>
        <v>Milltown</v>
      </c>
      <c r="J499" s="2" t="str">
        <f>VLOOKUP(OrderData[[#This Row],[Customer ID]],customers!$A$1:$I$1001,7,FALSE)</f>
        <v>Ireland</v>
      </c>
      <c r="K499" t="str">
        <f>VLOOKUP(OrderData[[#This Row],[Customer ID]],customers!$A$1:$I$1001,9,FALSE)</f>
        <v>No</v>
      </c>
      <c r="L499" t="str">
        <f>INDEX(Table3[Coffee Type],MATCH(OrderData[[#This Row],[Product ID]],Table3[Product ID],0))</f>
        <v>Ara</v>
      </c>
      <c r="M499" t="str">
        <f>VLOOKUP(OrderData[[#This Row],[Product ID]],products!$A$1:$G$49,3,FALSE)</f>
        <v>D</v>
      </c>
      <c r="N499">
        <f>VLOOKUP(OrderData[[#This Row],[Product ID]],products!$A$1:$G$49,5,FALSE)</f>
        <v>9.9499999999999993</v>
      </c>
      <c r="O499" s="4">
        <f>OrderData[[#This Row],[Unit Price]]*OrderData[[#This Row],[Quantity]]</f>
        <v>39.799999999999997</v>
      </c>
      <c r="P499" t="str" cm="1">
        <f t="array" ref="P499">_xlfn.IFS(OrderData[[#This Row],[Roast Type]]="M","Medium",OrderData[[#This Row],[Roast Type]]="L","Light",OrderData[[#This Row],[Roast Type]]="D","Dark")</f>
        <v>Dark</v>
      </c>
      <c r="Q499" t="str" cm="1">
        <f t="array" ref="Q499">_xlfn.IFS(OrderData[[#This Row],[Coffee Type]]="Rob","Robusta",OrderData[[#This Row],[Coffee Type]]="Ara","Arabica",OrderData[[#This Row],[Coffee Type]]="Lib","Librica",OrderData[[#This Row],[Coffee Type]]="Exc","Excelsior")</f>
        <v>Arabica</v>
      </c>
    </row>
    <row r="500" spans="1:17" x14ac:dyDescent="0.3">
      <c r="A500" s="2" t="s">
        <v>1000</v>
      </c>
      <c r="B500" s="3">
        <v>44159</v>
      </c>
      <c r="C500" s="2" t="s">
        <v>1001</v>
      </c>
      <c r="D500" t="s">
        <v>15</v>
      </c>
      <c r="E500" s="2">
        <v>5</v>
      </c>
      <c r="F500" s="2" t="str">
        <f>VLOOKUP(OrderData[[#This Row],[Customer ID]],customers!$A$1:$I$1001,2,FALSE)</f>
        <v>Marja Urion</v>
      </c>
      <c r="G500" s="2" t="str">
        <f>LEFT(OrderData[[#This Row],[Name]], SEARCH(" ", OrderData[[#This Row],[Name]]) - 1)</f>
        <v>Marja</v>
      </c>
      <c r="H500" s="2" t="str">
        <f>RIGHT(OrderData[[#This Row],[Name]], LEN(OrderData[[#This Row],[Name]]) - SEARCH(" ", OrderData[[#This Row],[Name]]))</f>
        <v>Urion</v>
      </c>
      <c r="I500" s="2" t="str">
        <f>VLOOKUP(OrderData[[#This Row],[Customer ID]],customers!$A$1:$I$1001,6,FALSE)</f>
        <v>Virginia</v>
      </c>
      <c r="J500" s="2" t="str">
        <f>VLOOKUP(OrderData[[#This Row],[Customer ID]],customers!$A$1:$I$1001,7,FALSE)</f>
        <v>Ireland</v>
      </c>
      <c r="K500" t="str">
        <f>VLOOKUP(OrderData[[#This Row],[Customer ID]],customers!$A$1:$I$1001,9,FALSE)</f>
        <v>Yes</v>
      </c>
      <c r="L500" t="str">
        <f>INDEX(Table3[Coffee Type],MATCH(OrderData[[#This Row],[Product ID]],Table3[Product ID],0))</f>
        <v>Rob</v>
      </c>
      <c r="M500" t="str">
        <f>VLOOKUP(OrderData[[#This Row],[Product ID]],products!$A$1:$G$49,3,FALSE)</f>
        <v>M</v>
      </c>
      <c r="N500">
        <f>VLOOKUP(OrderData[[#This Row],[Product ID]],products!$A$1:$G$49,5,FALSE)</f>
        <v>9.9499999999999993</v>
      </c>
      <c r="O500" s="4">
        <f>OrderData[[#This Row],[Unit Price]]*OrderData[[#This Row],[Quantity]]</f>
        <v>49.75</v>
      </c>
      <c r="P500" t="str" cm="1">
        <f t="array" ref="P500">_xlfn.IFS(OrderData[[#This Row],[Roast Type]]="M","Medium",OrderData[[#This Row],[Roast Type]]="L","Light",OrderData[[#This Row],[Roast Type]]="D","Dark")</f>
        <v>Medium</v>
      </c>
      <c r="Q500" t="str" cm="1">
        <f t="array" ref="Q500">_xlfn.IFS(OrderData[[#This Row],[Coffee Type]]="Rob","Robusta",OrderData[[#This Row],[Coffee Type]]="Ara","Arabica",OrderData[[#This Row],[Coffee Type]]="Lib","Librica",OrderData[[#This Row],[Coffee Type]]="Exc","Excelsior")</f>
        <v>Robusta</v>
      </c>
    </row>
    <row r="501" spans="1:17" x14ac:dyDescent="0.3">
      <c r="A501" s="2" t="s">
        <v>1002</v>
      </c>
      <c r="B501" s="3">
        <v>44003</v>
      </c>
      <c r="C501" s="2" t="s">
        <v>1003</v>
      </c>
      <c r="D501" t="s">
        <v>114</v>
      </c>
      <c r="E501" s="2">
        <v>3</v>
      </c>
      <c r="F501" s="2" t="str">
        <f>VLOOKUP(OrderData[[#This Row],[Customer ID]],customers!$A$1:$I$1001,2,FALSE)</f>
        <v>Malynda Purbrick</v>
      </c>
      <c r="G501" s="2" t="str">
        <f>LEFT(OrderData[[#This Row],[Name]], SEARCH(" ", OrderData[[#This Row],[Name]]) - 1)</f>
        <v>Malynda</v>
      </c>
      <c r="H501" s="2" t="str">
        <f>RIGHT(OrderData[[#This Row],[Name]], LEN(OrderData[[#This Row],[Name]]) - SEARCH(" ", OrderData[[#This Row],[Name]]))</f>
        <v>Purbrick</v>
      </c>
      <c r="I501" s="2" t="str">
        <f>VLOOKUP(OrderData[[#This Row],[Customer ID]],customers!$A$1:$I$1001,6,FALSE)</f>
        <v>Balally</v>
      </c>
      <c r="J501" s="2" t="str">
        <f>VLOOKUP(OrderData[[#This Row],[Customer ID]],customers!$A$1:$I$1001,7,FALSE)</f>
        <v>Ireland</v>
      </c>
      <c r="K501" t="str">
        <f>VLOOKUP(OrderData[[#This Row],[Customer ID]],customers!$A$1:$I$1001,9,FALSE)</f>
        <v>Yes</v>
      </c>
      <c r="L501" t="str">
        <f>INDEX(Table3[Coffee Type],MATCH(OrderData[[#This Row],[Product ID]],Table3[Product ID],0))</f>
        <v>Rob</v>
      </c>
      <c r="M501" t="str">
        <f>VLOOKUP(OrderData[[#This Row],[Product ID]],products!$A$1:$G$49,3,FALSE)</f>
        <v>D</v>
      </c>
      <c r="N501">
        <f>VLOOKUP(OrderData[[#This Row],[Product ID]],products!$A$1:$G$49,5,FALSE)</f>
        <v>2.6849999999999996</v>
      </c>
      <c r="O501" s="4">
        <f>OrderData[[#This Row],[Unit Price]]*OrderData[[#This Row],[Quantity]]</f>
        <v>8.0549999999999997</v>
      </c>
      <c r="P501" t="str" cm="1">
        <f t="array" ref="P501">_xlfn.IFS(OrderData[[#This Row],[Roast Type]]="M","Medium",OrderData[[#This Row],[Roast Type]]="L","Light",OrderData[[#This Row],[Roast Type]]="D","Dark")</f>
        <v>Dark</v>
      </c>
      <c r="Q501" t="str" cm="1">
        <f t="array" ref="Q501">_xlfn.IFS(OrderData[[#This Row],[Coffee Type]]="Rob","Robusta",OrderData[[#This Row],[Coffee Type]]="Ara","Arabica",OrderData[[#This Row],[Coffee Type]]="Lib","Librica",OrderData[[#This Row],[Coffee Type]]="Exc","Excelsior")</f>
        <v>Robusta</v>
      </c>
    </row>
    <row r="502" spans="1:17" x14ac:dyDescent="0.3">
      <c r="A502" s="2" t="s">
        <v>1004</v>
      </c>
      <c r="B502" s="3">
        <v>44025</v>
      </c>
      <c r="C502" s="2" t="s">
        <v>1005</v>
      </c>
      <c r="D502" t="s">
        <v>202</v>
      </c>
      <c r="E502" s="2">
        <v>4</v>
      </c>
      <c r="F502" s="2" t="str">
        <f>VLOOKUP(OrderData[[#This Row],[Customer ID]],customers!$A$1:$I$1001,2,FALSE)</f>
        <v>Alf Housaman</v>
      </c>
      <c r="G502" s="2" t="str">
        <f>LEFT(OrderData[[#This Row],[Name]], SEARCH(" ", OrderData[[#This Row],[Name]]) - 1)</f>
        <v>Alf</v>
      </c>
      <c r="H502" s="2" t="str">
        <f>RIGHT(OrderData[[#This Row],[Name]], LEN(OrderData[[#This Row],[Name]]) - SEARCH(" ", OrderData[[#This Row],[Name]]))</f>
        <v>Housaman</v>
      </c>
      <c r="I502" s="2" t="str">
        <f>VLOOKUP(OrderData[[#This Row],[Customer ID]],customers!$A$1:$I$1001,6,FALSE)</f>
        <v>Grand Rapids</v>
      </c>
      <c r="J502" s="2" t="str">
        <f>VLOOKUP(OrderData[[#This Row],[Customer ID]],customers!$A$1:$I$1001,7,FALSE)</f>
        <v>United States</v>
      </c>
      <c r="K502" t="str">
        <f>VLOOKUP(OrderData[[#This Row],[Customer ID]],customers!$A$1:$I$1001,9,FALSE)</f>
        <v>No</v>
      </c>
      <c r="L502" t="str">
        <f>INDEX(Table3[Coffee Type],MATCH(OrderData[[#This Row],[Product ID]],Table3[Product ID],0))</f>
        <v>Rob</v>
      </c>
      <c r="M502" t="str">
        <f>VLOOKUP(OrderData[[#This Row],[Product ID]],products!$A$1:$G$49,3,FALSE)</f>
        <v>L</v>
      </c>
      <c r="N502">
        <f>VLOOKUP(OrderData[[#This Row],[Product ID]],products!$A$1:$G$49,5,FALSE)</f>
        <v>11.95</v>
      </c>
      <c r="O502" s="4">
        <f>OrderData[[#This Row],[Unit Price]]*OrderData[[#This Row],[Quantity]]</f>
        <v>47.8</v>
      </c>
      <c r="P502" t="str" cm="1">
        <f t="array" ref="P502">_xlfn.IFS(OrderData[[#This Row],[Roast Type]]="M","Medium",OrderData[[#This Row],[Roast Type]]="L","Light",OrderData[[#This Row],[Roast Type]]="D","Dark")</f>
        <v>Light</v>
      </c>
      <c r="Q502" t="str" cm="1">
        <f t="array" ref="Q502">_xlfn.IFS(OrderData[[#This Row],[Coffee Type]]="Rob","Robusta",OrderData[[#This Row],[Coffee Type]]="Ara","Arabica",OrderData[[#This Row],[Coffee Type]]="Lib","Librica",OrderData[[#This Row],[Coffee Type]]="Exc","Excelsior")</f>
        <v>Robusta</v>
      </c>
    </row>
    <row r="503" spans="1:17" x14ac:dyDescent="0.3">
      <c r="A503" s="2" t="s">
        <v>1006</v>
      </c>
      <c r="B503" s="3">
        <v>43467</v>
      </c>
      <c r="C503" s="2" t="s">
        <v>1007</v>
      </c>
      <c r="D503" t="s">
        <v>175</v>
      </c>
      <c r="E503" s="2">
        <v>4</v>
      </c>
      <c r="F503" s="2" t="str">
        <f>VLOOKUP(OrderData[[#This Row],[Customer ID]],customers!$A$1:$I$1001,2,FALSE)</f>
        <v>Gladi Ducker</v>
      </c>
      <c r="G503" s="2" t="str">
        <f>LEFT(OrderData[[#This Row],[Name]], SEARCH(" ", OrderData[[#This Row],[Name]]) - 1)</f>
        <v>Gladi</v>
      </c>
      <c r="H503" s="2" t="str">
        <f>RIGHT(OrderData[[#This Row],[Name]], LEN(OrderData[[#This Row],[Name]]) - SEARCH(" ", OrderData[[#This Row],[Name]]))</f>
        <v>Ducker</v>
      </c>
      <c r="I503" s="2" t="str">
        <f>VLOOKUP(OrderData[[#This Row],[Customer ID]],customers!$A$1:$I$1001,6,FALSE)</f>
        <v>Belfast</v>
      </c>
      <c r="J503" s="2" t="str">
        <f>VLOOKUP(OrderData[[#This Row],[Customer ID]],customers!$A$1:$I$1001,7,FALSE)</f>
        <v>United Kingdom</v>
      </c>
      <c r="K503" t="str">
        <f>VLOOKUP(OrderData[[#This Row],[Customer ID]],customers!$A$1:$I$1001,9,FALSE)</f>
        <v>No</v>
      </c>
      <c r="L503" t="str">
        <f>INDEX(Table3[Coffee Type],MATCH(OrderData[[#This Row],[Product ID]],Table3[Product ID],0))</f>
        <v>Rob</v>
      </c>
      <c r="M503" t="str">
        <f>VLOOKUP(OrderData[[#This Row],[Product ID]],products!$A$1:$G$49,3,FALSE)</f>
        <v>M</v>
      </c>
      <c r="N503">
        <f>VLOOKUP(OrderData[[#This Row],[Product ID]],products!$A$1:$G$49,5,FALSE)</f>
        <v>2.9849999999999999</v>
      </c>
      <c r="O503" s="4">
        <f>OrderData[[#This Row],[Unit Price]]*OrderData[[#This Row],[Quantity]]</f>
        <v>11.94</v>
      </c>
      <c r="P503" t="str" cm="1">
        <f t="array" ref="P503">_xlfn.IFS(OrderData[[#This Row],[Roast Type]]="M","Medium",OrderData[[#This Row],[Roast Type]]="L","Light",OrderData[[#This Row],[Roast Type]]="D","Dark")</f>
        <v>Medium</v>
      </c>
      <c r="Q503" t="str" cm="1">
        <f t="array" ref="Q503">_xlfn.IFS(OrderData[[#This Row],[Coffee Type]]="Rob","Robusta",OrderData[[#This Row],[Coffee Type]]="Ara","Arabica",OrderData[[#This Row],[Coffee Type]]="Lib","Librica",OrderData[[#This Row],[Coffee Type]]="Exc","Excelsior")</f>
        <v>Robusta</v>
      </c>
    </row>
    <row r="504" spans="1:17" x14ac:dyDescent="0.3">
      <c r="A504" s="2" t="s">
        <v>1006</v>
      </c>
      <c r="B504" s="3">
        <v>43467</v>
      </c>
      <c r="C504" s="2" t="s">
        <v>1007</v>
      </c>
      <c r="D504" t="s">
        <v>77</v>
      </c>
      <c r="E504" s="2">
        <v>4</v>
      </c>
      <c r="F504" s="2" t="str">
        <f>VLOOKUP(OrderData[[#This Row],[Customer ID]],customers!$A$1:$I$1001,2,FALSE)</f>
        <v>Gladi Ducker</v>
      </c>
      <c r="G504" s="2" t="str">
        <f>LEFT(OrderData[[#This Row],[Name]], SEARCH(" ", OrderData[[#This Row],[Name]]) - 1)</f>
        <v>Gladi</v>
      </c>
      <c r="H504" s="2" t="str">
        <f>RIGHT(OrderData[[#This Row],[Name]], LEN(OrderData[[#This Row],[Name]]) - SEARCH(" ", OrderData[[#This Row],[Name]]))</f>
        <v>Ducker</v>
      </c>
      <c r="I504" s="2" t="str">
        <f>VLOOKUP(OrderData[[#This Row],[Customer ID]],customers!$A$1:$I$1001,6,FALSE)</f>
        <v>Belfast</v>
      </c>
      <c r="J504" s="2" t="str">
        <f>VLOOKUP(OrderData[[#This Row],[Customer ID]],customers!$A$1:$I$1001,7,FALSE)</f>
        <v>United Kingdom</v>
      </c>
      <c r="K504" t="str">
        <f>VLOOKUP(OrderData[[#This Row],[Customer ID]],customers!$A$1:$I$1001,9,FALSE)</f>
        <v>No</v>
      </c>
      <c r="L504" t="str">
        <f>INDEX(Table3[Coffee Type],MATCH(OrderData[[#This Row],[Product ID]],Table3[Product ID],0))</f>
        <v>Exc</v>
      </c>
      <c r="M504" t="str">
        <f>VLOOKUP(OrderData[[#This Row],[Product ID]],products!$A$1:$G$49,3,FALSE)</f>
        <v>M</v>
      </c>
      <c r="N504">
        <f>VLOOKUP(OrderData[[#This Row],[Product ID]],products!$A$1:$G$49,5,FALSE)</f>
        <v>4.125</v>
      </c>
      <c r="O504" s="4">
        <f>OrderData[[#This Row],[Unit Price]]*OrderData[[#This Row],[Quantity]]</f>
        <v>16.5</v>
      </c>
      <c r="P504" t="str" cm="1">
        <f t="array" ref="P504">_xlfn.IFS(OrderData[[#This Row],[Roast Type]]="M","Medium",OrderData[[#This Row],[Roast Type]]="L","Light",OrderData[[#This Row],[Roast Type]]="D","Dark")</f>
        <v>Medium</v>
      </c>
      <c r="Q504" t="str" cm="1">
        <f t="array" ref="Q504">_xlfn.IFS(OrderData[[#This Row],[Coffee Type]]="Rob","Robusta",OrderData[[#This Row],[Coffee Type]]="Ara","Arabica",OrderData[[#This Row],[Coffee Type]]="Lib","Librica",OrderData[[#This Row],[Coffee Type]]="Exc","Excelsior")</f>
        <v>Excelsior</v>
      </c>
    </row>
    <row r="505" spans="1:17" x14ac:dyDescent="0.3">
      <c r="A505" s="2" t="s">
        <v>1006</v>
      </c>
      <c r="B505" s="3">
        <v>43467</v>
      </c>
      <c r="C505" s="2" t="s">
        <v>1007</v>
      </c>
      <c r="D505" t="s">
        <v>26</v>
      </c>
      <c r="E505" s="2">
        <v>4</v>
      </c>
      <c r="F505" s="2" t="str">
        <f>VLOOKUP(OrderData[[#This Row],[Customer ID]],customers!$A$1:$I$1001,2,FALSE)</f>
        <v>Gladi Ducker</v>
      </c>
      <c r="G505" s="2" t="str">
        <f>LEFT(OrderData[[#This Row],[Name]], SEARCH(" ", OrderData[[#This Row],[Name]]) - 1)</f>
        <v>Gladi</v>
      </c>
      <c r="H505" s="2" t="str">
        <f>RIGHT(OrderData[[#This Row],[Name]], LEN(OrderData[[#This Row],[Name]]) - SEARCH(" ", OrderData[[#This Row],[Name]]))</f>
        <v>Ducker</v>
      </c>
      <c r="I505" s="2" t="str">
        <f>VLOOKUP(OrderData[[#This Row],[Customer ID]],customers!$A$1:$I$1001,6,FALSE)</f>
        <v>Belfast</v>
      </c>
      <c r="J505" s="2" t="str">
        <f>VLOOKUP(OrderData[[#This Row],[Customer ID]],customers!$A$1:$I$1001,7,FALSE)</f>
        <v>United Kingdom</v>
      </c>
      <c r="K505" t="str">
        <f>VLOOKUP(OrderData[[#This Row],[Customer ID]],customers!$A$1:$I$1001,9,FALSE)</f>
        <v>No</v>
      </c>
      <c r="L505" t="str">
        <f>INDEX(Table3[Coffee Type],MATCH(OrderData[[#This Row],[Product ID]],Table3[Product ID],0))</f>
        <v>Lib</v>
      </c>
      <c r="M505" t="str">
        <f>VLOOKUP(OrderData[[#This Row],[Product ID]],products!$A$1:$G$49,3,FALSE)</f>
        <v>D</v>
      </c>
      <c r="N505">
        <f>VLOOKUP(OrderData[[#This Row],[Product ID]],products!$A$1:$G$49,5,FALSE)</f>
        <v>12.95</v>
      </c>
      <c r="O505" s="4">
        <f>OrderData[[#This Row],[Unit Price]]*OrderData[[#This Row],[Quantity]]</f>
        <v>51.8</v>
      </c>
      <c r="P505" t="str" cm="1">
        <f t="array" ref="P505">_xlfn.IFS(OrderData[[#This Row],[Roast Type]]="M","Medium",OrderData[[#This Row],[Roast Type]]="L","Light",OrderData[[#This Row],[Roast Type]]="D","Dark")</f>
        <v>Dark</v>
      </c>
      <c r="Q505" t="str" cm="1">
        <f t="array" ref="Q505">_xlfn.IFS(OrderData[[#This Row],[Coffee Type]]="Rob","Robusta",OrderData[[#This Row],[Coffee Type]]="Ara","Arabica",OrderData[[#This Row],[Coffee Type]]="Lib","Librica",OrderData[[#This Row],[Coffee Type]]="Exc","Excelsior")</f>
        <v>Librica</v>
      </c>
    </row>
    <row r="506" spans="1:17" x14ac:dyDescent="0.3">
      <c r="A506" s="2" t="s">
        <v>1006</v>
      </c>
      <c r="B506" s="3">
        <v>43467</v>
      </c>
      <c r="C506" s="2" t="s">
        <v>1007</v>
      </c>
      <c r="D506" t="s">
        <v>32</v>
      </c>
      <c r="E506" s="2">
        <v>3</v>
      </c>
      <c r="F506" s="2" t="str">
        <f>VLOOKUP(OrderData[[#This Row],[Customer ID]],customers!$A$1:$I$1001,2,FALSE)</f>
        <v>Gladi Ducker</v>
      </c>
      <c r="G506" s="2" t="str">
        <f>LEFT(OrderData[[#This Row],[Name]], SEARCH(" ", OrderData[[#This Row],[Name]]) - 1)</f>
        <v>Gladi</v>
      </c>
      <c r="H506" s="2" t="str">
        <f>RIGHT(OrderData[[#This Row],[Name]], LEN(OrderData[[#This Row],[Name]]) - SEARCH(" ", OrderData[[#This Row],[Name]]))</f>
        <v>Ducker</v>
      </c>
      <c r="I506" s="2" t="str">
        <f>VLOOKUP(OrderData[[#This Row],[Customer ID]],customers!$A$1:$I$1001,6,FALSE)</f>
        <v>Belfast</v>
      </c>
      <c r="J506" s="2" t="str">
        <f>VLOOKUP(OrderData[[#This Row],[Customer ID]],customers!$A$1:$I$1001,7,FALSE)</f>
        <v>United Kingdom</v>
      </c>
      <c r="K506" t="str">
        <f>VLOOKUP(OrderData[[#This Row],[Customer ID]],customers!$A$1:$I$1001,9,FALSE)</f>
        <v>No</v>
      </c>
      <c r="L506" t="str">
        <f>INDEX(Table3[Coffee Type],MATCH(OrderData[[#This Row],[Product ID]],Table3[Product ID],0))</f>
        <v>Lib</v>
      </c>
      <c r="M506" t="str">
        <f>VLOOKUP(OrderData[[#This Row],[Product ID]],products!$A$1:$G$49,3,FALSE)</f>
        <v>L</v>
      </c>
      <c r="N506">
        <f>VLOOKUP(OrderData[[#This Row],[Product ID]],products!$A$1:$G$49,5,FALSE)</f>
        <v>4.7549999999999999</v>
      </c>
      <c r="O506" s="4">
        <f>OrderData[[#This Row],[Unit Price]]*OrderData[[#This Row],[Quantity]]</f>
        <v>14.265000000000001</v>
      </c>
      <c r="P506" t="str" cm="1">
        <f t="array" ref="P506">_xlfn.IFS(OrderData[[#This Row],[Roast Type]]="M","Medium",OrderData[[#This Row],[Roast Type]]="L","Light",OrderData[[#This Row],[Roast Type]]="D","Dark")</f>
        <v>Light</v>
      </c>
      <c r="Q506" t="str" cm="1">
        <f t="array" ref="Q506">_xlfn.IFS(OrderData[[#This Row],[Coffee Type]]="Rob","Robusta",OrderData[[#This Row],[Coffee Type]]="Ara","Arabica",OrderData[[#This Row],[Coffee Type]]="Lib","Librica",OrderData[[#This Row],[Coffee Type]]="Exc","Excelsior")</f>
        <v>Librica</v>
      </c>
    </row>
    <row r="507" spans="1:17" x14ac:dyDescent="0.3">
      <c r="A507" s="2" t="s">
        <v>1008</v>
      </c>
      <c r="B507" s="3">
        <v>44609</v>
      </c>
      <c r="C507" s="2" t="s">
        <v>1009</v>
      </c>
      <c r="D507" t="s">
        <v>90</v>
      </c>
      <c r="E507" s="2">
        <v>6</v>
      </c>
      <c r="F507" s="2" t="str">
        <f>VLOOKUP(OrderData[[#This Row],[Customer ID]],customers!$A$1:$I$1001,2,FALSE)</f>
        <v>Wain Stearley</v>
      </c>
      <c r="G507" s="2" t="str">
        <f>LEFT(OrderData[[#This Row],[Name]], SEARCH(" ", OrderData[[#This Row],[Name]]) - 1)</f>
        <v>Wain</v>
      </c>
      <c r="H507" s="2" t="str">
        <f>RIGHT(OrderData[[#This Row],[Name]], LEN(OrderData[[#This Row],[Name]]) - SEARCH(" ", OrderData[[#This Row],[Name]]))</f>
        <v>Stearley</v>
      </c>
      <c r="I507" s="2" t="str">
        <f>VLOOKUP(OrderData[[#This Row],[Customer ID]],customers!$A$1:$I$1001,6,FALSE)</f>
        <v>High Point</v>
      </c>
      <c r="J507" s="2" t="str">
        <f>VLOOKUP(OrderData[[#This Row],[Customer ID]],customers!$A$1:$I$1001,7,FALSE)</f>
        <v>United States</v>
      </c>
      <c r="K507" t="str">
        <f>VLOOKUP(OrderData[[#This Row],[Customer ID]],customers!$A$1:$I$1001,9,FALSE)</f>
        <v>No</v>
      </c>
      <c r="L507" t="str">
        <f>INDEX(Table3[Coffee Type],MATCH(OrderData[[#This Row],[Product ID]],Table3[Product ID],0))</f>
        <v>Lib</v>
      </c>
      <c r="M507" t="str">
        <f>VLOOKUP(OrderData[[#This Row],[Product ID]],products!$A$1:$G$49,3,FALSE)</f>
        <v>M</v>
      </c>
      <c r="N507">
        <f>VLOOKUP(OrderData[[#This Row],[Product ID]],products!$A$1:$G$49,5,FALSE)</f>
        <v>4.3650000000000002</v>
      </c>
      <c r="O507" s="4">
        <f>OrderData[[#This Row],[Unit Price]]*OrderData[[#This Row],[Quantity]]</f>
        <v>26.19</v>
      </c>
      <c r="P507" t="str" cm="1">
        <f t="array" ref="P507">_xlfn.IFS(OrderData[[#This Row],[Roast Type]]="M","Medium",OrderData[[#This Row],[Roast Type]]="L","Light",OrderData[[#This Row],[Roast Type]]="D","Dark")</f>
        <v>Medium</v>
      </c>
      <c r="Q507" t="str" cm="1">
        <f t="array" ref="Q507">_xlfn.IFS(OrderData[[#This Row],[Coffee Type]]="Rob","Robusta",OrderData[[#This Row],[Coffee Type]]="Ara","Arabica",OrderData[[#This Row],[Coffee Type]]="Lib","Librica",OrderData[[#This Row],[Coffee Type]]="Exc","Excelsior")</f>
        <v>Librica</v>
      </c>
    </row>
    <row r="508" spans="1:17" x14ac:dyDescent="0.3">
      <c r="A508" s="2" t="s">
        <v>1010</v>
      </c>
      <c r="B508" s="3">
        <v>44184</v>
      </c>
      <c r="C508" s="2" t="s">
        <v>1011</v>
      </c>
      <c r="D508" t="s">
        <v>19</v>
      </c>
      <c r="E508" s="2">
        <v>2</v>
      </c>
      <c r="F508" s="2" t="str">
        <f>VLOOKUP(OrderData[[#This Row],[Customer ID]],customers!$A$1:$I$1001,2,FALSE)</f>
        <v>Diane-marie Wincer</v>
      </c>
      <c r="G508" s="2" t="str">
        <f>LEFT(OrderData[[#This Row],[Name]], SEARCH(" ", OrderData[[#This Row],[Name]]) - 1)</f>
        <v>Diane-marie</v>
      </c>
      <c r="H508" s="2" t="str">
        <f>RIGHT(OrderData[[#This Row],[Name]], LEN(OrderData[[#This Row],[Name]]) - SEARCH(" ", OrderData[[#This Row],[Name]]))</f>
        <v>Wincer</v>
      </c>
      <c r="I508" s="2" t="str">
        <f>VLOOKUP(OrderData[[#This Row],[Customer ID]],customers!$A$1:$I$1001,6,FALSE)</f>
        <v>El Paso</v>
      </c>
      <c r="J508" s="2" t="str">
        <f>VLOOKUP(OrderData[[#This Row],[Customer ID]],customers!$A$1:$I$1001,7,FALSE)</f>
        <v>United States</v>
      </c>
      <c r="K508" t="str">
        <f>VLOOKUP(OrderData[[#This Row],[Customer ID]],customers!$A$1:$I$1001,9,FALSE)</f>
        <v>Yes</v>
      </c>
      <c r="L508" t="str">
        <f>INDEX(Table3[Coffee Type],MATCH(OrderData[[#This Row],[Product ID]],Table3[Product ID],0))</f>
        <v>Ara</v>
      </c>
      <c r="M508" t="str">
        <f>VLOOKUP(OrderData[[#This Row],[Product ID]],products!$A$1:$G$49,3,FALSE)</f>
        <v>L</v>
      </c>
      <c r="N508">
        <f>VLOOKUP(OrderData[[#This Row],[Product ID]],products!$A$1:$G$49,5,FALSE)</f>
        <v>12.95</v>
      </c>
      <c r="O508" s="4">
        <f>OrderData[[#This Row],[Unit Price]]*OrderData[[#This Row],[Quantity]]</f>
        <v>25.9</v>
      </c>
      <c r="P508" t="str" cm="1">
        <f t="array" ref="P508">_xlfn.IFS(OrderData[[#This Row],[Roast Type]]="M","Medium",OrderData[[#This Row],[Roast Type]]="L","Light",OrderData[[#This Row],[Roast Type]]="D","Dark")</f>
        <v>Light</v>
      </c>
      <c r="Q508" t="str" cm="1">
        <f t="array" ref="Q508">_xlfn.IFS(OrderData[[#This Row],[Coffee Type]]="Rob","Robusta",OrderData[[#This Row],[Coffee Type]]="Ara","Arabica",OrderData[[#This Row],[Coffee Type]]="Lib","Librica",OrderData[[#This Row],[Coffee Type]]="Exc","Excelsior")</f>
        <v>Arabica</v>
      </c>
    </row>
    <row r="509" spans="1:17" x14ac:dyDescent="0.3">
      <c r="A509" s="2" t="s">
        <v>1012</v>
      </c>
      <c r="B509" s="3">
        <v>43516</v>
      </c>
      <c r="C509" s="2" t="s">
        <v>1013</v>
      </c>
      <c r="D509" t="s">
        <v>217</v>
      </c>
      <c r="E509" s="2">
        <v>3</v>
      </c>
      <c r="F509" s="2" t="str">
        <f>VLOOKUP(OrderData[[#This Row],[Customer ID]],customers!$A$1:$I$1001,2,FALSE)</f>
        <v>Perry Lyfield</v>
      </c>
      <c r="G509" s="2" t="str">
        <f>LEFT(OrderData[[#This Row],[Name]], SEARCH(" ", OrderData[[#This Row],[Name]]) - 1)</f>
        <v>Perry</v>
      </c>
      <c r="H509" s="2" t="str">
        <f>RIGHT(OrderData[[#This Row],[Name]], LEN(OrderData[[#This Row],[Name]]) - SEARCH(" ", OrderData[[#This Row],[Name]]))</f>
        <v>Lyfield</v>
      </c>
      <c r="I509" s="2" t="str">
        <f>VLOOKUP(OrderData[[#This Row],[Customer ID]],customers!$A$1:$I$1001,6,FALSE)</f>
        <v>Cleveland</v>
      </c>
      <c r="J509" s="2" t="str">
        <f>VLOOKUP(OrderData[[#This Row],[Customer ID]],customers!$A$1:$I$1001,7,FALSE)</f>
        <v>United States</v>
      </c>
      <c r="K509" t="str">
        <f>VLOOKUP(OrderData[[#This Row],[Customer ID]],customers!$A$1:$I$1001,9,FALSE)</f>
        <v>Yes</v>
      </c>
      <c r="L509" t="str">
        <f>INDEX(Table3[Coffee Type],MATCH(OrderData[[#This Row],[Product ID]],Table3[Product ID],0))</f>
        <v>Ara</v>
      </c>
      <c r="M509" t="str">
        <f>VLOOKUP(OrderData[[#This Row],[Product ID]],products!$A$1:$G$49,3,FALSE)</f>
        <v>L</v>
      </c>
      <c r="N509">
        <f>VLOOKUP(OrderData[[#This Row],[Product ID]],products!$A$1:$G$49,5,FALSE)</f>
        <v>29.784999999999997</v>
      </c>
      <c r="O509" s="4">
        <f>OrderData[[#This Row],[Unit Price]]*OrderData[[#This Row],[Quantity]]</f>
        <v>89.35499999999999</v>
      </c>
      <c r="P509" t="str" cm="1">
        <f t="array" ref="P509">_xlfn.IFS(OrderData[[#This Row],[Roast Type]]="M","Medium",OrderData[[#This Row],[Roast Type]]="L","Light",OrderData[[#This Row],[Roast Type]]="D","Dark")</f>
        <v>Light</v>
      </c>
      <c r="Q509" t="str" cm="1">
        <f t="array" ref="Q509">_xlfn.IFS(OrderData[[#This Row],[Coffee Type]]="Rob","Robusta",OrderData[[#This Row],[Coffee Type]]="Ara","Arabica",OrderData[[#This Row],[Coffee Type]]="Lib","Librica",OrderData[[#This Row],[Coffee Type]]="Exc","Excelsior")</f>
        <v>Arabica</v>
      </c>
    </row>
    <row r="510" spans="1:17" x14ac:dyDescent="0.3">
      <c r="A510" s="2" t="s">
        <v>1014</v>
      </c>
      <c r="B510" s="3">
        <v>44210</v>
      </c>
      <c r="C510" s="2" t="s">
        <v>1015</v>
      </c>
      <c r="D510" t="s">
        <v>136</v>
      </c>
      <c r="E510" s="2">
        <v>6</v>
      </c>
      <c r="F510" s="2" t="str">
        <f>VLOOKUP(OrderData[[#This Row],[Customer ID]],customers!$A$1:$I$1001,2,FALSE)</f>
        <v>Heall Perris</v>
      </c>
      <c r="G510" s="2" t="str">
        <f>LEFT(OrderData[[#This Row],[Name]], SEARCH(" ", OrderData[[#This Row],[Name]]) - 1)</f>
        <v>Heall</v>
      </c>
      <c r="H510" s="2" t="str">
        <f>RIGHT(OrderData[[#This Row],[Name]], LEN(OrderData[[#This Row],[Name]]) - SEARCH(" ", OrderData[[#This Row],[Name]]))</f>
        <v>Perris</v>
      </c>
      <c r="I510" s="2" t="str">
        <f>VLOOKUP(OrderData[[#This Row],[Customer ID]],customers!$A$1:$I$1001,6,FALSE)</f>
        <v>Ballymahon</v>
      </c>
      <c r="J510" s="2" t="str">
        <f>VLOOKUP(OrderData[[#This Row],[Customer ID]],customers!$A$1:$I$1001,7,FALSE)</f>
        <v>Ireland</v>
      </c>
      <c r="K510" t="str">
        <f>VLOOKUP(OrderData[[#This Row],[Customer ID]],customers!$A$1:$I$1001,9,FALSE)</f>
        <v>No</v>
      </c>
      <c r="L510" t="str">
        <f>INDEX(Table3[Coffee Type],MATCH(OrderData[[#This Row],[Product ID]],Table3[Product ID],0))</f>
        <v>Lib</v>
      </c>
      <c r="M510" t="str">
        <f>VLOOKUP(OrderData[[#This Row],[Product ID]],products!$A$1:$G$49,3,FALSE)</f>
        <v>D</v>
      </c>
      <c r="N510">
        <f>VLOOKUP(OrderData[[#This Row],[Product ID]],products!$A$1:$G$49,5,FALSE)</f>
        <v>7.77</v>
      </c>
      <c r="O510" s="4">
        <f>OrderData[[#This Row],[Unit Price]]*OrderData[[#This Row],[Quantity]]</f>
        <v>46.62</v>
      </c>
      <c r="P510" t="str" cm="1">
        <f t="array" ref="P510">_xlfn.IFS(OrderData[[#This Row],[Roast Type]]="M","Medium",OrderData[[#This Row],[Roast Type]]="L","Light",OrderData[[#This Row],[Roast Type]]="D","Dark")</f>
        <v>Dark</v>
      </c>
      <c r="Q510" t="str" cm="1">
        <f t="array" ref="Q510">_xlfn.IFS(OrderData[[#This Row],[Coffee Type]]="Rob","Robusta",OrderData[[#This Row],[Coffee Type]]="Ara","Arabica",OrderData[[#This Row],[Coffee Type]]="Lib","Librica",OrderData[[#This Row],[Coffee Type]]="Exc","Excelsior")</f>
        <v>Librica</v>
      </c>
    </row>
    <row r="511" spans="1:17" x14ac:dyDescent="0.3">
      <c r="A511" s="2" t="s">
        <v>1016</v>
      </c>
      <c r="B511" s="3">
        <v>43785</v>
      </c>
      <c r="C511" s="2" t="s">
        <v>1001</v>
      </c>
      <c r="D511" t="s">
        <v>40</v>
      </c>
      <c r="E511" s="2">
        <v>3</v>
      </c>
      <c r="F511" s="2" t="str">
        <f>VLOOKUP(OrderData[[#This Row],[Customer ID]],customers!$A$1:$I$1001,2,FALSE)</f>
        <v>Marja Urion</v>
      </c>
      <c r="G511" s="2" t="str">
        <f>LEFT(OrderData[[#This Row],[Name]], SEARCH(" ", OrderData[[#This Row],[Name]]) - 1)</f>
        <v>Marja</v>
      </c>
      <c r="H511" s="2" t="str">
        <f>RIGHT(OrderData[[#This Row],[Name]], LEN(OrderData[[#This Row],[Name]]) - SEARCH(" ", OrderData[[#This Row],[Name]]))</f>
        <v>Urion</v>
      </c>
      <c r="I511" s="2" t="str">
        <f>VLOOKUP(OrderData[[#This Row],[Customer ID]],customers!$A$1:$I$1001,6,FALSE)</f>
        <v>Virginia</v>
      </c>
      <c r="J511" s="2" t="str">
        <f>VLOOKUP(OrderData[[#This Row],[Customer ID]],customers!$A$1:$I$1001,7,FALSE)</f>
        <v>Ireland</v>
      </c>
      <c r="K511" t="str">
        <f>VLOOKUP(OrderData[[#This Row],[Customer ID]],customers!$A$1:$I$1001,9,FALSE)</f>
        <v>Yes</v>
      </c>
      <c r="L511" t="str">
        <f>INDEX(Table3[Coffee Type],MATCH(OrderData[[#This Row],[Product ID]],Table3[Product ID],0))</f>
        <v>Ara</v>
      </c>
      <c r="M511" t="str">
        <f>VLOOKUP(OrderData[[#This Row],[Product ID]],products!$A$1:$G$49,3,FALSE)</f>
        <v>D</v>
      </c>
      <c r="N511">
        <f>VLOOKUP(OrderData[[#This Row],[Product ID]],products!$A$1:$G$49,5,FALSE)</f>
        <v>9.9499999999999993</v>
      </c>
      <c r="O511" s="4">
        <f>OrderData[[#This Row],[Unit Price]]*OrderData[[#This Row],[Quantity]]</f>
        <v>29.849999999999998</v>
      </c>
      <c r="P511" t="str" cm="1">
        <f t="array" ref="P511">_xlfn.IFS(OrderData[[#This Row],[Roast Type]]="M","Medium",OrderData[[#This Row],[Roast Type]]="L","Light",OrderData[[#This Row],[Roast Type]]="D","Dark")</f>
        <v>Dark</v>
      </c>
      <c r="Q511" t="str" cm="1">
        <f t="array" ref="Q511">_xlfn.IFS(OrderData[[#This Row],[Coffee Type]]="Rob","Robusta",OrderData[[#This Row],[Coffee Type]]="Ara","Arabica",OrderData[[#This Row],[Coffee Type]]="Lib","Librica",OrderData[[#This Row],[Coffee Type]]="Exc","Excelsior")</f>
        <v>Arabica</v>
      </c>
    </row>
    <row r="512" spans="1:17" x14ac:dyDescent="0.3">
      <c r="A512" s="2" t="s">
        <v>1017</v>
      </c>
      <c r="B512" s="3">
        <v>43803</v>
      </c>
      <c r="C512" s="2" t="s">
        <v>1018</v>
      </c>
      <c r="D512" t="s">
        <v>195</v>
      </c>
      <c r="E512" s="2">
        <v>3</v>
      </c>
      <c r="F512" s="2" t="str">
        <f>VLOOKUP(OrderData[[#This Row],[Customer ID]],customers!$A$1:$I$1001,2,FALSE)</f>
        <v>Camellia Kid</v>
      </c>
      <c r="G512" s="2" t="str">
        <f>LEFT(OrderData[[#This Row],[Name]], SEARCH(" ", OrderData[[#This Row],[Name]]) - 1)</f>
        <v>Camellia</v>
      </c>
      <c r="H512" s="2" t="str">
        <f>RIGHT(OrderData[[#This Row],[Name]], LEN(OrderData[[#This Row],[Name]]) - SEARCH(" ", OrderData[[#This Row],[Name]]))</f>
        <v>Kid</v>
      </c>
      <c r="I512" s="2" t="str">
        <f>VLOOKUP(OrderData[[#This Row],[Customer ID]],customers!$A$1:$I$1001,6,FALSE)</f>
        <v>Whitegate</v>
      </c>
      <c r="J512" s="2" t="str">
        <f>VLOOKUP(OrderData[[#This Row],[Customer ID]],customers!$A$1:$I$1001,7,FALSE)</f>
        <v>Ireland</v>
      </c>
      <c r="K512" t="str">
        <f>VLOOKUP(OrderData[[#This Row],[Customer ID]],customers!$A$1:$I$1001,9,FALSE)</f>
        <v>Yes</v>
      </c>
      <c r="L512" t="str">
        <f>INDEX(Table3[Coffee Type],MATCH(OrderData[[#This Row],[Product ID]],Table3[Product ID],0))</f>
        <v>Rob</v>
      </c>
      <c r="M512" t="str">
        <f>VLOOKUP(OrderData[[#This Row],[Product ID]],products!$A$1:$G$49,3,FALSE)</f>
        <v>L</v>
      </c>
      <c r="N512">
        <f>VLOOKUP(OrderData[[#This Row],[Product ID]],products!$A$1:$G$49,5,FALSE)</f>
        <v>3.5849999999999995</v>
      </c>
      <c r="O512" s="4">
        <f>OrderData[[#This Row],[Unit Price]]*OrderData[[#This Row],[Quantity]]</f>
        <v>10.754999999999999</v>
      </c>
      <c r="P512" t="str" cm="1">
        <f t="array" ref="P512">_xlfn.IFS(OrderData[[#This Row],[Roast Type]]="M","Medium",OrderData[[#This Row],[Roast Type]]="L","Light",OrderData[[#This Row],[Roast Type]]="D","Dark")</f>
        <v>Light</v>
      </c>
      <c r="Q512" t="str" cm="1">
        <f t="array" ref="Q512">_xlfn.IFS(OrderData[[#This Row],[Coffee Type]]="Rob","Robusta",OrderData[[#This Row],[Coffee Type]]="Ara","Arabica",OrderData[[#This Row],[Coffee Type]]="Lib","Librica",OrderData[[#This Row],[Coffee Type]]="Exc","Excelsior")</f>
        <v>Robusta</v>
      </c>
    </row>
    <row r="513" spans="1:17" x14ac:dyDescent="0.3">
      <c r="A513" s="2" t="s">
        <v>1019</v>
      </c>
      <c r="B513" s="3">
        <v>44043</v>
      </c>
      <c r="C513" s="2" t="s">
        <v>1020</v>
      </c>
      <c r="D513" t="s">
        <v>57</v>
      </c>
      <c r="E513" s="2">
        <v>4</v>
      </c>
      <c r="F513" s="2" t="str">
        <f>VLOOKUP(OrderData[[#This Row],[Customer ID]],customers!$A$1:$I$1001,2,FALSE)</f>
        <v>Carolann Beine</v>
      </c>
      <c r="G513" s="2" t="str">
        <f>LEFT(OrderData[[#This Row],[Name]], SEARCH(" ", OrderData[[#This Row],[Name]]) - 1)</f>
        <v>Carolann</v>
      </c>
      <c r="H513" s="2" t="str">
        <f>RIGHT(OrderData[[#This Row],[Name]], LEN(OrderData[[#This Row],[Name]]) - SEARCH(" ", OrderData[[#This Row],[Name]]))</f>
        <v>Beine</v>
      </c>
      <c r="I513" s="2" t="str">
        <f>VLOOKUP(OrderData[[#This Row],[Customer ID]],customers!$A$1:$I$1001,6,FALSE)</f>
        <v>Birmingham</v>
      </c>
      <c r="J513" s="2" t="str">
        <f>VLOOKUP(OrderData[[#This Row],[Customer ID]],customers!$A$1:$I$1001,7,FALSE)</f>
        <v>United States</v>
      </c>
      <c r="K513" t="str">
        <f>VLOOKUP(OrderData[[#This Row],[Customer ID]],customers!$A$1:$I$1001,9,FALSE)</f>
        <v>Yes</v>
      </c>
      <c r="L513" t="str">
        <f>INDEX(Table3[Coffee Type],MATCH(OrderData[[#This Row],[Product ID]],Table3[Product ID],0))</f>
        <v>Ara</v>
      </c>
      <c r="M513" t="str">
        <f>VLOOKUP(OrderData[[#This Row],[Product ID]],products!$A$1:$G$49,3,FALSE)</f>
        <v>M</v>
      </c>
      <c r="N513">
        <f>VLOOKUP(OrderData[[#This Row],[Product ID]],products!$A$1:$G$49,5,FALSE)</f>
        <v>3.375</v>
      </c>
      <c r="O513" s="4">
        <f>OrderData[[#This Row],[Unit Price]]*OrderData[[#This Row],[Quantity]]</f>
        <v>13.5</v>
      </c>
      <c r="P513" t="str" cm="1">
        <f t="array" ref="P513">_xlfn.IFS(OrderData[[#This Row],[Roast Type]]="M","Medium",OrderData[[#This Row],[Roast Type]]="L","Light",OrderData[[#This Row],[Roast Type]]="D","Dark")</f>
        <v>Medium</v>
      </c>
      <c r="Q513" t="str" cm="1">
        <f t="array" ref="Q513">_xlfn.IFS(OrderData[[#This Row],[Coffee Type]]="Rob","Robusta",OrderData[[#This Row],[Coffee Type]]="Ara","Arabica",OrderData[[#This Row],[Coffee Type]]="Lib","Librica",OrderData[[#This Row],[Coffee Type]]="Exc","Excelsior")</f>
        <v>Arabica</v>
      </c>
    </row>
    <row r="514" spans="1:17" x14ac:dyDescent="0.3">
      <c r="A514" s="2" t="s">
        <v>1021</v>
      </c>
      <c r="B514" s="3">
        <v>43535</v>
      </c>
      <c r="C514" s="2" t="s">
        <v>1022</v>
      </c>
      <c r="D514" t="s">
        <v>145</v>
      </c>
      <c r="E514" s="2">
        <v>3</v>
      </c>
      <c r="F514" s="2" t="str">
        <f>VLOOKUP(OrderData[[#This Row],[Customer ID]],customers!$A$1:$I$1001,2,FALSE)</f>
        <v>Celia Bakeup</v>
      </c>
      <c r="G514" s="2" t="str">
        <f>LEFT(OrderData[[#This Row],[Name]], SEARCH(" ", OrderData[[#This Row],[Name]]) - 1)</f>
        <v>Celia</v>
      </c>
      <c r="H514" s="2" t="str">
        <f>RIGHT(OrderData[[#This Row],[Name]], LEN(OrderData[[#This Row],[Name]]) - SEARCH(" ", OrderData[[#This Row],[Name]]))</f>
        <v>Bakeup</v>
      </c>
      <c r="I514" s="2" t="str">
        <f>VLOOKUP(OrderData[[#This Row],[Customer ID]],customers!$A$1:$I$1001,6,FALSE)</f>
        <v>Saint Cloud</v>
      </c>
      <c r="J514" s="2" t="str">
        <f>VLOOKUP(OrderData[[#This Row],[Customer ID]],customers!$A$1:$I$1001,7,FALSE)</f>
        <v>United States</v>
      </c>
      <c r="K514" t="str">
        <f>VLOOKUP(OrderData[[#This Row],[Customer ID]],customers!$A$1:$I$1001,9,FALSE)</f>
        <v>No</v>
      </c>
      <c r="L514" t="str">
        <f>INDEX(Table3[Coffee Type],MATCH(OrderData[[#This Row],[Product ID]],Table3[Product ID],0))</f>
        <v>Lib</v>
      </c>
      <c r="M514" t="str">
        <f>VLOOKUP(OrderData[[#This Row],[Product ID]],products!$A$1:$G$49,3,FALSE)</f>
        <v>L</v>
      </c>
      <c r="N514">
        <f>VLOOKUP(OrderData[[#This Row],[Product ID]],products!$A$1:$G$49,5,FALSE)</f>
        <v>15.85</v>
      </c>
      <c r="O514" s="4">
        <f>OrderData[[#This Row],[Unit Price]]*OrderData[[#This Row],[Quantity]]</f>
        <v>47.55</v>
      </c>
      <c r="P514" t="str" cm="1">
        <f t="array" ref="P514">_xlfn.IFS(OrderData[[#This Row],[Roast Type]]="M","Medium",OrderData[[#This Row],[Roast Type]]="L","Light",OrderData[[#This Row],[Roast Type]]="D","Dark")</f>
        <v>Light</v>
      </c>
      <c r="Q514" t="str" cm="1">
        <f t="array" ref="Q514">_xlfn.IFS(OrderData[[#This Row],[Coffee Type]]="Rob","Robusta",OrderData[[#This Row],[Coffee Type]]="Ara","Arabica",OrderData[[#This Row],[Coffee Type]]="Lib","Librica",OrderData[[#This Row],[Coffee Type]]="Exc","Excelsior")</f>
        <v>Librica</v>
      </c>
    </row>
    <row r="515" spans="1:17" x14ac:dyDescent="0.3">
      <c r="A515" s="2" t="s">
        <v>1023</v>
      </c>
      <c r="B515" s="3">
        <v>44691</v>
      </c>
      <c r="C515" s="2" t="s">
        <v>1024</v>
      </c>
      <c r="D515" t="s">
        <v>145</v>
      </c>
      <c r="E515" s="2">
        <v>5</v>
      </c>
      <c r="F515" s="2" t="str">
        <f>VLOOKUP(OrderData[[#This Row],[Customer ID]],customers!$A$1:$I$1001,2,FALSE)</f>
        <v>Nataniel Helkin</v>
      </c>
      <c r="G515" s="2" t="str">
        <f>LEFT(OrderData[[#This Row],[Name]], SEARCH(" ", OrderData[[#This Row],[Name]]) - 1)</f>
        <v>Nataniel</v>
      </c>
      <c r="H515" s="2" t="str">
        <f>RIGHT(OrderData[[#This Row],[Name]], LEN(OrderData[[#This Row],[Name]]) - SEARCH(" ", OrderData[[#This Row],[Name]]))</f>
        <v>Helkin</v>
      </c>
      <c r="I515" s="2" t="str">
        <f>VLOOKUP(OrderData[[#This Row],[Customer ID]],customers!$A$1:$I$1001,6,FALSE)</f>
        <v>Philadelphia</v>
      </c>
      <c r="J515" s="2" t="str">
        <f>VLOOKUP(OrderData[[#This Row],[Customer ID]],customers!$A$1:$I$1001,7,FALSE)</f>
        <v>United States</v>
      </c>
      <c r="K515" t="str">
        <f>VLOOKUP(OrderData[[#This Row],[Customer ID]],customers!$A$1:$I$1001,9,FALSE)</f>
        <v>No</v>
      </c>
      <c r="L515" t="str">
        <f>INDEX(Table3[Coffee Type],MATCH(OrderData[[#This Row],[Product ID]],Table3[Product ID],0))</f>
        <v>Lib</v>
      </c>
      <c r="M515" t="str">
        <f>VLOOKUP(OrderData[[#This Row],[Product ID]],products!$A$1:$G$49,3,FALSE)</f>
        <v>L</v>
      </c>
      <c r="N515">
        <f>VLOOKUP(OrderData[[#This Row],[Product ID]],products!$A$1:$G$49,5,FALSE)</f>
        <v>15.85</v>
      </c>
      <c r="O515" s="4">
        <f>OrderData[[#This Row],[Unit Price]]*OrderData[[#This Row],[Quantity]]</f>
        <v>79.25</v>
      </c>
      <c r="P515" t="str" cm="1">
        <f t="array" ref="P515">_xlfn.IFS(OrderData[[#This Row],[Roast Type]]="M","Medium",OrderData[[#This Row],[Roast Type]]="L","Light",OrderData[[#This Row],[Roast Type]]="D","Dark")</f>
        <v>Light</v>
      </c>
      <c r="Q515" t="str" cm="1">
        <f t="array" ref="Q515">_xlfn.IFS(OrderData[[#This Row],[Coffee Type]]="Rob","Robusta",OrderData[[#This Row],[Coffee Type]]="Ara","Arabica",OrderData[[#This Row],[Coffee Type]]="Lib","Librica",OrderData[[#This Row],[Coffee Type]]="Exc","Excelsior")</f>
        <v>Librica</v>
      </c>
    </row>
    <row r="516" spans="1:17" x14ac:dyDescent="0.3">
      <c r="A516" s="2" t="s">
        <v>1025</v>
      </c>
      <c r="B516" s="3">
        <v>44555</v>
      </c>
      <c r="C516" s="2" t="s">
        <v>1026</v>
      </c>
      <c r="D516" t="s">
        <v>90</v>
      </c>
      <c r="E516" s="2">
        <v>6</v>
      </c>
      <c r="F516" s="2" t="str">
        <f>VLOOKUP(OrderData[[#This Row],[Customer ID]],customers!$A$1:$I$1001,2,FALSE)</f>
        <v>Pippo Witherington</v>
      </c>
      <c r="G516" s="2" t="str">
        <f>LEFT(OrderData[[#This Row],[Name]], SEARCH(" ", OrderData[[#This Row],[Name]]) - 1)</f>
        <v>Pippo</v>
      </c>
      <c r="H516" s="2" t="str">
        <f>RIGHT(OrderData[[#This Row],[Name]], LEN(OrderData[[#This Row],[Name]]) - SEARCH(" ", OrderData[[#This Row],[Name]]))</f>
        <v>Witherington</v>
      </c>
      <c r="I516" s="2" t="str">
        <f>VLOOKUP(OrderData[[#This Row],[Customer ID]],customers!$A$1:$I$1001,6,FALSE)</f>
        <v>Detroit</v>
      </c>
      <c r="J516" s="2" t="str">
        <f>VLOOKUP(OrderData[[#This Row],[Customer ID]],customers!$A$1:$I$1001,7,FALSE)</f>
        <v>United States</v>
      </c>
      <c r="K516" t="str">
        <f>VLOOKUP(OrderData[[#This Row],[Customer ID]],customers!$A$1:$I$1001,9,FALSE)</f>
        <v>Yes</v>
      </c>
      <c r="L516" t="str">
        <f>INDEX(Table3[Coffee Type],MATCH(OrderData[[#This Row],[Product ID]],Table3[Product ID],0))</f>
        <v>Lib</v>
      </c>
      <c r="M516" t="str">
        <f>VLOOKUP(OrderData[[#This Row],[Product ID]],products!$A$1:$G$49,3,FALSE)</f>
        <v>M</v>
      </c>
      <c r="N516">
        <f>VLOOKUP(OrderData[[#This Row],[Product ID]],products!$A$1:$G$49,5,FALSE)</f>
        <v>4.3650000000000002</v>
      </c>
      <c r="O516" s="4">
        <f>OrderData[[#This Row],[Unit Price]]*OrderData[[#This Row],[Quantity]]</f>
        <v>26.19</v>
      </c>
      <c r="P516" t="str" cm="1">
        <f t="array" ref="P516">_xlfn.IFS(OrderData[[#This Row],[Roast Type]]="M","Medium",OrderData[[#This Row],[Roast Type]]="L","Light",OrderData[[#This Row],[Roast Type]]="D","Dark")</f>
        <v>Medium</v>
      </c>
      <c r="Q516" t="str" cm="1">
        <f t="array" ref="Q516">_xlfn.IFS(OrderData[[#This Row],[Coffee Type]]="Rob","Robusta",OrderData[[#This Row],[Coffee Type]]="Ara","Arabica",OrderData[[#This Row],[Coffee Type]]="Lib","Librica",OrderData[[#This Row],[Coffee Type]]="Exc","Excelsior")</f>
        <v>Librica</v>
      </c>
    </row>
    <row r="517" spans="1:17" x14ac:dyDescent="0.3">
      <c r="A517" s="2" t="s">
        <v>1027</v>
      </c>
      <c r="B517" s="3">
        <v>44673</v>
      </c>
      <c r="C517" s="2" t="s">
        <v>1028</v>
      </c>
      <c r="D517" t="s">
        <v>170</v>
      </c>
      <c r="E517" s="2">
        <v>3</v>
      </c>
      <c r="F517" s="2" t="str">
        <f>VLOOKUP(OrderData[[#This Row],[Customer ID]],customers!$A$1:$I$1001,2,FALSE)</f>
        <v>Tildie Tilzey</v>
      </c>
      <c r="G517" s="2" t="str">
        <f>LEFT(OrderData[[#This Row],[Name]], SEARCH(" ", OrderData[[#This Row],[Name]]) - 1)</f>
        <v>Tildie</v>
      </c>
      <c r="H517" s="2" t="str">
        <f>RIGHT(OrderData[[#This Row],[Name]], LEN(OrderData[[#This Row],[Name]]) - SEARCH(" ", OrderData[[#This Row],[Name]]))</f>
        <v>Tilzey</v>
      </c>
      <c r="I517" s="2" t="str">
        <f>VLOOKUP(OrderData[[#This Row],[Customer ID]],customers!$A$1:$I$1001,6,FALSE)</f>
        <v>Saint Louis</v>
      </c>
      <c r="J517" s="2" t="str">
        <f>VLOOKUP(OrderData[[#This Row],[Customer ID]],customers!$A$1:$I$1001,7,FALSE)</f>
        <v>United States</v>
      </c>
      <c r="K517" t="str">
        <f>VLOOKUP(OrderData[[#This Row],[Customer ID]],customers!$A$1:$I$1001,9,FALSE)</f>
        <v>No</v>
      </c>
      <c r="L517" t="str">
        <f>INDEX(Table3[Coffee Type],MATCH(OrderData[[#This Row],[Product ID]],Table3[Product ID],0))</f>
        <v>Rob</v>
      </c>
      <c r="M517" t="str">
        <f>VLOOKUP(OrderData[[#This Row],[Product ID]],products!$A$1:$G$49,3,FALSE)</f>
        <v>L</v>
      </c>
      <c r="N517">
        <f>VLOOKUP(OrderData[[#This Row],[Product ID]],products!$A$1:$G$49,5,FALSE)</f>
        <v>7.169999999999999</v>
      </c>
      <c r="O517" s="4">
        <f>OrderData[[#This Row],[Unit Price]]*OrderData[[#This Row],[Quantity]]</f>
        <v>21.509999999999998</v>
      </c>
      <c r="P517" t="str" cm="1">
        <f t="array" ref="P517">_xlfn.IFS(OrderData[[#This Row],[Roast Type]]="M","Medium",OrderData[[#This Row],[Roast Type]]="L","Light",OrderData[[#This Row],[Roast Type]]="D","Dark")</f>
        <v>Light</v>
      </c>
      <c r="Q517" t="str" cm="1">
        <f t="array" ref="Q517">_xlfn.IFS(OrderData[[#This Row],[Coffee Type]]="Rob","Robusta",OrderData[[#This Row],[Coffee Type]]="Ara","Arabica",OrderData[[#This Row],[Coffee Type]]="Lib","Librica",OrderData[[#This Row],[Coffee Type]]="Exc","Excelsior")</f>
        <v>Robusta</v>
      </c>
    </row>
    <row r="518" spans="1:17" x14ac:dyDescent="0.3">
      <c r="A518" s="2" t="s">
        <v>1029</v>
      </c>
      <c r="B518" s="3">
        <v>44723</v>
      </c>
      <c r="C518" s="2" t="s">
        <v>1030</v>
      </c>
      <c r="D518" t="s">
        <v>48</v>
      </c>
      <c r="E518" s="2">
        <v>5</v>
      </c>
      <c r="F518" s="2" t="str">
        <f>VLOOKUP(OrderData[[#This Row],[Customer ID]],customers!$A$1:$I$1001,2,FALSE)</f>
        <v>Cindra Burling</v>
      </c>
      <c r="G518" s="2" t="str">
        <f>LEFT(OrderData[[#This Row],[Name]], SEARCH(" ", OrderData[[#This Row],[Name]]) - 1)</f>
        <v>Cindra</v>
      </c>
      <c r="H518" s="2" t="str">
        <f>RIGHT(OrderData[[#This Row],[Name]], LEN(OrderData[[#This Row],[Name]]) - SEARCH(" ", OrderData[[#This Row],[Name]]))</f>
        <v>Burling</v>
      </c>
      <c r="I518" s="2" t="str">
        <f>VLOOKUP(OrderData[[#This Row],[Customer ID]],customers!$A$1:$I$1001,6,FALSE)</f>
        <v>Schenectady</v>
      </c>
      <c r="J518" s="2" t="str">
        <f>VLOOKUP(OrderData[[#This Row],[Customer ID]],customers!$A$1:$I$1001,7,FALSE)</f>
        <v>United States</v>
      </c>
      <c r="K518" t="str">
        <f>VLOOKUP(OrderData[[#This Row],[Customer ID]],customers!$A$1:$I$1001,9,FALSE)</f>
        <v>Yes</v>
      </c>
      <c r="L518" t="str">
        <f>INDEX(Table3[Coffee Type],MATCH(OrderData[[#This Row],[Product ID]],Table3[Product ID],0))</f>
        <v>Rob</v>
      </c>
      <c r="M518" t="str">
        <f>VLOOKUP(OrderData[[#This Row],[Product ID]],products!$A$1:$G$49,3,FALSE)</f>
        <v>D</v>
      </c>
      <c r="N518">
        <f>VLOOKUP(OrderData[[#This Row],[Product ID]],products!$A$1:$G$49,5,FALSE)</f>
        <v>20.584999999999997</v>
      </c>
      <c r="O518" s="4">
        <f>OrderData[[#This Row],[Unit Price]]*OrderData[[#This Row],[Quantity]]</f>
        <v>102.92499999999998</v>
      </c>
      <c r="P518" t="str" cm="1">
        <f t="array" ref="P518">_xlfn.IFS(OrderData[[#This Row],[Roast Type]]="M","Medium",OrderData[[#This Row],[Roast Type]]="L","Light",OrderData[[#This Row],[Roast Type]]="D","Dark")</f>
        <v>Dark</v>
      </c>
      <c r="Q518" t="str" cm="1">
        <f t="array" ref="Q518">_xlfn.IFS(OrderData[[#This Row],[Coffee Type]]="Rob","Robusta",OrderData[[#This Row],[Coffee Type]]="Ara","Arabica",OrderData[[#This Row],[Coffee Type]]="Lib","Librica",OrderData[[#This Row],[Coffee Type]]="Exc","Excelsior")</f>
        <v>Robusta</v>
      </c>
    </row>
    <row r="519" spans="1:17" x14ac:dyDescent="0.3">
      <c r="A519" s="2" t="s">
        <v>1031</v>
      </c>
      <c r="B519" s="3">
        <v>44678</v>
      </c>
      <c r="C519" s="2" t="s">
        <v>1032</v>
      </c>
      <c r="D519" t="s">
        <v>51</v>
      </c>
      <c r="E519" s="2">
        <v>2</v>
      </c>
      <c r="F519" s="2" t="str">
        <f>VLOOKUP(OrderData[[#This Row],[Customer ID]],customers!$A$1:$I$1001,2,FALSE)</f>
        <v>Channa Belamy</v>
      </c>
      <c r="G519" s="2" t="str">
        <f>LEFT(OrderData[[#This Row],[Name]], SEARCH(" ", OrderData[[#This Row],[Name]]) - 1)</f>
        <v>Channa</v>
      </c>
      <c r="H519" s="2" t="str">
        <f>RIGHT(OrderData[[#This Row],[Name]], LEN(OrderData[[#This Row],[Name]]) - SEARCH(" ", OrderData[[#This Row],[Name]]))</f>
        <v>Belamy</v>
      </c>
      <c r="I519" s="2" t="str">
        <f>VLOOKUP(OrderData[[#This Row],[Customer ID]],customers!$A$1:$I$1001,6,FALSE)</f>
        <v>Lakeland</v>
      </c>
      <c r="J519" s="2" t="str">
        <f>VLOOKUP(OrderData[[#This Row],[Customer ID]],customers!$A$1:$I$1001,7,FALSE)</f>
        <v>United States</v>
      </c>
      <c r="K519" t="str">
        <f>VLOOKUP(OrderData[[#This Row],[Customer ID]],customers!$A$1:$I$1001,9,FALSE)</f>
        <v>No</v>
      </c>
      <c r="L519" t="str">
        <f>INDEX(Table3[Coffee Type],MATCH(OrderData[[#This Row],[Product ID]],Table3[Product ID],0))</f>
        <v>Lib</v>
      </c>
      <c r="M519" t="str">
        <f>VLOOKUP(OrderData[[#This Row],[Product ID]],products!$A$1:$G$49,3,FALSE)</f>
        <v>D</v>
      </c>
      <c r="N519">
        <f>VLOOKUP(OrderData[[#This Row],[Product ID]],products!$A$1:$G$49,5,FALSE)</f>
        <v>3.8849999999999998</v>
      </c>
      <c r="O519" s="4">
        <f>OrderData[[#This Row],[Unit Price]]*OrderData[[#This Row],[Quantity]]</f>
        <v>7.77</v>
      </c>
      <c r="P519" t="str" cm="1">
        <f t="array" ref="P519">_xlfn.IFS(OrderData[[#This Row],[Roast Type]]="M","Medium",OrderData[[#This Row],[Roast Type]]="L","Light",OrderData[[#This Row],[Roast Type]]="D","Dark")</f>
        <v>Dark</v>
      </c>
      <c r="Q519" t="str" cm="1">
        <f t="array" ref="Q519">_xlfn.IFS(OrderData[[#This Row],[Coffee Type]]="Rob","Robusta",OrderData[[#This Row],[Coffee Type]]="Ara","Arabica",OrderData[[#This Row],[Coffee Type]]="Lib","Librica",OrderData[[#This Row],[Coffee Type]]="Exc","Excelsior")</f>
        <v>Librica</v>
      </c>
    </row>
    <row r="520" spans="1:17" x14ac:dyDescent="0.3">
      <c r="A520" s="2" t="s">
        <v>1033</v>
      </c>
      <c r="B520" s="3">
        <v>44194</v>
      </c>
      <c r="C520" s="2" t="s">
        <v>1034</v>
      </c>
      <c r="D520" t="s">
        <v>543</v>
      </c>
      <c r="E520" s="2">
        <v>5</v>
      </c>
      <c r="F520" s="2" t="str">
        <f>VLOOKUP(OrderData[[#This Row],[Customer ID]],customers!$A$1:$I$1001,2,FALSE)</f>
        <v>Karl Imorts</v>
      </c>
      <c r="G520" s="2" t="str">
        <f>LEFT(OrderData[[#This Row],[Name]], SEARCH(" ", OrderData[[#This Row],[Name]]) - 1)</f>
        <v>Karl</v>
      </c>
      <c r="H520" s="2" t="str">
        <f>RIGHT(OrderData[[#This Row],[Name]], LEN(OrderData[[#This Row],[Name]]) - SEARCH(" ", OrderData[[#This Row],[Name]]))</f>
        <v>Imorts</v>
      </c>
      <c r="I520" s="2" t="str">
        <f>VLOOKUP(OrderData[[#This Row],[Customer ID]],customers!$A$1:$I$1001,6,FALSE)</f>
        <v>Melbourne</v>
      </c>
      <c r="J520" s="2" t="str">
        <f>VLOOKUP(OrderData[[#This Row],[Customer ID]],customers!$A$1:$I$1001,7,FALSE)</f>
        <v>United States</v>
      </c>
      <c r="K520" t="str">
        <f>VLOOKUP(OrderData[[#This Row],[Customer ID]],customers!$A$1:$I$1001,9,FALSE)</f>
        <v>No</v>
      </c>
      <c r="L520" t="str">
        <f>INDEX(Table3[Coffee Type],MATCH(OrderData[[#This Row],[Product ID]],Table3[Product ID],0))</f>
        <v>Exc</v>
      </c>
      <c r="M520" t="str">
        <f>VLOOKUP(OrderData[[#This Row],[Product ID]],products!$A$1:$G$49,3,FALSE)</f>
        <v>D</v>
      </c>
      <c r="N520">
        <f>VLOOKUP(OrderData[[#This Row],[Product ID]],products!$A$1:$G$49,5,FALSE)</f>
        <v>27.945</v>
      </c>
      <c r="O520" s="4">
        <f>OrderData[[#This Row],[Unit Price]]*OrderData[[#This Row],[Quantity]]</f>
        <v>139.72499999999999</v>
      </c>
      <c r="P520" t="str" cm="1">
        <f t="array" ref="P520">_xlfn.IFS(OrderData[[#This Row],[Roast Type]]="M","Medium",OrderData[[#This Row],[Roast Type]]="L","Light",OrderData[[#This Row],[Roast Type]]="D","Dark")</f>
        <v>Dark</v>
      </c>
      <c r="Q520" t="str" cm="1">
        <f t="array" ref="Q520">_xlfn.IFS(OrderData[[#This Row],[Coffee Type]]="Rob","Robusta",OrderData[[#This Row],[Coffee Type]]="Ara","Arabica",OrderData[[#This Row],[Coffee Type]]="Lib","Librica",OrderData[[#This Row],[Coffee Type]]="Exc","Excelsior")</f>
        <v>Excelsior</v>
      </c>
    </row>
    <row r="521" spans="1:17" x14ac:dyDescent="0.3">
      <c r="A521" s="2" t="s">
        <v>1035</v>
      </c>
      <c r="B521" s="3">
        <v>44026</v>
      </c>
      <c r="C521" s="2" t="s">
        <v>1001</v>
      </c>
      <c r="D521" t="s">
        <v>85</v>
      </c>
      <c r="E521" s="2">
        <v>2</v>
      </c>
      <c r="F521" s="2" t="str">
        <f>VLOOKUP(OrderData[[#This Row],[Customer ID]],customers!$A$1:$I$1001,2,FALSE)</f>
        <v>Marja Urion</v>
      </c>
      <c r="G521" s="2" t="str">
        <f>LEFT(OrderData[[#This Row],[Name]], SEARCH(" ", OrderData[[#This Row],[Name]]) - 1)</f>
        <v>Marja</v>
      </c>
      <c r="H521" s="2" t="str">
        <f>RIGHT(OrderData[[#This Row],[Name]], LEN(OrderData[[#This Row],[Name]]) - SEARCH(" ", OrderData[[#This Row],[Name]]))</f>
        <v>Urion</v>
      </c>
      <c r="I521" s="2" t="str">
        <f>VLOOKUP(OrderData[[#This Row],[Customer ID]],customers!$A$1:$I$1001,6,FALSE)</f>
        <v>Virginia</v>
      </c>
      <c r="J521" s="2" t="str">
        <f>VLOOKUP(OrderData[[#This Row],[Customer ID]],customers!$A$1:$I$1001,7,FALSE)</f>
        <v>Ireland</v>
      </c>
      <c r="K521" t="str">
        <f>VLOOKUP(OrderData[[#This Row],[Customer ID]],customers!$A$1:$I$1001,9,FALSE)</f>
        <v>Yes</v>
      </c>
      <c r="L521" t="str">
        <f>INDEX(Table3[Coffee Type],MATCH(OrderData[[#This Row],[Product ID]],Table3[Product ID],0))</f>
        <v>Ara</v>
      </c>
      <c r="M521" t="str">
        <f>VLOOKUP(OrderData[[#This Row],[Product ID]],products!$A$1:$G$49,3,FALSE)</f>
        <v>D</v>
      </c>
      <c r="N521">
        <f>VLOOKUP(OrderData[[#This Row],[Product ID]],products!$A$1:$G$49,5,FALSE)</f>
        <v>5.97</v>
      </c>
      <c r="O521" s="4">
        <f>OrderData[[#This Row],[Unit Price]]*OrderData[[#This Row],[Quantity]]</f>
        <v>11.94</v>
      </c>
      <c r="P521" t="str" cm="1">
        <f t="array" ref="P521">_xlfn.IFS(OrderData[[#This Row],[Roast Type]]="M","Medium",OrderData[[#This Row],[Roast Type]]="L","Light",OrderData[[#This Row],[Roast Type]]="D","Dark")</f>
        <v>Dark</v>
      </c>
      <c r="Q521" t="str" cm="1">
        <f t="array" ref="Q521">_xlfn.IFS(OrderData[[#This Row],[Coffee Type]]="Rob","Robusta",OrderData[[#This Row],[Coffee Type]]="Ara","Arabica",OrderData[[#This Row],[Coffee Type]]="Lib","Librica",OrderData[[#This Row],[Coffee Type]]="Exc","Excelsior")</f>
        <v>Arabica</v>
      </c>
    </row>
    <row r="522" spans="1:17" x14ac:dyDescent="0.3">
      <c r="A522" s="2" t="s">
        <v>1036</v>
      </c>
      <c r="B522" s="3">
        <v>44446</v>
      </c>
      <c r="C522" s="2" t="s">
        <v>1037</v>
      </c>
      <c r="D522" t="s">
        <v>51</v>
      </c>
      <c r="E522" s="2">
        <v>1</v>
      </c>
      <c r="F522" s="2" t="str">
        <f>VLOOKUP(OrderData[[#This Row],[Customer ID]],customers!$A$1:$I$1001,2,FALSE)</f>
        <v>Mag Armistead</v>
      </c>
      <c r="G522" s="2" t="str">
        <f>LEFT(OrderData[[#This Row],[Name]], SEARCH(" ", OrderData[[#This Row],[Name]]) - 1)</f>
        <v>Mag</v>
      </c>
      <c r="H522" s="2" t="str">
        <f>RIGHT(OrderData[[#This Row],[Name]], LEN(OrderData[[#This Row],[Name]]) - SEARCH(" ", OrderData[[#This Row],[Name]]))</f>
        <v>Armistead</v>
      </c>
      <c r="I522" s="2" t="str">
        <f>VLOOKUP(OrderData[[#This Row],[Customer ID]],customers!$A$1:$I$1001,6,FALSE)</f>
        <v>New Orleans</v>
      </c>
      <c r="J522" s="2" t="str">
        <f>VLOOKUP(OrderData[[#This Row],[Customer ID]],customers!$A$1:$I$1001,7,FALSE)</f>
        <v>United States</v>
      </c>
      <c r="K522" t="str">
        <f>VLOOKUP(OrderData[[#This Row],[Customer ID]],customers!$A$1:$I$1001,9,FALSE)</f>
        <v>No</v>
      </c>
      <c r="L522" t="str">
        <f>INDEX(Table3[Coffee Type],MATCH(OrderData[[#This Row],[Product ID]],Table3[Product ID],0))</f>
        <v>Lib</v>
      </c>
      <c r="M522" t="str">
        <f>VLOOKUP(OrderData[[#This Row],[Product ID]],products!$A$1:$G$49,3,FALSE)</f>
        <v>D</v>
      </c>
      <c r="N522">
        <f>VLOOKUP(OrderData[[#This Row],[Product ID]],products!$A$1:$G$49,5,FALSE)</f>
        <v>3.8849999999999998</v>
      </c>
      <c r="O522" s="4">
        <f>OrderData[[#This Row],[Unit Price]]*OrderData[[#This Row],[Quantity]]</f>
        <v>3.8849999999999998</v>
      </c>
      <c r="P522" t="str" cm="1">
        <f t="array" ref="P522">_xlfn.IFS(OrderData[[#This Row],[Roast Type]]="M","Medium",OrderData[[#This Row],[Roast Type]]="L","Light",OrderData[[#This Row],[Roast Type]]="D","Dark")</f>
        <v>Dark</v>
      </c>
      <c r="Q522" t="str" cm="1">
        <f t="array" ref="Q522">_xlfn.IFS(OrderData[[#This Row],[Coffee Type]]="Rob","Robusta",OrderData[[#This Row],[Coffee Type]]="Ara","Arabica",OrderData[[#This Row],[Coffee Type]]="Lib","Librica",OrderData[[#This Row],[Coffee Type]]="Exc","Excelsior")</f>
        <v>Librica</v>
      </c>
    </row>
    <row r="523" spans="1:17" x14ac:dyDescent="0.3">
      <c r="A523" s="2" t="s">
        <v>1036</v>
      </c>
      <c r="B523" s="3">
        <v>44446</v>
      </c>
      <c r="C523" s="2" t="s">
        <v>1037</v>
      </c>
      <c r="D523" t="s">
        <v>15</v>
      </c>
      <c r="E523" s="2">
        <v>4</v>
      </c>
      <c r="F523" s="2" t="str">
        <f>VLOOKUP(OrderData[[#This Row],[Customer ID]],customers!$A$1:$I$1001,2,FALSE)</f>
        <v>Mag Armistead</v>
      </c>
      <c r="G523" s="2" t="str">
        <f>LEFT(OrderData[[#This Row],[Name]], SEARCH(" ", OrderData[[#This Row],[Name]]) - 1)</f>
        <v>Mag</v>
      </c>
      <c r="H523" s="2" t="str">
        <f>RIGHT(OrderData[[#This Row],[Name]], LEN(OrderData[[#This Row],[Name]]) - SEARCH(" ", OrderData[[#This Row],[Name]]))</f>
        <v>Armistead</v>
      </c>
      <c r="I523" s="2" t="str">
        <f>VLOOKUP(OrderData[[#This Row],[Customer ID]],customers!$A$1:$I$1001,6,FALSE)</f>
        <v>New Orleans</v>
      </c>
      <c r="J523" s="2" t="str">
        <f>VLOOKUP(OrderData[[#This Row],[Customer ID]],customers!$A$1:$I$1001,7,FALSE)</f>
        <v>United States</v>
      </c>
      <c r="K523" t="str">
        <f>VLOOKUP(OrderData[[#This Row],[Customer ID]],customers!$A$1:$I$1001,9,FALSE)</f>
        <v>No</v>
      </c>
      <c r="L523" t="str">
        <f>INDEX(Table3[Coffee Type],MATCH(OrderData[[#This Row],[Product ID]],Table3[Product ID],0))</f>
        <v>Rob</v>
      </c>
      <c r="M523" t="str">
        <f>VLOOKUP(OrderData[[#This Row],[Product ID]],products!$A$1:$G$49,3,FALSE)</f>
        <v>M</v>
      </c>
      <c r="N523">
        <f>VLOOKUP(OrderData[[#This Row],[Product ID]],products!$A$1:$G$49,5,FALSE)</f>
        <v>9.9499999999999993</v>
      </c>
      <c r="O523" s="4">
        <f>OrderData[[#This Row],[Unit Price]]*OrderData[[#This Row],[Quantity]]</f>
        <v>39.799999999999997</v>
      </c>
      <c r="P523" t="str" cm="1">
        <f t="array" ref="P523">_xlfn.IFS(OrderData[[#This Row],[Roast Type]]="M","Medium",OrderData[[#This Row],[Roast Type]]="L","Light",OrderData[[#This Row],[Roast Type]]="D","Dark")</f>
        <v>Medium</v>
      </c>
      <c r="Q523" t="str" cm="1">
        <f t="array" ref="Q523">_xlfn.IFS(OrderData[[#This Row],[Coffee Type]]="Rob","Robusta",OrderData[[#This Row],[Coffee Type]]="Ara","Arabica",OrderData[[#This Row],[Coffee Type]]="Lib","Librica",OrderData[[#This Row],[Coffee Type]]="Exc","Excelsior")</f>
        <v>Robusta</v>
      </c>
    </row>
    <row r="524" spans="1:17" x14ac:dyDescent="0.3">
      <c r="A524" s="2" t="s">
        <v>1038</v>
      </c>
      <c r="B524" s="3">
        <v>43625</v>
      </c>
      <c r="C524" s="2" t="s">
        <v>1039</v>
      </c>
      <c r="D524" t="s">
        <v>35</v>
      </c>
      <c r="E524" s="2">
        <v>5</v>
      </c>
      <c r="F524" s="2" t="str">
        <f>VLOOKUP(OrderData[[#This Row],[Customer ID]],customers!$A$1:$I$1001,2,FALSE)</f>
        <v>Vasili Upstone</v>
      </c>
      <c r="G524" s="2" t="str">
        <f>LEFT(OrderData[[#This Row],[Name]], SEARCH(" ", OrderData[[#This Row],[Name]]) - 1)</f>
        <v>Vasili</v>
      </c>
      <c r="H524" s="2" t="str">
        <f>RIGHT(OrderData[[#This Row],[Name]], LEN(OrderData[[#This Row],[Name]]) - SEARCH(" ", OrderData[[#This Row],[Name]]))</f>
        <v>Upstone</v>
      </c>
      <c r="I524" s="2" t="str">
        <f>VLOOKUP(OrderData[[#This Row],[Customer ID]],customers!$A$1:$I$1001,6,FALSE)</f>
        <v>Topeka</v>
      </c>
      <c r="J524" s="2" t="str">
        <f>VLOOKUP(OrderData[[#This Row],[Customer ID]],customers!$A$1:$I$1001,7,FALSE)</f>
        <v>United States</v>
      </c>
      <c r="K524" t="str">
        <f>VLOOKUP(OrderData[[#This Row],[Customer ID]],customers!$A$1:$I$1001,9,FALSE)</f>
        <v>No</v>
      </c>
      <c r="L524" t="str">
        <f>INDEX(Table3[Coffee Type],MATCH(OrderData[[#This Row],[Product ID]],Table3[Product ID],0))</f>
        <v>Rob</v>
      </c>
      <c r="M524" t="str">
        <f>VLOOKUP(OrderData[[#This Row],[Product ID]],products!$A$1:$G$49,3,FALSE)</f>
        <v>M</v>
      </c>
      <c r="N524">
        <f>VLOOKUP(OrderData[[#This Row],[Product ID]],products!$A$1:$G$49,5,FALSE)</f>
        <v>5.97</v>
      </c>
      <c r="O524" s="4">
        <f>OrderData[[#This Row],[Unit Price]]*OrderData[[#This Row],[Quantity]]</f>
        <v>29.849999999999998</v>
      </c>
      <c r="P524" t="str" cm="1">
        <f t="array" ref="P524">_xlfn.IFS(OrderData[[#This Row],[Roast Type]]="M","Medium",OrderData[[#This Row],[Roast Type]]="L","Light",OrderData[[#This Row],[Roast Type]]="D","Dark")</f>
        <v>Medium</v>
      </c>
      <c r="Q524" t="str" cm="1">
        <f t="array" ref="Q524">_xlfn.IFS(OrderData[[#This Row],[Coffee Type]]="Rob","Robusta",OrderData[[#This Row],[Coffee Type]]="Ara","Arabica",OrderData[[#This Row],[Coffee Type]]="Lib","Librica",OrderData[[#This Row],[Coffee Type]]="Exc","Excelsior")</f>
        <v>Robusta</v>
      </c>
    </row>
    <row r="525" spans="1:17" x14ac:dyDescent="0.3">
      <c r="A525" s="2" t="s">
        <v>1040</v>
      </c>
      <c r="B525" s="3">
        <v>44129</v>
      </c>
      <c r="C525" s="2" t="s">
        <v>1041</v>
      </c>
      <c r="D525" t="s">
        <v>122</v>
      </c>
      <c r="E525" s="2">
        <v>1</v>
      </c>
      <c r="F525" s="2" t="str">
        <f>VLOOKUP(OrderData[[#This Row],[Customer ID]],customers!$A$1:$I$1001,2,FALSE)</f>
        <v>Berty Beelby</v>
      </c>
      <c r="G525" s="2" t="str">
        <f>LEFT(OrderData[[#This Row],[Name]], SEARCH(" ", OrderData[[#This Row],[Name]]) - 1)</f>
        <v>Berty</v>
      </c>
      <c r="H525" s="2" t="str">
        <f>RIGHT(OrderData[[#This Row],[Name]], LEN(OrderData[[#This Row],[Name]]) - SEARCH(" ", OrderData[[#This Row],[Name]]))</f>
        <v>Beelby</v>
      </c>
      <c r="I525" s="2" t="str">
        <f>VLOOKUP(OrderData[[#This Row],[Customer ID]],customers!$A$1:$I$1001,6,FALSE)</f>
        <v>Lucan</v>
      </c>
      <c r="J525" s="2" t="str">
        <f>VLOOKUP(OrderData[[#This Row],[Customer ID]],customers!$A$1:$I$1001,7,FALSE)</f>
        <v>Ireland</v>
      </c>
      <c r="K525" t="str">
        <f>VLOOKUP(OrderData[[#This Row],[Customer ID]],customers!$A$1:$I$1001,9,FALSE)</f>
        <v>No</v>
      </c>
      <c r="L525" t="str">
        <f>INDEX(Table3[Coffee Type],MATCH(OrderData[[#This Row],[Product ID]],Table3[Product ID],0))</f>
        <v>Lib</v>
      </c>
      <c r="M525" t="str">
        <f>VLOOKUP(OrderData[[#This Row],[Product ID]],products!$A$1:$G$49,3,FALSE)</f>
        <v>D</v>
      </c>
      <c r="N525">
        <f>VLOOKUP(OrderData[[#This Row],[Product ID]],products!$A$1:$G$49,5,FALSE)</f>
        <v>29.784999999999997</v>
      </c>
      <c r="O525" s="4">
        <f>OrderData[[#This Row],[Unit Price]]*OrderData[[#This Row],[Quantity]]</f>
        <v>29.784999999999997</v>
      </c>
      <c r="P525" t="str" cm="1">
        <f t="array" ref="P525">_xlfn.IFS(OrderData[[#This Row],[Roast Type]]="M","Medium",OrderData[[#This Row],[Roast Type]]="L","Light",OrderData[[#This Row],[Roast Type]]="D","Dark")</f>
        <v>Dark</v>
      </c>
      <c r="Q525" t="str" cm="1">
        <f t="array" ref="Q525">_xlfn.IFS(OrderData[[#This Row],[Coffee Type]]="Rob","Robusta",OrderData[[#This Row],[Coffee Type]]="Ara","Arabica",OrderData[[#This Row],[Coffee Type]]="Lib","Librica",OrderData[[#This Row],[Coffee Type]]="Exc","Excelsior")</f>
        <v>Librica</v>
      </c>
    </row>
    <row r="526" spans="1:17" x14ac:dyDescent="0.3">
      <c r="A526" s="2" t="s">
        <v>1042</v>
      </c>
      <c r="B526" s="3">
        <v>44255</v>
      </c>
      <c r="C526" s="2" t="s">
        <v>1043</v>
      </c>
      <c r="D526" t="s">
        <v>117</v>
      </c>
      <c r="E526" s="2">
        <v>2</v>
      </c>
      <c r="F526" s="2" t="str">
        <f>VLOOKUP(OrderData[[#This Row],[Customer ID]],customers!$A$1:$I$1001,2,FALSE)</f>
        <v>Erny Stenyng</v>
      </c>
      <c r="G526" s="2" t="str">
        <f>LEFT(OrderData[[#This Row],[Name]], SEARCH(" ", OrderData[[#This Row],[Name]]) - 1)</f>
        <v>Erny</v>
      </c>
      <c r="H526" s="2" t="str">
        <f>RIGHT(OrderData[[#This Row],[Name]], LEN(OrderData[[#This Row],[Name]]) - SEARCH(" ", OrderData[[#This Row],[Name]]))</f>
        <v>Stenyng</v>
      </c>
      <c r="I526" s="2" t="str">
        <f>VLOOKUP(OrderData[[#This Row],[Customer ID]],customers!$A$1:$I$1001,6,FALSE)</f>
        <v>Springfield</v>
      </c>
      <c r="J526" s="2" t="str">
        <f>VLOOKUP(OrderData[[#This Row],[Customer ID]],customers!$A$1:$I$1001,7,FALSE)</f>
        <v>United States</v>
      </c>
      <c r="K526" t="str">
        <f>VLOOKUP(OrderData[[#This Row],[Customer ID]],customers!$A$1:$I$1001,9,FALSE)</f>
        <v>No</v>
      </c>
      <c r="L526" t="str">
        <f>INDEX(Table3[Coffee Type],MATCH(OrderData[[#This Row],[Product ID]],Table3[Product ID],0))</f>
        <v>Lib</v>
      </c>
      <c r="M526" t="str">
        <f>VLOOKUP(OrderData[[#This Row],[Product ID]],products!$A$1:$G$49,3,FALSE)</f>
        <v>L</v>
      </c>
      <c r="N526">
        <f>VLOOKUP(OrderData[[#This Row],[Product ID]],products!$A$1:$G$49,5,FALSE)</f>
        <v>36.454999999999998</v>
      </c>
      <c r="O526" s="4">
        <f>OrderData[[#This Row],[Unit Price]]*OrderData[[#This Row],[Quantity]]</f>
        <v>72.91</v>
      </c>
      <c r="P526" t="str" cm="1">
        <f t="array" ref="P526">_xlfn.IFS(OrderData[[#This Row],[Roast Type]]="M","Medium",OrderData[[#This Row],[Roast Type]]="L","Light",OrderData[[#This Row],[Roast Type]]="D","Dark")</f>
        <v>Light</v>
      </c>
      <c r="Q526" t="str" cm="1">
        <f t="array" ref="Q526">_xlfn.IFS(OrderData[[#This Row],[Coffee Type]]="Rob","Robusta",OrderData[[#This Row],[Coffee Type]]="Ara","Arabica",OrderData[[#This Row],[Coffee Type]]="Lib","Librica",OrderData[[#This Row],[Coffee Type]]="Exc","Excelsior")</f>
        <v>Librica</v>
      </c>
    </row>
    <row r="527" spans="1:17" x14ac:dyDescent="0.3">
      <c r="A527" s="2" t="s">
        <v>1044</v>
      </c>
      <c r="B527" s="3">
        <v>44038</v>
      </c>
      <c r="C527" s="2" t="s">
        <v>1045</v>
      </c>
      <c r="D527" t="s">
        <v>114</v>
      </c>
      <c r="E527" s="2">
        <v>5</v>
      </c>
      <c r="F527" s="2" t="str">
        <f>VLOOKUP(OrderData[[#This Row],[Customer ID]],customers!$A$1:$I$1001,2,FALSE)</f>
        <v>Edin Yantsurev</v>
      </c>
      <c r="G527" s="2" t="str">
        <f>LEFT(OrderData[[#This Row],[Name]], SEARCH(" ", OrderData[[#This Row],[Name]]) - 1)</f>
        <v>Edin</v>
      </c>
      <c r="H527" s="2" t="str">
        <f>RIGHT(OrderData[[#This Row],[Name]], LEN(OrderData[[#This Row],[Name]]) - SEARCH(" ", OrderData[[#This Row],[Name]]))</f>
        <v>Yantsurev</v>
      </c>
      <c r="I527" s="2" t="str">
        <f>VLOOKUP(OrderData[[#This Row],[Customer ID]],customers!$A$1:$I$1001,6,FALSE)</f>
        <v>Camden</v>
      </c>
      <c r="J527" s="2" t="str">
        <f>VLOOKUP(OrderData[[#This Row],[Customer ID]],customers!$A$1:$I$1001,7,FALSE)</f>
        <v>United States</v>
      </c>
      <c r="K527" t="str">
        <f>VLOOKUP(OrderData[[#This Row],[Customer ID]],customers!$A$1:$I$1001,9,FALSE)</f>
        <v>Yes</v>
      </c>
      <c r="L527" t="str">
        <f>INDEX(Table3[Coffee Type],MATCH(OrderData[[#This Row],[Product ID]],Table3[Product ID],0))</f>
        <v>Rob</v>
      </c>
      <c r="M527" t="str">
        <f>VLOOKUP(OrderData[[#This Row],[Product ID]],products!$A$1:$G$49,3,FALSE)</f>
        <v>D</v>
      </c>
      <c r="N527">
        <f>VLOOKUP(OrderData[[#This Row],[Product ID]],products!$A$1:$G$49,5,FALSE)</f>
        <v>2.6849999999999996</v>
      </c>
      <c r="O527" s="4">
        <f>OrderData[[#This Row],[Unit Price]]*OrderData[[#This Row],[Quantity]]</f>
        <v>13.424999999999997</v>
      </c>
      <c r="P527" t="str" cm="1">
        <f t="array" ref="P527">_xlfn.IFS(OrderData[[#This Row],[Roast Type]]="M","Medium",OrderData[[#This Row],[Roast Type]]="L","Light",OrderData[[#This Row],[Roast Type]]="D","Dark")</f>
        <v>Dark</v>
      </c>
      <c r="Q527" t="str" cm="1">
        <f t="array" ref="Q527">_xlfn.IFS(OrderData[[#This Row],[Coffee Type]]="Rob","Robusta",OrderData[[#This Row],[Coffee Type]]="Ara","Arabica",OrderData[[#This Row],[Coffee Type]]="Lib","Librica",OrderData[[#This Row],[Coffee Type]]="Exc","Excelsior")</f>
        <v>Robusta</v>
      </c>
    </row>
    <row r="528" spans="1:17" x14ac:dyDescent="0.3">
      <c r="A528" s="2" t="s">
        <v>1046</v>
      </c>
      <c r="B528" s="3">
        <v>44717</v>
      </c>
      <c r="C528" s="2" t="s">
        <v>1047</v>
      </c>
      <c r="D528" t="s">
        <v>125</v>
      </c>
      <c r="E528" s="2">
        <v>4</v>
      </c>
      <c r="F528" s="2" t="str">
        <f>VLOOKUP(OrderData[[#This Row],[Customer ID]],customers!$A$1:$I$1001,2,FALSE)</f>
        <v>Webb Speechly</v>
      </c>
      <c r="G528" s="2" t="str">
        <f>LEFT(OrderData[[#This Row],[Name]], SEARCH(" ", OrderData[[#This Row],[Name]]) - 1)</f>
        <v>Webb</v>
      </c>
      <c r="H528" s="2" t="str">
        <f>RIGHT(OrderData[[#This Row],[Name]], LEN(OrderData[[#This Row],[Name]]) - SEARCH(" ", OrderData[[#This Row],[Name]]))</f>
        <v>Speechly</v>
      </c>
      <c r="I528" s="2" t="str">
        <f>VLOOKUP(OrderData[[#This Row],[Customer ID]],customers!$A$1:$I$1001,6,FALSE)</f>
        <v>Seattle</v>
      </c>
      <c r="J528" s="2" t="str">
        <f>VLOOKUP(OrderData[[#This Row],[Customer ID]],customers!$A$1:$I$1001,7,FALSE)</f>
        <v>United States</v>
      </c>
      <c r="K528" t="str">
        <f>VLOOKUP(OrderData[[#This Row],[Customer ID]],customers!$A$1:$I$1001,9,FALSE)</f>
        <v>Yes</v>
      </c>
      <c r="L528" t="str">
        <f>INDEX(Table3[Coffee Type],MATCH(OrderData[[#This Row],[Product ID]],Table3[Product ID],0))</f>
        <v>Exc</v>
      </c>
      <c r="M528" t="str">
        <f>VLOOKUP(OrderData[[#This Row],[Product ID]],products!$A$1:$G$49,3,FALSE)</f>
        <v>M</v>
      </c>
      <c r="N528">
        <f>VLOOKUP(OrderData[[#This Row],[Product ID]],products!$A$1:$G$49,5,FALSE)</f>
        <v>31.624999999999996</v>
      </c>
      <c r="O528" s="4">
        <f>OrderData[[#This Row],[Unit Price]]*OrderData[[#This Row],[Quantity]]</f>
        <v>126.49999999999999</v>
      </c>
      <c r="P528" t="str" cm="1">
        <f t="array" ref="P528">_xlfn.IFS(OrderData[[#This Row],[Roast Type]]="M","Medium",OrderData[[#This Row],[Roast Type]]="L","Light",OrderData[[#This Row],[Roast Type]]="D","Dark")</f>
        <v>Medium</v>
      </c>
      <c r="Q528" t="str" cm="1">
        <f t="array" ref="Q528">_xlfn.IFS(OrderData[[#This Row],[Coffee Type]]="Rob","Robusta",OrderData[[#This Row],[Coffee Type]]="Ara","Arabica",OrderData[[#This Row],[Coffee Type]]="Lib","Librica",OrderData[[#This Row],[Coffee Type]]="Exc","Excelsior")</f>
        <v>Excelsior</v>
      </c>
    </row>
    <row r="529" spans="1:17" x14ac:dyDescent="0.3">
      <c r="A529" s="2" t="s">
        <v>1048</v>
      </c>
      <c r="B529" s="3">
        <v>43517</v>
      </c>
      <c r="C529" s="2" t="s">
        <v>1049</v>
      </c>
      <c r="D529" t="s">
        <v>16</v>
      </c>
      <c r="E529" s="2">
        <v>5</v>
      </c>
      <c r="F529" s="2" t="str">
        <f>VLOOKUP(OrderData[[#This Row],[Customer ID]],customers!$A$1:$I$1001,2,FALSE)</f>
        <v>Irvine Phillpot</v>
      </c>
      <c r="G529" s="2" t="str">
        <f>LEFT(OrderData[[#This Row],[Name]], SEARCH(" ", OrderData[[#This Row],[Name]]) - 1)</f>
        <v>Irvine</v>
      </c>
      <c r="H529" s="2" t="str">
        <f>RIGHT(OrderData[[#This Row],[Name]], LEN(OrderData[[#This Row],[Name]]) - SEARCH(" ", OrderData[[#This Row],[Name]]))</f>
        <v>Phillpot</v>
      </c>
      <c r="I529" s="2" t="str">
        <f>VLOOKUP(OrderData[[#This Row],[Customer ID]],customers!$A$1:$I$1001,6,FALSE)</f>
        <v>Wootton</v>
      </c>
      <c r="J529" s="2" t="str">
        <f>VLOOKUP(OrderData[[#This Row],[Customer ID]],customers!$A$1:$I$1001,7,FALSE)</f>
        <v>United Kingdom</v>
      </c>
      <c r="K529" t="str">
        <f>VLOOKUP(OrderData[[#This Row],[Customer ID]],customers!$A$1:$I$1001,9,FALSE)</f>
        <v>No</v>
      </c>
      <c r="L529" t="str">
        <f>INDEX(Table3[Coffee Type],MATCH(OrderData[[#This Row],[Product ID]],Table3[Product ID],0))</f>
        <v>Exc</v>
      </c>
      <c r="M529" t="str">
        <f>VLOOKUP(OrderData[[#This Row],[Product ID]],products!$A$1:$G$49,3,FALSE)</f>
        <v>M</v>
      </c>
      <c r="N529">
        <f>VLOOKUP(OrderData[[#This Row],[Product ID]],products!$A$1:$G$49,5,FALSE)</f>
        <v>8.25</v>
      </c>
      <c r="O529" s="4">
        <f>OrderData[[#This Row],[Unit Price]]*OrderData[[#This Row],[Quantity]]</f>
        <v>41.25</v>
      </c>
      <c r="P529" t="str" cm="1">
        <f t="array" ref="P529">_xlfn.IFS(OrderData[[#This Row],[Roast Type]]="M","Medium",OrderData[[#This Row],[Roast Type]]="L","Light",OrderData[[#This Row],[Roast Type]]="D","Dark")</f>
        <v>Medium</v>
      </c>
      <c r="Q529" t="str" cm="1">
        <f t="array" ref="Q529">_xlfn.IFS(OrderData[[#This Row],[Coffee Type]]="Rob","Robusta",OrderData[[#This Row],[Coffee Type]]="Ara","Arabica",OrderData[[#This Row],[Coffee Type]]="Lib","Librica",OrderData[[#This Row],[Coffee Type]]="Exc","Excelsior")</f>
        <v>Excelsior</v>
      </c>
    </row>
    <row r="530" spans="1:17" x14ac:dyDescent="0.3">
      <c r="A530" s="2" t="s">
        <v>1050</v>
      </c>
      <c r="B530" s="3">
        <v>43926</v>
      </c>
      <c r="C530" s="2" t="s">
        <v>1051</v>
      </c>
      <c r="D530" t="s">
        <v>189</v>
      </c>
      <c r="E530" s="2">
        <v>6</v>
      </c>
      <c r="F530" s="2" t="str">
        <f>VLOOKUP(OrderData[[#This Row],[Customer ID]],customers!$A$1:$I$1001,2,FALSE)</f>
        <v>Lem Pennacci</v>
      </c>
      <c r="G530" s="2" t="str">
        <f>LEFT(OrderData[[#This Row],[Name]], SEARCH(" ", OrderData[[#This Row],[Name]]) - 1)</f>
        <v>Lem</v>
      </c>
      <c r="H530" s="2" t="str">
        <f>RIGHT(OrderData[[#This Row],[Name]], LEN(OrderData[[#This Row],[Name]]) - SEARCH(" ", OrderData[[#This Row],[Name]]))</f>
        <v>Pennacci</v>
      </c>
      <c r="I530" s="2" t="str">
        <f>VLOOKUP(OrderData[[#This Row],[Customer ID]],customers!$A$1:$I$1001,6,FALSE)</f>
        <v>Waco</v>
      </c>
      <c r="J530" s="2" t="str">
        <f>VLOOKUP(OrderData[[#This Row],[Customer ID]],customers!$A$1:$I$1001,7,FALSE)</f>
        <v>United States</v>
      </c>
      <c r="K530" t="str">
        <f>VLOOKUP(OrderData[[#This Row],[Customer ID]],customers!$A$1:$I$1001,9,FALSE)</f>
        <v>No</v>
      </c>
      <c r="L530" t="str">
        <f>INDEX(Table3[Coffee Type],MATCH(OrderData[[#This Row],[Product ID]],Table3[Product ID],0))</f>
        <v>Exc</v>
      </c>
      <c r="M530" t="str">
        <f>VLOOKUP(OrderData[[#This Row],[Product ID]],products!$A$1:$G$49,3,FALSE)</f>
        <v>L</v>
      </c>
      <c r="N530">
        <f>VLOOKUP(OrderData[[#This Row],[Product ID]],products!$A$1:$G$49,5,FALSE)</f>
        <v>8.91</v>
      </c>
      <c r="O530" s="4">
        <f>OrderData[[#This Row],[Unit Price]]*OrderData[[#This Row],[Quantity]]</f>
        <v>53.46</v>
      </c>
      <c r="P530" t="str" cm="1">
        <f t="array" ref="P530">_xlfn.IFS(OrderData[[#This Row],[Roast Type]]="M","Medium",OrderData[[#This Row],[Roast Type]]="L","Light",OrderData[[#This Row],[Roast Type]]="D","Dark")</f>
        <v>Light</v>
      </c>
      <c r="Q530" t="str" cm="1">
        <f t="array" ref="Q530">_xlfn.IFS(OrderData[[#This Row],[Coffee Type]]="Rob","Robusta",OrderData[[#This Row],[Coffee Type]]="Ara","Arabica",OrderData[[#This Row],[Coffee Type]]="Lib","Librica",OrderData[[#This Row],[Coffee Type]]="Exc","Excelsior")</f>
        <v>Excelsior</v>
      </c>
    </row>
    <row r="531" spans="1:17" x14ac:dyDescent="0.3">
      <c r="A531" s="2" t="s">
        <v>1052</v>
      </c>
      <c r="B531" s="3">
        <v>43475</v>
      </c>
      <c r="C531" s="2" t="s">
        <v>1053</v>
      </c>
      <c r="D531" t="s">
        <v>15</v>
      </c>
      <c r="E531" s="2">
        <v>6</v>
      </c>
      <c r="F531" s="2" t="str">
        <f>VLOOKUP(OrderData[[#This Row],[Customer ID]],customers!$A$1:$I$1001,2,FALSE)</f>
        <v>Starr Arpin</v>
      </c>
      <c r="G531" s="2" t="str">
        <f>LEFT(OrderData[[#This Row],[Name]], SEARCH(" ", OrderData[[#This Row],[Name]]) - 1)</f>
        <v>Starr</v>
      </c>
      <c r="H531" s="2" t="str">
        <f>RIGHT(OrderData[[#This Row],[Name]], LEN(OrderData[[#This Row],[Name]]) - SEARCH(" ", OrderData[[#This Row],[Name]]))</f>
        <v>Arpin</v>
      </c>
      <c r="I531" s="2" t="str">
        <f>VLOOKUP(OrderData[[#This Row],[Customer ID]],customers!$A$1:$I$1001,6,FALSE)</f>
        <v>Richmond</v>
      </c>
      <c r="J531" s="2" t="str">
        <f>VLOOKUP(OrderData[[#This Row],[Customer ID]],customers!$A$1:$I$1001,7,FALSE)</f>
        <v>United States</v>
      </c>
      <c r="K531" t="str">
        <f>VLOOKUP(OrderData[[#This Row],[Customer ID]],customers!$A$1:$I$1001,9,FALSE)</f>
        <v>No</v>
      </c>
      <c r="L531" t="str">
        <f>INDEX(Table3[Coffee Type],MATCH(OrderData[[#This Row],[Product ID]],Table3[Product ID],0))</f>
        <v>Rob</v>
      </c>
      <c r="M531" t="str">
        <f>VLOOKUP(OrderData[[#This Row],[Product ID]],products!$A$1:$G$49,3,FALSE)</f>
        <v>M</v>
      </c>
      <c r="N531">
        <f>VLOOKUP(OrderData[[#This Row],[Product ID]],products!$A$1:$G$49,5,FALSE)</f>
        <v>9.9499999999999993</v>
      </c>
      <c r="O531" s="4">
        <f>OrderData[[#This Row],[Unit Price]]*OrderData[[#This Row],[Quantity]]</f>
        <v>59.699999999999996</v>
      </c>
      <c r="P531" t="str" cm="1">
        <f t="array" ref="P531">_xlfn.IFS(OrderData[[#This Row],[Roast Type]]="M","Medium",OrderData[[#This Row],[Roast Type]]="L","Light",OrderData[[#This Row],[Roast Type]]="D","Dark")</f>
        <v>Medium</v>
      </c>
      <c r="Q531" t="str" cm="1">
        <f t="array" ref="Q531">_xlfn.IFS(OrderData[[#This Row],[Coffee Type]]="Rob","Robusta",OrderData[[#This Row],[Coffee Type]]="Ara","Arabica",OrderData[[#This Row],[Coffee Type]]="Lib","Librica",OrderData[[#This Row],[Coffee Type]]="Exc","Excelsior")</f>
        <v>Robusta</v>
      </c>
    </row>
    <row r="532" spans="1:17" x14ac:dyDescent="0.3">
      <c r="A532" s="2" t="s">
        <v>1054</v>
      </c>
      <c r="B532" s="3">
        <v>44663</v>
      </c>
      <c r="C532" s="2" t="s">
        <v>1055</v>
      </c>
      <c r="D532" t="s">
        <v>15</v>
      </c>
      <c r="E532" s="2">
        <v>6</v>
      </c>
      <c r="F532" s="2" t="str">
        <f>VLOOKUP(OrderData[[#This Row],[Customer ID]],customers!$A$1:$I$1001,2,FALSE)</f>
        <v>Donny Fries</v>
      </c>
      <c r="G532" s="2" t="str">
        <f>LEFT(OrderData[[#This Row],[Name]], SEARCH(" ", OrderData[[#This Row],[Name]]) - 1)</f>
        <v>Donny</v>
      </c>
      <c r="H532" s="2" t="str">
        <f>RIGHT(OrderData[[#This Row],[Name]], LEN(OrderData[[#This Row],[Name]]) - SEARCH(" ", OrderData[[#This Row],[Name]]))</f>
        <v>Fries</v>
      </c>
      <c r="I532" s="2" t="str">
        <f>VLOOKUP(OrderData[[#This Row],[Customer ID]],customers!$A$1:$I$1001,6,FALSE)</f>
        <v>Toledo</v>
      </c>
      <c r="J532" s="2" t="str">
        <f>VLOOKUP(OrderData[[#This Row],[Customer ID]],customers!$A$1:$I$1001,7,FALSE)</f>
        <v>United States</v>
      </c>
      <c r="K532" t="str">
        <f>VLOOKUP(OrderData[[#This Row],[Customer ID]],customers!$A$1:$I$1001,9,FALSE)</f>
        <v>No</v>
      </c>
      <c r="L532" t="str">
        <f>INDEX(Table3[Coffee Type],MATCH(OrderData[[#This Row],[Product ID]],Table3[Product ID],0))</f>
        <v>Rob</v>
      </c>
      <c r="M532" t="str">
        <f>VLOOKUP(OrderData[[#This Row],[Product ID]],products!$A$1:$G$49,3,FALSE)</f>
        <v>M</v>
      </c>
      <c r="N532">
        <f>VLOOKUP(OrderData[[#This Row],[Product ID]],products!$A$1:$G$49,5,FALSE)</f>
        <v>9.9499999999999993</v>
      </c>
      <c r="O532" s="4">
        <f>OrderData[[#This Row],[Unit Price]]*OrderData[[#This Row],[Quantity]]</f>
        <v>59.699999999999996</v>
      </c>
      <c r="P532" t="str" cm="1">
        <f t="array" ref="P532">_xlfn.IFS(OrderData[[#This Row],[Roast Type]]="M","Medium",OrderData[[#This Row],[Roast Type]]="L","Light",OrderData[[#This Row],[Roast Type]]="D","Dark")</f>
        <v>Medium</v>
      </c>
      <c r="Q532" t="str" cm="1">
        <f t="array" ref="Q532">_xlfn.IFS(OrderData[[#This Row],[Coffee Type]]="Rob","Robusta",OrderData[[#This Row],[Coffee Type]]="Ara","Arabica",OrderData[[#This Row],[Coffee Type]]="Lib","Librica",OrderData[[#This Row],[Coffee Type]]="Exc","Excelsior")</f>
        <v>Robusta</v>
      </c>
    </row>
    <row r="533" spans="1:17" x14ac:dyDescent="0.3">
      <c r="A533" s="2" t="s">
        <v>1056</v>
      </c>
      <c r="B533" s="3">
        <v>44591</v>
      </c>
      <c r="C533" s="2" t="s">
        <v>1057</v>
      </c>
      <c r="D533" t="s">
        <v>192</v>
      </c>
      <c r="E533" s="2">
        <v>5</v>
      </c>
      <c r="F533" s="2" t="str">
        <f>VLOOKUP(OrderData[[#This Row],[Customer ID]],customers!$A$1:$I$1001,2,FALSE)</f>
        <v>Rana Sharer</v>
      </c>
      <c r="G533" s="2" t="str">
        <f>LEFT(OrderData[[#This Row],[Name]], SEARCH(" ", OrderData[[#This Row],[Name]]) - 1)</f>
        <v>Rana</v>
      </c>
      <c r="H533" s="2" t="str">
        <f>RIGHT(OrderData[[#This Row],[Name]], LEN(OrderData[[#This Row],[Name]]) - SEARCH(" ", OrderData[[#This Row],[Name]]))</f>
        <v>Sharer</v>
      </c>
      <c r="I533" s="2" t="str">
        <f>VLOOKUP(OrderData[[#This Row],[Customer ID]],customers!$A$1:$I$1001,6,FALSE)</f>
        <v>Huntington</v>
      </c>
      <c r="J533" s="2" t="str">
        <f>VLOOKUP(OrderData[[#This Row],[Customer ID]],customers!$A$1:$I$1001,7,FALSE)</f>
        <v>United States</v>
      </c>
      <c r="K533" t="str">
        <f>VLOOKUP(OrderData[[#This Row],[Customer ID]],customers!$A$1:$I$1001,9,FALSE)</f>
        <v>No</v>
      </c>
      <c r="L533" t="str">
        <f>INDEX(Table3[Coffee Type],MATCH(OrderData[[#This Row],[Product ID]],Table3[Product ID],0))</f>
        <v>Rob</v>
      </c>
      <c r="M533" t="str">
        <f>VLOOKUP(OrderData[[#This Row],[Product ID]],products!$A$1:$G$49,3,FALSE)</f>
        <v>D</v>
      </c>
      <c r="N533">
        <f>VLOOKUP(OrderData[[#This Row],[Product ID]],products!$A$1:$G$49,5,FALSE)</f>
        <v>8.9499999999999993</v>
      </c>
      <c r="O533" s="4">
        <f>OrderData[[#This Row],[Unit Price]]*OrderData[[#This Row],[Quantity]]</f>
        <v>44.75</v>
      </c>
      <c r="P533" t="str" cm="1">
        <f t="array" ref="P533">_xlfn.IFS(OrderData[[#This Row],[Roast Type]]="M","Medium",OrderData[[#This Row],[Roast Type]]="L","Light",OrderData[[#This Row],[Roast Type]]="D","Dark")</f>
        <v>Dark</v>
      </c>
      <c r="Q533" t="str" cm="1">
        <f t="array" ref="Q533">_xlfn.IFS(OrderData[[#This Row],[Coffee Type]]="Rob","Robusta",OrderData[[#This Row],[Coffee Type]]="Ara","Arabica",OrderData[[#This Row],[Coffee Type]]="Lib","Librica",OrderData[[#This Row],[Coffee Type]]="Exc","Excelsior")</f>
        <v>Robusta</v>
      </c>
    </row>
    <row r="534" spans="1:17" x14ac:dyDescent="0.3">
      <c r="A534" s="2" t="s">
        <v>1058</v>
      </c>
      <c r="B534" s="3">
        <v>44330</v>
      </c>
      <c r="C534" s="2" t="s">
        <v>1059</v>
      </c>
      <c r="D534" t="s">
        <v>16</v>
      </c>
      <c r="E534" s="2">
        <v>2</v>
      </c>
      <c r="F534" s="2" t="str">
        <f>VLOOKUP(OrderData[[#This Row],[Customer ID]],customers!$A$1:$I$1001,2,FALSE)</f>
        <v>Nannie Naseby</v>
      </c>
      <c r="G534" s="2" t="str">
        <f>LEFT(OrderData[[#This Row],[Name]], SEARCH(" ", OrderData[[#This Row],[Name]]) - 1)</f>
        <v>Nannie</v>
      </c>
      <c r="H534" s="2" t="str">
        <f>RIGHT(OrderData[[#This Row],[Name]], LEN(OrderData[[#This Row],[Name]]) - SEARCH(" ", OrderData[[#This Row],[Name]]))</f>
        <v>Naseby</v>
      </c>
      <c r="I534" s="2" t="str">
        <f>VLOOKUP(OrderData[[#This Row],[Customer ID]],customers!$A$1:$I$1001,6,FALSE)</f>
        <v>Winter Haven</v>
      </c>
      <c r="J534" s="2" t="str">
        <f>VLOOKUP(OrderData[[#This Row],[Customer ID]],customers!$A$1:$I$1001,7,FALSE)</f>
        <v>United States</v>
      </c>
      <c r="K534" t="str">
        <f>VLOOKUP(OrderData[[#This Row],[Customer ID]],customers!$A$1:$I$1001,9,FALSE)</f>
        <v>Yes</v>
      </c>
      <c r="L534" t="str">
        <f>INDEX(Table3[Coffee Type],MATCH(OrderData[[#This Row],[Product ID]],Table3[Product ID],0))</f>
        <v>Exc</v>
      </c>
      <c r="M534" t="str">
        <f>VLOOKUP(OrderData[[#This Row],[Product ID]],products!$A$1:$G$49,3,FALSE)</f>
        <v>M</v>
      </c>
      <c r="N534">
        <f>VLOOKUP(OrderData[[#This Row],[Product ID]],products!$A$1:$G$49,5,FALSE)</f>
        <v>8.25</v>
      </c>
      <c r="O534" s="4">
        <f>OrderData[[#This Row],[Unit Price]]*OrderData[[#This Row],[Quantity]]</f>
        <v>16.5</v>
      </c>
      <c r="P534" t="str" cm="1">
        <f t="array" ref="P534">_xlfn.IFS(OrderData[[#This Row],[Roast Type]]="M","Medium",OrderData[[#This Row],[Roast Type]]="L","Light",OrderData[[#This Row],[Roast Type]]="D","Dark")</f>
        <v>Medium</v>
      </c>
      <c r="Q534" t="str" cm="1">
        <f t="array" ref="Q534">_xlfn.IFS(OrderData[[#This Row],[Coffee Type]]="Rob","Robusta",OrderData[[#This Row],[Coffee Type]]="Ara","Arabica",OrderData[[#This Row],[Coffee Type]]="Lib","Librica",OrderData[[#This Row],[Coffee Type]]="Exc","Excelsior")</f>
        <v>Excelsior</v>
      </c>
    </row>
    <row r="535" spans="1:17" x14ac:dyDescent="0.3">
      <c r="A535" s="2" t="s">
        <v>1060</v>
      </c>
      <c r="B535" s="3">
        <v>44724</v>
      </c>
      <c r="C535" s="2" t="s">
        <v>1061</v>
      </c>
      <c r="D535" t="s">
        <v>159</v>
      </c>
      <c r="E535" s="2">
        <v>4</v>
      </c>
      <c r="F535" s="2" t="str">
        <f>VLOOKUP(OrderData[[#This Row],[Customer ID]],customers!$A$1:$I$1001,2,FALSE)</f>
        <v>Rea Offell</v>
      </c>
      <c r="G535" s="2" t="str">
        <f>LEFT(OrderData[[#This Row],[Name]], SEARCH(" ", OrderData[[#This Row],[Name]]) - 1)</f>
        <v>Rea</v>
      </c>
      <c r="H535" s="2" t="str">
        <f>RIGHT(OrderData[[#This Row],[Name]], LEN(OrderData[[#This Row],[Name]]) - SEARCH(" ", OrderData[[#This Row],[Name]]))</f>
        <v>Offell</v>
      </c>
      <c r="I535" s="2" t="str">
        <f>VLOOKUP(OrderData[[#This Row],[Customer ID]],customers!$A$1:$I$1001,6,FALSE)</f>
        <v>Dallas</v>
      </c>
      <c r="J535" s="2" t="str">
        <f>VLOOKUP(OrderData[[#This Row],[Customer ID]],customers!$A$1:$I$1001,7,FALSE)</f>
        <v>United States</v>
      </c>
      <c r="K535" t="str">
        <f>VLOOKUP(OrderData[[#This Row],[Customer ID]],customers!$A$1:$I$1001,9,FALSE)</f>
        <v>No</v>
      </c>
      <c r="L535" t="str">
        <f>INDEX(Table3[Coffee Type],MATCH(OrderData[[#This Row],[Product ID]],Table3[Product ID],0))</f>
        <v>Rob</v>
      </c>
      <c r="M535" t="str">
        <f>VLOOKUP(OrderData[[#This Row],[Product ID]],products!$A$1:$G$49,3,FALSE)</f>
        <v>D</v>
      </c>
      <c r="N535">
        <f>VLOOKUP(OrderData[[#This Row],[Product ID]],products!$A$1:$G$49,5,FALSE)</f>
        <v>5.3699999999999992</v>
      </c>
      <c r="O535" s="4">
        <f>OrderData[[#This Row],[Unit Price]]*OrderData[[#This Row],[Quantity]]</f>
        <v>21.479999999999997</v>
      </c>
      <c r="P535" t="str" cm="1">
        <f t="array" ref="P535">_xlfn.IFS(OrderData[[#This Row],[Roast Type]]="M","Medium",OrderData[[#This Row],[Roast Type]]="L","Light",OrderData[[#This Row],[Roast Type]]="D","Dark")</f>
        <v>Dark</v>
      </c>
      <c r="Q535" t="str" cm="1">
        <f t="array" ref="Q535">_xlfn.IFS(OrderData[[#This Row],[Coffee Type]]="Rob","Robusta",OrderData[[#This Row],[Coffee Type]]="Ara","Arabica",OrderData[[#This Row],[Coffee Type]]="Lib","Librica",OrderData[[#This Row],[Coffee Type]]="Exc","Excelsior")</f>
        <v>Robusta</v>
      </c>
    </row>
    <row r="536" spans="1:17" x14ac:dyDescent="0.3">
      <c r="A536" s="2" t="s">
        <v>1062</v>
      </c>
      <c r="B536" s="3">
        <v>44563</v>
      </c>
      <c r="C536" s="2" t="s">
        <v>1063</v>
      </c>
      <c r="D536" t="s">
        <v>54</v>
      </c>
      <c r="E536" s="2">
        <v>2</v>
      </c>
      <c r="F536" s="2" t="str">
        <f>VLOOKUP(OrderData[[#This Row],[Customer ID]],customers!$A$1:$I$1001,2,FALSE)</f>
        <v>Kris O'Cullen</v>
      </c>
      <c r="G536" s="2" t="str">
        <f>LEFT(OrderData[[#This Row],[Name]], SEARCH(" ", OrderData[[#This Row],[Name]]) - 1)</f>
        <v>Kris</v>
      </c>
      <c r="H536" s="2" t="str">
        <f>RIGHT(OrderData[[#This Row],[Name]], LEN(OrderData[[#This Row],[Name]]) - SEARCH(" ", OrderData[[#This Row],[Name]]))</f>
        <v>O'Cullen</v>
      </c>
      <c r="I536" s="2" t="str">
        <f>VLOOKUP(OrderData[[#This Row],[Customer ID]],customers!$A$1:$I$1001,6,FALSE)</f>
        <v>Adare</v>
      </c>
      <c r="J536" s="2" t="str">
        <f>VLOOKUP(OrderData[[#This Row],[Customer ID]],customers!$A$1:$I$1001,7,FALSE)</f>
        <v>Ireland</v>
      </c>
      <c r="K536" t="str">
        <f>VLOOKUP(OrderData[[#This Row],[Customer ID]],customers!$A$1:$I$1001,9,FALSE)</f>
        <v>Yes</v>
      </c>
      <c r="L536" t="str">
        <f>INDEX(Table3[Coffee Type],MATCH(OrderData[[#This Row],[Product ID]],Table3[Product ID],0))</f>
        <v>Rob</v>
      </c>
      <c r="M536" t="str">
        <f>VLOOKUP(OrderData[[#This Row],[Product ID]],products!$A$1:$G$49,3,FALSE)</f>
        <v>M</v>
      </c>
      <c r="N536">
        <f>VLOOKUP(OrderData[[#This Row],[Product ID]],products!$A$1:$G$49,5,FALSE)</f>
        <v>22.884999999999998</v>
      </c>
      <c r="O536" s="4">
        <f>OrderData[[#This Row],[Unit Price]]*OrderData[[#This Row],[Quantity]]</f>
        <v>45.769999999999996</v>
      </c>
      <c r="P536" t="str" cm="1">
        <f t="array" ref="P536">_xlfn.IFS(OrderData[[#This Row],[Roast Type]]="M","Medium",OrderData[[#This Row],[Roast Type]]="L","Light",OrderData[[#This Row],[Roast Type]]="D","Dark")</f>
        <v>Medium</v>
      </c>
      <c r="Q536" t="str" cm="1">
        <f t="array" ref="Q536">_xlfn.IFS(OrderData[[#This Row],[Coffee Type]]="Rob","Robusta",OrderData[[#This Row],[Coffee Type]]="Ara","Arabica",OrderData[[#This Row],[Coffee Type]]="Lib","Librica",OrderData[[#This Row],[Coffee Type]]="Exc","Excelsior")</f>
        <v>Robusta</v>
      </c>
    </row>
    <row r="537" spans="1:17" x14ac:dyDescent="0.3">
      <c r="A537" s="2" t="s">
        <v>1064</v>
      </c>
      <c r="B537" s="3">
        <v>44585</v>
      </c>
      <c r="C537" s="2" t="s">
        <v>1065</v>
      </c>
      <c r="D537" t="s">
        <v>32</v>
      </c>
      <c r="E537" s="2">
        <v>2</v>
      </c>
      <c r="F537" s="2" t="str">
        <f>VLOOKUP(OrderData[[#This Row],[Customer ID]],customers!$A$1:$I$1001,2,FALSE)</f>
        <v>Timoteo Glisane</v>
      </c>
      <c r="G537" s="2" t="str">
        <f>LEFT(OrderData[[#This Row],[Name]], SEARCH(" ", OrderData[[#This Row],[Name]]) - 1)</f>
        <v>Timoteo</v>
      </c>
      <c r="H537" s="2" t="str">
        <f>RIGHT(OrderData[[#This Row],[Name]], LEN(OrderData[[#This Row],[Name]]) - SEARCH(" ", OrderData[[#This Row],[Name]]))</f>
        <v>Glisane</v>
      </c>
      <c r="I537" s="2" t="str">
        <f>VLOOKUP(OrderData[[#This Row],[Customer ID]],customers!$A$1:$I$1001,6,FALSE)</f>
        <v>Ballivor</v>
      </c>
      <c r="J537" s="2" t="str">
        <f>VLOOKUP(OrderData[[#This Row],[Customer ID]],customers!$A$1:$I$1001,7,FALSE)</f>
        <v>Ireland</v>
      </c>
      <c r="K537" t="str">
        <f>VLOOKUP(OrderData[[#This Row],[Customer ID]],customers!$A$1:$I$1001,9,FALSE)</f>
        <v>No</v>
      </c>
      <c r="L537" t="str">
        <f>INDEX(Table3[Coffee Type],MATCH(OrderData[[#This Row],[Product ID]],Table3[Product ID],0))</f>
        <v>Lib</v>
      </c>
      <c r="M537" t="str">
        <f>VLOOKUP(OrderData[[#This Row],[Product ID]],products!$A$1:$G$49,3,FALSE)</f>
        <v>L</v>
      </c>
      <c r="N537">
        <f>VLOOKUP(OrderData[[#This Row],[Product ID]],products!$A$1:$G$49,5,FALSE)</f>
        <v>4.7549999999999999</v>
      </c>
      <c r="O537" s="4">
        <f>OrderData[[#This Row],[Unit Price]]*OrderData[[#This Row],[Quantity]]</f>
        <v>9.51</v>
      </c>
      <c r="P537" t="str" cm="1">
        <f t="array" ref="P537">_xlfn.IFS(OrderData[[#This Row],[Roast Type]]="M","Medium",OrderData[[#This Row],[Roast Type]]="L","Light",OrderData[[#This Row],[Roast Type]]="D","Dark")</f>
        <v>Light</v>
      </c>
      <c r="Q537" t="str" cm="1">
        <f t="array" ref="Q537">_xlfn.IFS(OrderData[[#This Row],[Coffee Type]]="Rob","Robusta",OrderData[[#This Row],[Coffee Type]]="Ara","Arabica",OrderData[[#This Row],[Coffee Type]]="Lib","Librica",OrderData[[#This Row],[Coffee Type]]="Exc","Excelsior")</f>
        <v>Librica</v>
      </c>
    </row>
    <row r="538" spans="1:17" x14ac:dyDescent="0.3">
      <c r="A538" s="2" t="s">
        <v>1066</v>
      </c>
      <c r="B538" s="3">
        <v>43544</v>
      </c>
      <c r="C538" s="2" t="s">
        <v>1001</v>
      </c>
      <c r="D538" t="s">
        <v>114</v>
      </c>
      <c r="E538" s="2">
        <v>3</v>
      </c>
      <c r="F538" s="2" t="str">
        <f>VLOOKUP(OrderData[[#This Row],[Customer ID]],customers!$A$1:$I$1001,2,FALSE)</f>
        <v>Marja Urion</v>
      </c>
      <c r="G538" s="2" t="str">
        <f>LEFT(OrderData[[#This Row],[Name]], SEARCH(" ", OrderData[[#This Row],[Name]]) - 1)</f>
        <v>Marja</v>
      </c>
      <c r="H538" s="2" t="str">
        <f>RIGHT(OrderData[[#This Row],[Name]], LEN(OrderData[[#This Row],[Name]]) - SEARCH(" ", OrderData[[#This Row],[Name]]))</f>
        <v>Urion</v>
      </c>
      <c r="I538" s="2" t="str">
        <f>VLOOKUP(OrderData[[#This Row],[Customer ID]],customers!$A$1:$I$1001,6,FALSE)</f>
        <v>Virginia</v>
      </c>
      <c r="J538" s="2" t="str">
        <f>VLOOKUP(OrderData[[#This Row],[Customer ID]],customers!$A$1:$I$1001,7,FALSE)</f>
        <v>Ireland</v>
      </c>
      <c r="K538" t="str">
        <f>VLOOKUP(OrderData[[#This Row],[Customer ID]],customers!$A$1:$I$1001,9,FALSE)</f>
        <v>Yes</v>
      </c>
      <c r="L538" t="str">
        <f>INDEX(Table3[Coffee Type],MATCH(OrderData[[#This Row],[Product ID]],Table3[Product ID],0))</f>
        <v>Rob</v>
      </c>
      <c r="M538" t="str">
        <f>VLOOKUP(OrderData[[#This Row],[Product ID]],products!$A$1:$G$49,3,FALSE)</f>
        <v>D</v>
      </c>
      <c r="N538">
        <f>VLOOKUP(OrderData[[#This Row],[Product ID]],products!$A$1:$G$49,5,FALSE)</f>
        <v>2.6849999999999996</v>
      </c>
      <c r="O538" s="4">
        <f>OrderData[[#This Row],[Unit Price]]*OrderData[[#This Row],[Quantity]]</f>
        <v>8.0549999999999997</v>
      </c>
      <c r="P538" t="str" cm="1">
        <f t="array" ref="P538">_xlfn.IFS(OrderData[[#This Row],[Roast Type]]="M","Medium",OrderData[[#This Row],[Roast Type]]="L","Light",OrderData[[#This Row],[Roast Type]]="D","Dark")</f>
        <v>Dark</v>
      </c>
      <c r="Q538" t="str" cm="1">
        <f t="array" ref="Q538">_xlfn.IFS(OrderData[[#This Row],[Coffee Type]]="Rob","Robusta",OrderData[[#This Row],[Coffee Type]]="Ara","Arabica",OrderData[[#This Row],[Coffee Type]]="Lib","Librica",OrderData[[#This Row],[Coffee Type]]="Exc","Excelsior")</f>
        <v>Robusta</v>
      </c>
    </row>
    <row r="539" spans="1:17" x14ac:dyDescent="0.3">
      <c r="A539" s="2" t="s">
        <v>1067</v>
      </c>
      <c r="B539" s="3">
        <v>44156</v>
      </c>
      <c r="C539" s="2" t="s">
        <v>1068</v>
      </c>
      <c r="D539" t="s">
        <v>543</v>
      </c>
      <c r="E539" s="2">
        <v>4</v>
      </c>
      <c r="F539" s="2" t="str">
        <f>VLOOKUP(OrderData[[#This Row],[Customer ID]],customers!$A$1:$I$1001,2,FALSE)</f>
        <v>Hildegarde Brangan</v>
      </c>
      <c r="G539" s="2" t="str">
        <f>LEFT(OrderData[[#This Row],[Name]], SEARCH(" ", OrderData[[#This Row],[Name]]) - 1)</f>
        <v>Hildegarde</v>
      </c>
      <c r="H539" s="2" t="str">
        <f>RIGHT(OrderData[[#This Row],[Name]], LEN(OrderData[[#This Row],[Name]]) - SEARCH(" ", OrderData[[#This Row],[Name]]))</f>
        <v>Brangan</v>
      </c>
      <c r="I539" s="2" t="str">
        <f>VLOOKUP(OrderData[[#This Row],[Customer ID]],customers!$A$1:$I$1001,6,FALSE)</f>
        <v>Evansville</v>
      </c>
      <c r="J539" s="2" t="str">
        <f>VLOOKUP(OrderData[[#This Row],[Customer ID]],customers!$A$1:$I$1001,7,FALSE)</f>
        <v>United States</v>
      </c>
      <c r="K539" t="str">
        <f>VLOOKUP(OrderData[[#This Row],[Customer ID]],customers!$A$1:$I$1001,9,FALSE)</f>
        <v>Yes</v>
      </c>
      <c r="L539" t="str">
        <f>INDEX(Table3[Coffee Type],MATCH(OrderData[[#This Row],[Product ID]],Table3[Product ID],0))</f>
        <v>Exc</v>
      </c>
      <c r="M539" t="str">
        <f>VLOOKUP(OrderData[[#This Row],[Product ID]],products!$A$1:$G$49,3,FALSE)</f>
        <v>D</v>
      </c>
      <c r="N539">
        <f>VLOOKUP(OrderData[[#This Row],[Product ID]],products!$A$1:$G$49,5,FALSE)</f>
        <v>27.945</v>
      </c>
      <c r="O539" s="4">
        <f>OrderData[[#This Row],[Unit Price]]*OrderData[[#This Row],[Quantity]]</f>
        <v>111.78</v>
      </c>
      <c r="P539" t="str" cm="1">
        <f t="array" ref="P539">_xlfn.IFS(OrderData[[#This Row],[Roast Type]]="M","Medium",OrderData[[#This Row],[Roast Type]]="L","Light",OrderData[[#This Row],[Roast Type]]="D","Dark")</f>
        <v>Dark</v>
      </c>
      <c r="Q539" t="str" cm="1">
        <f t="array" ref="Q539">_xlfn.IFS(OrderData[[#This Row],[Coffee Type]]="Rob","Robusta",OrderData[[#This Row],[Coffee Type]]="Ara","Arabica",OrderData[[#This Row],[Coffee Type]]="Lib","Librica",OrderData[[#This Row],[Coffee Type]]="Exc","Excelsior")</f>
        <v>Excelsior</v>
      </c>
    </row>
    <row r="540" spans="1:17" x14ac:dyDescent="0.3">
      <c r="A540" s="2" t="s">
        <v>1069</v>
      </c>
      <c r="B540" s="3">
        <v>44482</v>
      </c>
      <c r="C540" s="2" t="s">
        <v>1070</v>
      </c>
      <c r="D540" t="s">
        <v>114</v>
      </c>
      <c r="E540" s="2">
        <v>4</v>
      </c>
      <c r="F540" s="2" t="str">
        <f>VLOOKUP(OrderData[[#This Row],[Customer ID]],customers!$A$1:$I$1001,2,FALSE)</f>
        <v>Amii Gallyon</v>
      </c>
      <c r="G540" s="2" t="str">
        <f>LEFT(OrderData[[#This Row],[Name]], SEARCH(" ", OrderData[[#This Row],[Name]]) - 1)</f>
        <v>Amii</v>
      </c>
      <c r="H540" s="2" t="str">
        <f>RIGHT(OrderData[[#This Row],[Name]], LEN(OrderData[[#This Row],[Name]]) - SEARCH(" ", OrderData[[#This Row],[Name]]))</f>
        <v>Gallyon</v>
      </c>
      <c r="I540" s="2" t="str">
        <f>VLOOKUP(OrderData[[#This Row],[Customer ID]],customers!$A$1:$I$1001,6,FALSE)</f>
        <v>Naperville</v>
      </c>
      <c r="J540" s="2" t="str">
        <f>VLOOKUP(OrderData[[#This Row],[Customer ID]],customers!$A$1:$I$1001,7,FALSE)</f>
        <v>United States</v>
      </c>
      <c r="K540" t="str">
        <f>VLOOKUP(OrderData[[#This Row],[Customer ID]],customers!$A$1:$I$1001,9,FALSE)</f>
        <v>Yes</v>
      </c>
      <c r="L540" t="str">
        <f>INDEX(Table3[Coffee Type],MATCH(OrderData[[#This Row],[Product ID]],Table3[Product ID],0))</f>
        <v>Rob</v>
      </c>
      <c r="M540" t="str">
        <f>VLOOKUP(OrderData[[#This Row],[Product ID]],products!$A$1:$G$49,3,FALSE)</f>
        <v>D</v>
      </c>
      <c r="N540">
        <f>VLOOKUP(OrderData[[#This Row],[Product ID]],products!$A$1:$G$49,5,FALSE)</f>
        <v>2.6849999999999996</v>
      </c>
      <c r="O540" s="4">
        <f>OrderData[[#This Row],[Unit Price]]*OrderData[[#This Row],[Quantity]]</f>
        <v>10.739999999999998</v>
      </c>
      <c r="P540" t="str" cm="1">
        <f t="array" ref="P540">_xlfn.IFS(OrderData[[#This Row],[Roast Type]]="M","Medium",OrderData[[#This Row],[Roast Type]]="L","Light",OrderData[[#This Row],[Roast Type]]="D","Dark")</f>
        <v>Dark</v>
      </c>
      <c r="Q540" t="str" cm="1">
        <f t="array" ref="Q540">_xlfn.IFS(OrderData[[#This Row],[Coffee Type]]="Rob","Robusta",OrderData[[#This Row],[Coffee Type]]="Ara","Arabica",OrderData[[#This Row],[Coffee Type]]="Lib","Librica",OrderData[[#This Row],[Coffee Type]]="Exc","Excelsior")</f>
        <v>Robusta</v>
      </c>
    </row>
    <row r="541" spans="1:17" x14ac:dyDescent="0.3">
      <c r="A541" s="2" t="s">
        <v>1071</v>
      </c>
      <c r="B541" s="3">
        <v>44488</v>
      </c>
      <c r="C541" s="2" t="s">
        <v>1072</v>
      </c>
      <c r="D541" t="s">
        <v>159</v>
      </c>
      <c r="E541" s="2">
        <v>5</v>
      </c>
      <c r="F541" s="2" t="str">
        <f>VLOOKUP(OrderData[[#This Row],[Customer ID]],customers!$A$1:$I$1001,2,FALSE)</f>
        <v>Birgit Domange</v>
      </c>
      <c r="G541" s="2" t="str">
        <f>LEFT(OrderData[[#This Row],[Name]], SEARCH(" ", OrderData[[#This Row],[Name]]) - 1)</f>
        <v>Birgit</v>
      </c>
      <c r="H541" s="2" t="str">
        <f>RIGHT(OrderData[[#This Row],[Name]], LEN(OrderData[[#This Row],[Name]]) - SEARCH(" ", OrderData[[#This Row],[Name]]))</f>
        <v>Domange</v>
      </c>
      <c r="I541" s="2" t="str">
        <f>VLOOKUP(OrderData[[#This Row],[Customer ID]],customers!$A$1:$I$1001,6,FALSE)</f>
        <v>Charleston</v>
      </c>
      <c r="J541" s="2" t="str">
        <f>VLOOKUP(OrderData[[#This Row],[Customer ID]],customers!$A$1:$I$1001,7,FALSE)</f>
        <v>United States</v>
      </c>
      <c r="K541" t="str">
        <f>VLOOKUP(OrderData[[#This Row],[Customer ID]],customers!$A$1:$I$1001,9,FALSE)</f>
        <v>No</v>
      </c>
      <c r="L541" t="str">
        <f>INDEX(Table3[Coffee Type],MATCH(OrderData[[#This Row],[Product ID]],Table3[Product ID],0))</f>
        <v>Rob</v>
      </c>
      <c r="M541" t="str">
        <f>VLOOKUP(OrderData[[#This Row],[Product ID]],products!$A$1:$G$49,3,FALSE)</f>
        <v>D</v>
      </c>
      <c r="N541">
        <f>VLOOKUP(OrderData[[#This Row],[Product ID]],products!$A$1:$G$49,5,FALSE)</f>
        <v>5.3699999999999992</v>
      </c>
      <c r="O541" s="4">
        <f>OrderData[[#This Row],[Unit Price]]*OrderData[[#This Row],[Quantity]]</f>
        <v>26.849999999999994</v>
      </c>
      <c r="P541" t="str" cm="1">
        <f t="array" ref="P541">_xlfn.IFS(OrderData[[#This Row],[Roast Type]]="M","Medium",OrderData[[#This Row],[Roast Type]]="L","Light",OrderData[[#This Row],[Roast Type]]="D","Dark")</f>
        <v>Dark</v>
      </c>
      <c r="Q541" t="str" cm="1">
        <f t="array" ref="Q541">_xlfn.IFS(OrderData[[#This Row],[Coffee Type]]="Rob","Robusta",OrderData[[#This Row],[Coffee Type]]="Ara","Arabica",OrderData[[#This Row],[Coffee Type]]="Lib","Librica",OrderData[[#This Row],[Coffee Type]]="Exc","Excelsior")</f>
        <v>Robusta</v>
      </c>
    </row>
    <row r="542" spans="1:17" x14ac:dyDescent="0.3">
      <c r="A542" s="2" t="s">
        <v>1073</v>
      </c>
      <c r="B542" s="3">
        <v>43584</v>
      </c>
      <c r="C542" s="2" t="s">
        <v>1074</v>
      </c>
      <c r="D542" t="s">
        <v>145</v>
      </c>
      <c r="E542" s="2">
        <v>4</v>
      </c>
      <c r="F542" s="2" t="str">
        <f>VLOOKUP(OrderData[[#This Row],[Customer ID]],customers!$A$1:$I$1001,2,FALSE)</f>
        <v>Killian Osler</v>
      </c>
      <c r="G542" s="2" t="str">
        <f>LEFT(OrderData[[#This Row],[Name]], SEARCH(" ", OrderData[[#This Row],[Name]]) - 1)</f>
        <v>Killian</v>
      </c>
      <c r="H542" s="2" t="str">
        <f>RIGHT(OrderData[[#This Row],[Name]], LEN(OrderData[[#This Row],[Name]]) - SEARCH(" ", OrderData[[#This Row],[Name]]))</f>
        <v>Osler</v>
      </c>
      <c r="I542" s="2" t="str">
        <f>VLOOKUP(OrderData[[#This Row],[Customer ID]],customers!$A$1:$I$1001,6,FALSE)</f>
        <v>Lansing</v>
      </c>
      <c r="J542" s="2" t="str">
        <f>VLOOKUP(OrderData[[#This Row],[Customer ID]],customers!$A$1:$I$1001,7,FALSE)</f>
        <v>United States</v>
      </c>
      <c r="K542" t="str">
        <f>VLOOKUP(OrderData[[#This Row],[Customer ID]],customers!$A$1:$I$1001,9,FALSE)</f>
        <v>Yes</v>
      </c>
      <c r="L542" t="str">
        <f>INDEX(Table3[Coffee Type],MATCH(OrderData[[#This Row],[Product ID]],Table3[Product ID],0))</f>
        <v>Lib</v>
      </c>
      <c r="M542" t="str">
        <f>VLOOKUP(OrderData[[#This Row],[Product ID]],products!$A$1:$G$49,3,FALSE)</f>
        <v>L</v>
      </c>
      <c r="N542">
        <f>VLOOKUP(OrderData[[#This Row],[Product ID]],products!$A$1:$G$49,5,FALSE)</f>
        <v>15.85</v>
      </c>
      <c r="O542" s="4">
        <f>OrderData[[#This Row],[Unit Price]]*OrderData[[#This Row],[Quantity]]</f>
        <v>63.4</v>
      </c>
      <c r="P542" t="str" cm="1">
        <f t="array" ref="P542">_xlfn.IFS(OrderData[[#This Row],[Roast Type]]="M","Medium",OrderData[[#This Row],[Roast Type]]="L","Light",OrderData[[#This Row],[Roast Type]]="D","Dark")</f>
        <v>Light</v>
      </c>
      <c r="Q542" t="str" cm="1">
        <f t="array" ref="Q542">_xlfn.IFS(OrderData[[#This Row],[Coffee Type]]="Rob","Robusta",OrderData[[#This Row],[Coffee Type]]="Ara","Arabica",OrderData[[#This Row],[Coffee Type]]="Lib","Librica",OrderData[[#This Row],[Coffee Type]]="Exc","Excelsior")</f>
        <v>Librica</v>
      </c>
    </row>
    <row r="543" spans="1:17" x14ac:dyDescent="0.3">
      <c r="A543" s="2" t="s">
        <v>1075</v>
      </c>
      <c r="B543" s="3">
        <v>43750</v>
      </c>
      <c r="C543" s="2" t="s">
        <v>1076</v>
      </c>
      <c r="D543" t="s">
        <v>131</v>
      </c>
      <c r="E543" s="2">
        <v>1</v>
      </c>
      <c r="F543" s="2" t="str">
        <f>VLOOKUP(OrderData[[#This Row],[Customer ID]],customers!$A$1:$I$1001,2,FALSE)</f>
        <v>Lora Dukes</v>
      </c>
      <c r="G543" s="2" t="str">
        <f>LEFT(OrderData[[#This Row],[Name]], SEARCH(" ", OrderData[[#This Row],[Name]]) - 1)</f>
        <v>Lora</v>
      </c>
      <c r="H543" s="2" t="str">
        <f>RIGHT(OrderData[[#This Row],[Name]], LEN(OrderData[[#This Row],[Name]]) - SEARCH(" ", OrderData[[#This Row],[Name]]))</f>
        <v>Dukes</v>
      </c>
      <c r="I543" s="2" t="str">
        <f>VLOOKUP(OrderData[[#This Row],[Customer ID]],customers!$A$1:$I$1001,6,FALSE)</f>
        <v>Boyle</v>
      </c>
      <c r="J543" s="2" t="str">
        <f>VLOOKUP(OrderData[[#This Row],[Customer ID]],customers!$A$1:$I$1001,7,FALSE)</f>
        <v>Ireland</v>
      </c>
      <c r="K543" t="str">
        <f>VLOOKUP(OrderData[[#This Row],[Customer ID]],customers!$A$1:$I$1001,9,FALSE)</f>
        <v>Yes</v>
      </c>
      <c r="L543" t="str">
        <f>INDEX(Table3[Coffee Type],MATCH(OrderData[[#This Row],[Product ID]],Table3[Product ID],0))</f>
        <v>Ara</v>
      </c>
      <c r="M543" t="str">
        <f>VLOOKUP(OrderData[[#This Row],[Product ID]],products!$A$1:$G$49,3,FALSE)</f>
        <v>D</v>
      </c>
      <c r="N543">
        <f>VLOOKUP(OrderData[[#This Row],[Product ID]],products!$A$1:$G$49,5,FALSE)</f>
        <v>22.884999999999998</v>
      </c>
      <c r="O543" s="4">
        <f>OrderData[[#This Row],[Unit Price]]*OrderData[[#This Row],[Quantity]]</f>
        <v>22.884999999999998</v>
      </c>
      <c r="P543" t="str" cm="1">
        <f t="array" ref="P543">_xlfn.IFS(OrderData[[#This Row],[Roast Type]]="M","Medium",OrderData[[#This Row],[Roast Type]]="L","Light",OrderData[[#This Row],[Roast Type]]="D","Dark")</f>
        <v>Dark</v>
      </c>
      <c r="Q543" t="str" cm="1">
        <f t="array" ref="Q543">_xlfn.IFS(OrderData[[#This Row],[Coffee Type]]="Rob","Robusta",OrderData[[#This Row],[Coffee Type]]="Ara","Arabica",OrderData[[#This Row],[Coffee Type]]="Lib","Librica",OrderData[[#This Row],[Coffee Type]]="Exc","Excelsior")</f>
        <v>Arabica</v>
      </c>
    </row>
    <row r="544" spans="1:17" x14ac:dyDescent="0.3">
      <c r="A544" s="2" t="s">
        <v>1077</v>
      </c>
      <c r="B544" s="3">
        <v>44335</v>
      </c>
      <c r="C544" s="2" t="s">
        <v>1078</v>
      </c>
      <c r="D544" t="s">
        <v>184</v>
      </c>
      <c r="E544" s="2">
        <v>4</v>
      </c>
      <c r="F544" s="2" t="str">
        <f>VLOOKUP(OrderData[[#This Row],[Customer ID]],customers!$A$1:$I$1001,2,FALSE)</f>
        <v>Zack Pellett</v>
      </c>
      <c r="G544" s="2" t="str">
        <f>LEFT(OrderData[[#This Row],[Name]], SEARCH(" ", OrderData[[#This Row],[Name]]) - 1)</f>
        <v>Zack</v>
      </c>
      <c r="H544" s="2" t="str">
        <f>RIGHT(OrderData[[#This Row],[Name]], LEN(OrderData[[#This Row],[Name]]) - SEARCH(" ", OrderData[[#This Row],[Name]]))</f>
        <v>Pellett</v>
      </c>
      <c r="I544" s="2" t="str">
        <f>VLOOKUP(OrderData[[#This Row],[Customer ID]],customers!$A$1:$I$1001,6,FALSE)</f>
        <v>Shreveport</v>
      </c>
      <c r="J544" s="2" t="str">
        <f>VLOOKUP(OrderData[[#This Row],[Customer ID]],customers!$A$1:$I$1001,7,FALSE)</f>
        <v>United States</v>
      </c>
      <c r="K544" t="str">
        <f>VLOOKUP(OrderData[[#This Row],[Customer ID]],customers!$A$1:$I$1001,9,FALSE)</f>
        <v>No</v>
      </c>
      <c r="L544" t="str">
        <f>INDEX(Table3[Coffee Type],MATCH(OrderData[[#This Row],[Product ID]],Table3[Product ID],0))</f>
        <v>Ara</v>
      </c>
      <c r="M544" t="str">
        <f>VLOOKUP(OrderData[[#This Row],[Product ID]],products!$A$1:$G$49,3,FALSE)</f>
        <v>M</v>
      </c>
      <c r="N544">
        <f>VLOOKUP(OrderData[[#This Row],[Product ID]],products!$A$1:$G$49,5,FALSE)</f>
        <v>25.874999999999996</v>
      </c>
      <c r="O544" s="4">
        <f>OrderData[[#This Row],[Unit Price]]*OrderData[[#This Row],[Quantity]]</f>
        <v>103.49999999999999</v>
      </c>
      <c r="P544" t="str" cm="1">
        <f t="array" ref="P544">_xlfn.IFS(OrderData[[#This Row],[Roast Type]]="M","Medium",OrderData[[#This Row],[Roast Type]]="L","Light",OrderData[[#This Row],[Roast Type]]="D","Dark")</f>
        <v>Medium</v>
      </c>
      <c r="Q544" t="str" cm="1">
        <f t="array" ref="Q544">_xlfn.IFS(OrderData[[#This Row],[Coffee Type]]="Rob","Robusta",OrderData[[#This Row],[Coffee Type]]="Ara","Arabica",OrderData[[#This Row],[Coffee Type]]="Lib","Librica",OrderData[[#This Row],[Coffee Type]]="Exc","Excelsior")</f>
        <v>Arabica</v>
      </c>
    </row>
    <row r="545" spans="1:17" x14ac:dyDescent="0.3">
      <c r="A545" s="2" t="s">
        <v>1079</v>
      </c>
      <c r="B545" s="3">
        <v>44380</v>
      </c>
      <c r="C545" s="2" t="s">
        <v>1080</v>
      </c>
      <c r="D545" t="s">
        <v>23</v>
      </c>
      <c r="E545" s="2">
        <v>2</v>
      </c>
      <c r="F545" s="2" t="str">
        <f>VLOOKUP(OrderData[[#This Row],[Customer ID]],customers!$A$1:$I$1001,2,FALSE)</f>
        <v>Ilaire Sprakes</v>
      </c>
      <c r="G545" s="2" t="str">
        <f>LEFT(OrderData[[#This Row],[Name]], SEARCH(" ", OrderData[[#This Row],[Name]]) - 1)</f>
        <v>Ilaire</v>
      </c>
      <c r="H545" s="2" t="str">
        <f>RIGHT(OrderData[[#This Row],[Name]], LEN(OrderData[[#This Row],[Name]]) - SEARCH(" ", OrderData[[#This Row],[Name]]))</f>
        <v>Sprakes</v>
      </c>
      <c r="I545" s="2" t="str">
        <f>VLOOKUP(OrderData[[#This Row],[Customer ID]],customers!$A$1:$I$1001,6,FALSE)</f>
        <v>San Jose</v>
      </c>
      <c r="J545" s="2" t="str">
        <f>VLOOKUP(OrderData[[#This Row],[Customer ID]],customers!$A$1:$I$1001,7,FALSE)</f>
        <v>United States</v>
      </c>
      <c r="K545" t="str">
        <f>VLOOKUP(OrderData[[#This Row],[Customer ID]],customers!$A$1:$I$1001,9,FALSE)</f>
        <v>No</v>
      </c>
      <c r="L545" t="str">
        <f>INDEX(Table3[Coffee Type],MATCH(OrderData[[#This Row],[Product ID]],Table3[Product ID],0))</f>
        <v>Rob</v>
      </c>
      <c r="M545" t="str">
        <f>VLOOKUP(OrderData[[#This Row],[Product ID]],products!$A$1:$G$49,3,FALSE)</f>
        <v>L</v>
      </c>
      <c r="N545">
        <f>VLOOKUP(OrderData[[#This Row],[Product ID]],products!$A$1:$G$49,5,FALSE)</f>
        <v>27.484999999999996</v>
      </c>
      <c r="O545" s="4">
        <f>OrderData[[#This Row],[Unit Price]]*OrderData[[#This Row],[Quantity]]</f>
        <v>54.969999999999992</v>
      </c>
      <c r="P545" t="str" cm="1">
        <f t="array" ref="P545">_xlfn.IFS(OrderData[[#This Row],[Roast Type]]="M","Medium",OrderData[[#This Row],[Roast Type]]="L","Light",OrderData[[#This Row],[Roast Type]]="D","Dark")</f>
        <v>Light</v>
      </c>
      <c r="Q545" t="str" cm="1">
        <f t="array" ref="Q545">_xlfn.IFS(OrderData[[#This Row],[Coffee Type]]="Rob","Robusta",OrderData[[#This Row],[Coffee Type]]="Ara","Arabica",OrderData[[#This Row],[Coffee Type]]="Lib","Librica",OrderData[[#This Row],[Coffee Type]]="Exc","Excelsior")</f>
        <v>Robusta</v>
      </c>
    </row>
    <row r="546" spans="1:17" x14ac:dyDescent="0.3">
      <c r="A546" s="2" t="s">
        <v>1081</v>
      </c>
      <c r="B546" s="3">
        <v>43869</v>
      </c>
      <c r="C546" s="2" t="s">
        <v>1082</v>
      </c>
      <c r="D546" t="s">
        <v>205</v>
      </c>
      <c r="E546" s="2">
        <v>2</v>
      </c>
      <c r="F546" s="2" t="str">
        <f>VLOOKUP(OrderData[[#This Row],[Customer ID]],customers!$A$1:$I$1001,2,FALSE)</f>
        <v>Heda Fromant</v>
      </c>
      <c r="G546" s="2" t="str">
        <f>LEFT(OrderData[[#This Row],[Name]], SEARCH(" ", OrderData[[#This Row],[Name]]) - 1)</f>
        <v>Heda</v>
      </c>
      <c r="H546" s="2" t="str">
        <f>RIGHT(OrderData[[#This Row],[Name]], LEN(OrderData[[#This Row],[Name]]) - SEARCH(" ", OrderData[[#This Row],[Name]]))</f>
        <v>Fromant</v>
      </c>
      <c r="I546" s="2" t="str">
        <f>VLOOKUP(OrderData[[#This Row],[Customer ID]],customers!$A$1:$I$1001,6,FALSE)</f>
        <v>Philadelphia</v>
      </c>
      <c r="J546" s="2" t="str">
        <f>VLOOKUP(OrderData[[#This Row],[Customer ID]],customers!$A$1:$I$1001,7,FALSE)</f>
        <v>United States</v>
      </c>
      <c r="K546" t="str">
        <f>VLOOKUP(OrderData[[#This Row],[Customer ID]],customers!$A$1:$I$1001,9,FALSE)</f>
        <v>No</v>
      </c>
      <c r="L546" t="str">
        <f>INDEX(Table3[Coffee Type],MATCH(OrderData[[#This Row],[Product ID]],Table3[Product ID],0))</f>
        <v>Ara</v>
      </c>
      <c r="M546" t="str">
        <f>VLOOKUP(OrderData[[#This Row],[Product ID]],products!$A$1:$G$49,3,FALSE)</f>
        <v>L</v>
      </c>
      <c r="N546">
        <f>VLOOKUP(OrderData[[#This Row],[Product ID]],products!$A$1:$G$49,5,FALSE)</f>
        <v>7.77</v>
      </c>
      <c r="O546" s="4">
        <f>OrderData[[#This Row],[Unit Price]]*OrderData[[#This Row],[Quantity]]</f>
        <v>15.54</v>
      </c>
      <c r="P546" t="str" cm="1">
        <f t="array" ref="P546">_xlfn.IFS(OrderData[[#This Row],[Roast Type]]="M","Medium",OrderData[[#This Row],[Roast Type]]="L","Light",OrderData[[#This Row],[Roast Type]]="D","Dark")</f>
        <v>Light</v>
      </c>
      <c r="Q546" t="str" cm="1">
        <f t="array" ref="Q546">_xlfn.IFS(OrderData[[#This Row],[Coffee Type]]="Rob","Robusta",OrderData[[#This Row],[Coffee Type]]="Ara","Arabica",OrderData[[#This Row],[Coffee Type]]="Lib","Librica",OrderData[[#This Row],[Coffee Type]]="Exc","Excelsior")</f>
        <v>Arabica</v>
      </c>
    </row>
    <row r="547" spans="1:17" x14ac:dyDescent="0.3">
      <c r="A547" s="2" t="s">
        <v>1083</v>
      </c>
      <c r="B547" s="3">
        <v>44120</v>
      </c>
      <c r="C547" s="2" t="s">
        <v>1084</v>
      </c>
      <c r="D547" t="s">
        <v>51</v>
      </c>
      <c r="E547" s="2">
        <v>4</v>
      </c>
      <c r="F547" s="2" t="str">
        <f>VLOOKUP(OrderData[[#This Row],[Customer ID]],customers!$A$1:$I$1001,2,FALSE)</f>
        <v>Rufus Flear</v>
      </c>
      <c r="G547" s="2" t="str">
        <f>LEFT(OrderData[[#This Row],[Name]], SEARCH(" ", OrderData[[#This Row],[Name]]) - 1)</f>
        <v>Rufus</v>
      </c>
      <c r="H547" s="2" t="str">
        <f>RIGHT(OrderData[[#This Row],[Name]], LEN(OrderData[[#This Row],[Name]]) - SEARCH(" ", OrderData[[#This Row],[Name]]))</f>
        <v>Flear</v>
      </c>
      <c r="I547" s="2" t="str">
        <f>VLOOKUP(OrderData[[#This Row],[Customer ID]],customers!$A$1:$I$1001,6,FALSE)</f>
        <v>Sheffield</v>
      </c>
      <c r="J547" s="2" t="str">
        <f>VLOOKUP(OrderData[[#This Row],[Customer ID]],customers!$A$1:$I$1001,7,FALSE)</f>
        <v>United Kingdom</v>
      </c>
      <c r="K547" t="str">
        <f>VLOOKUP(OrderData[[#This Row],[Customer ID]],customers!$A$1:$I$1001,9,FALSE)</f>
        <v>No</v>
      </c>
      <c r="L547" t="str">
        <f>INDEX(Table3[Coffee Type],MATCH(OrderData[[#This Row],[Product ID]],Table3[Product ID],0))</f>
        <v>Lib</v>
      </c>
      <c r="M547" t="str">
        <f>VLOOKUP(OrderData[[#This Row],[Product ID]],products!$A$1:$G$49,3,FALSE)</f>
        <v>D</v>
      </c>
      <c r="N547">
        <f>VLOOKUP(OrderData[[#This Row],[Product ID]],products!$A$1:$G$49,5,FALSE)</f>
        <v>3.8849999999999998</v>
      </c>
      <c r="O547" s="4">
        <f>OrderData[[#This Row],[Unit Price]]*OrderData[[#This Row],[Quantity]]</f>
        <v>15.54</v>
      </c>
      <c r="P547" t="str" cm="1">
        <f t="array" ref="P547">_xlfn.IFS(OrderData[[#This Row],[Roast Type]]="M","Medium",OrderData[[#This Row],[Roast Type]]="L","Light",OrderData[[#This Row],[Roast Type]]="D","Dark")</f>
        <v>Dark</v>
      </c>
      <c r="Q547" t="str" cm="1">
        <f t="array" ref="Q547">_xlfn.IFS(OrderData[[#This Row],[Coffee Type]]="Rob","Robusta",OrderData[[#This Row],[Coffee Type]]="Ara","Arabica",OrderData[[#This Row],[Coffee Type]]="Lib","Librica",OrderData[[#This Row],[Coffee Type]]="Exc","Excelsior")</f>
        <v>Librica</v>
      </c>
    </row>
    <row r="548" spans="1:17" x14ac:dyDescent="0.3">
      <c r="A548" s="2" t="s">
        <v>1085</v>
      </c>
      <c r="B548" s="3">
        <v>44127</v>
      </c>
      <c r="C548" s="2" t="s">
        <v>1086</v>
      </c>
      <c r="D548" t="s">
        <v>543</v>
      </c>
      <c r="E548" s="2">
        <v>3</v>
      </c>
      <c r="F548" s="2" t="str">
        <f>VLOOKUP(OrderData[[#This Row],[Customer ID]],customers!$A$1:$I$1001,2,FALSE)</f>
        <v>Dom Milella</v>
      </c>
      <c r="G548" s="2" t="str">
        <f>LEFT(OrderData[[#This Row],[Name]], SEARCH(" ", OrderData[[#This Row],[Name]]) - 1)</f>
        <v>Dom</v>
      </c>
      <c r="H548" s="2" t="str">
        <f>RIGHT(OrderData[[#This Row],[Name]], LEN(OrderData[[#This Row],[Name]]) - SEARCH(" ", OrderData[[#This Row],[Name]]))</f>
        <v>Milella</v>
      </c>
      <c r="I548" s="2" t="str">
        <f>VLOOKUP(OrderData[[#This Row],[Customer ID]],customers!$A$1:$I$1001,6,FALSE)</f>
        <v>Manorhamilton</v>
      </c>
      <c r="J548" s="2" t="str">
        <f>VLOOKUP(OrderData[[#This Row],[Customer ID]],customers!$A$1:$I$1001,7,FALSE)</f>
        <v>Ireland</v>
      </c>
      <c r="K548" t="str">
        <f>VLOOKUP(OrderData[[#This Row],[Customer ID]],customers!$A$1:$I$1001,9,FALSE)</f>
        <v>No</v>
      </c>
      <c r="L548" t="str">
        <f>INDEX(Table3[Coffee Type],MATCH(OrderData[[#This Row],[Product ID]],Table3[Product ID],0))</f>
        <v>Exc</v>
      </c>
      <c r="M548" t="str">
        <f>VLOOKUP(OrderData[[#This Row],[Product ID]],products!$A$1:$G$49,3,FALSE)</f>
        <v>D</v>
      </c>
      <c r="N548">
        <f>VLOOKUP(OrderData[[#This Row],[Product ID]],products!$A$1:$G$49,5,FALSE)</f>
        <v>27.945</v>
      </c>
      <c r="O548" s="4">
        <f>OrderData[[#This Row],[Unit Price]]*OrderData[[#This Row],[Quantity]]</f>
        <v>83.835000000000008</v>
      </c>
      <c r="P548" t="str" cm="1">
        <f t="array" ref="P548">_xlfn.IFS(OrderData[[#This Row],[Roast Type]]="M","Medium",OrderData[[#This Row],[Roast Type]]="L","Light",OrderData[[#This Row],[Roast Type]]="D","Dark")</f>
        <v>Dark</v>
      </c>
      <c r="Q548" t="str" cm="1">
        <f t="array" ref="Q548">_xlfn.IFS(OrderData[[#This Row],[Coffee Type]]="Rob","Robusta",OrderData[[#This Row],[Coffee Type]]="Ara","Arabica",OrderData[[#This Row],[Coffee Type]]="Lib","Librica",OrderData[[#This Row],[Coffee Type]]="Exc","Excelsior")</f>
        <v>Excelsior</v>
      </c>
    </row>
    <row r="549" spans="1:17" x14ac:dyDescent="0.3">
      <c r="A549" s="2" t="s">
        <v>1087</v>
      </c>
      <c r="B549" s="3">
        <v>44265</v>
      </c>
      <c r="C549" s="2" t="s">
        <v>1088</v>
      </c>
      <c r="D549" t="s">
        <v>195</v>
      </c>
      <c r="E549" s="2">
        <v>3</v>
      </c>
      <c r="F549" s="2" t="str">
        <f>VLOOKUP(OrderData[[#This Row],[Customer ID]],customers!$A$1:$I$1001,2,FALSE)</f>
        <v>Wilek Lightollers</v>
      </c>
      <c r="G549" s="2" t="str">
        <f>LEFT(OrderData[[#This Row],[Name]], SEARCH(" ", OrderData[[#This Row],[Name]]) - 1)</f>
        <v>Wilek</v>
      </c>
      <c r="H549" s="2" t="str">
        <f>RIGHT(OrderData[[#This Row],[Name]], LEN(OrderData[[#This Row],[Name]]) - SEARCH(" ", OrderData[[#This Row],[Name]]))</f>
        <v>Lightollers</v>
      </c>
      <c r="I549" s="2" t="str">
        <f>VLOOKUP(OrderData[[#This Row],[Customer ID]],customers!$A$1:$I$1001,6,FALSE)</f>
        <v>New York City</v>
      </c>
      <c r="J549" s="2" t="str">
        <f>VLOOKUP(OrderData[[#This Row],[Customer ID]],customers!$A$1:$I$1001,7,FALSE)</f>
        <v>United States</v>
      </c>
      <c r="K549" t="str">
        <f>VLOOKUP(OrderData[[#This Row],[Customer ID]],customers!$A$1:$I$1001,9,FALSE)</f>
        <v>Yes</v>
      </c>
      <c r="L549" t="str">
        <f>INDEX(Table3[Coffee Type],MATCH(OrderData[[#This Row],[Product ID]],Table3[Product ID],0))</f>
        <v>Rob</v>
      </c>
      <c r="M549" t="str">
        <f>VLOOKUP(OrderData[[#This Row],[Product ID]],products!$A$1:$G$49,3,FALSE)</f>
        <v>L</v>
      </c>
      <c r="N549">
        <f>VLOOKUP(OrderData[[#This Row],[Product ID]],products!$A$1:$G$49,5,FALSE)</f>
        <v>3.5849999999999995</v>
      </c>
      <c r="O549" s="4">
        <f>OrderData[[#This Row],[Unit Price]]*OrderData[[#This Row],[Quantity]]</f>
        <v>10.754999999999999</v>
      </c>
      <c r="P549" t="str" cm="1">
        <f t="array" ref="P549">_xlfn.IFS(OrderData[[#This Row],[Roast Type]]="M","Medium",OrderData[[#This Row],[Roast Type]]="L","Light",OrderData[[#This Row],[Roast Type]]="D","Dark")</f>
        <v>Light</v>
      </c>
      <c r="Q549" t="str" cm="1">
        <f t="array" ref="Q549">_xlfn.IFS(OrderData[[#This Row],[Coffee Type]]="Rob","Robusta",OrderData[[#This Row],[Coffee Type]]="Ara","Arabica",OrderData[[#This Row],[Coffee Type]]="Lib","Librica",OrderData[[#This Row],[Coffee Type]]="Exc","Excelsior")</f>
        <v>Robusta</v>
      </c>
    </row>
    <row r="550" spans="1:17" x14ac:dyDescent="0.3">
      <c r="A550" s="2" t="s">
        <v>1089</v>
      </c>
      <c r="B550" s="3">
        <v>44384</v>
      </c>
      <c r="C550" s="2" t="s">
        <v>1090</v>
      </c>
      <c r="D550" t="s">
        <v>267</v>
      </c>
      <c r="E550" s="2">
        <v>3</v>
      </c>
      <c r="F550" s="2" t="str">
        <f>VLOOKUP(OrderData[[#This Row],[Customer ID]],customers!$A$1:$I$1001,2,FALSE)</f>
        <v>Bette-ann Munden</v>
      </c>
      <c r="G550" s="2" t="str">
        <f>LEFT(OrderData[[#This Row],[Name]], SEARCH(" ", OrderData[[#This Row],[Name]]) - 1)</f>
        <v>Bette-ann</v>
      </c>
      <c r="H550" s="2" t="str">
        <f>RIGHT(OrderData[[#This Row],[Name]], LEN(OrderData[[#This Row],[Name]]) - SEARCH(" ", OrderData[[#This Row],[Name]]))</f>
        <v>Munden</v>
      </c>
      <c r="I550" s="2" t="str">
        <f>VLOOKUP(OrderData[[#This Row],[Customer ID]],customers!$A$1:$I$1001,6,FALSE)</f>
        <v>Oklahoma City</v>
      </c>
      <c r="J550" s="2" t="str">
        <f>VLOOKUP(OrderData[[#This Row],[Customer ID]],customers!$A$1:$I$1001,7,FALSE)</f>
        <v>United States</v>
      </c>
      <c r="K550" t="str">
        <f>VLOOKUP(OrderData[[#This Row],[Customer ID]],customers!$A$1:$I$1001,9,FALSE)</f>
        <v>Yes</v>
      </c>
      <c r="L550" t="str">
        <f>INDEX(Table3[Coffee Type],MATCH(OrderData[[#This Row],[Product ID]],Table3[Product ID],0))</f>
        <v>Exc</v>
      </c>
      <c r="M550" t="str">
        <f>VLOOKUP(OrderData[[#This Row],[Product ID]],products!$A$1:$G$49,3,FALSE)</f>
        <v>L</v>
      </c>
      <c r="N550">
        <f>VLOOKUP(OrderData[[#This Row],[Product ID]],products!$A$1:$G$49,5,FALSE)</f>
        <v>4.4550000000000001</v>
      </c>
      <c r="O550" s="4">
        <f>OrderData[[#This Row],[Unit Price]]*OrderData[[#This Row],[Quantity]]</f>
        <v>13.365</v>
      </c>
      <c r="P550" t="str" cm="1">
        <f t="array" ref="P550">_xlfn.IFS(OrderData[[#This Row],[Roast Type]]="M","Medium",OrderData[[#This Row],[Roast Type]]="L","Light",OrderData[[#This Row],[Roast Type]]="D","Dark")</f>
        <v>Light</v>
      </c>
      <c r="Q550" t="str" cm="1">
        <f t="array" ref="Q550">_xlfn.IFS(OrderData[[#This Row],[Coffee Type]]="Rob","Robusta",OrderData[[#This Row],[Coffee Type]]="Ara","Arabica",OrderData[[#This Row],[Coffee Type]]="Lib","Librica",OrderData[[#This Row],[Coffee Type]]="Exc","Excelsior")</f>
        <v>Excelsior</v>
      </c>
    </row>
    <row r="551" spans="1:17" x14ac:dyDescent="0.3">
      <c r="A551" s="2" t="s">
        <v>1091</v>
      </c>
      <c r="B551" s="3">
        <v>44232</v>
      </c>
      <c r="C551" s="2" t="s">
        <v>1088</v>
      </c>
      <c r="D551" t="s">
        <v>267</v>
      </c>
      <c r="E551" s="2">
        <v>4</v>
      </c>
      <c r="F551" s="2" t="str">
        <f>VLOOKUP(OrderData[[#This Row],[Customer ID]],customers!$A$1:$I$1001,2,FALSE)</f>
        <v>Wilek Lightollers</v>
      </c>
      <c r="G551" s="2" t="str">
        <f>LEFT(OrderData[[#This Row],[Name]], SEARCH(" ", OrderData[[#This Row],[Name]]) - 1)</f>
        <v>Wilek</v>
      </c>
      <c r="H551" s="2" t="str">
        <f>RIGHT(OrderData[[#This Row],[Name]], LEN(OrderData[[#This Row],[Name]]) - SEARCH(" ", OrderData[[#This Row],[Name]]))</f>
        <v>Lightollers</v>
      </c>
      <c r="I551" s="2" t="str">
        <f>VLOOKUP(OrderData[[#This Row],[Customer ID]],customers!$A$1:$I$1001,6,FALSE)</f>
        <v>New York City</v>
      </c>
      <c r="J551" s="2" t="str">
        <f>VLOOKUP(OrderData[[#This Row],[Customer ID]],customers!$A$1:$I$1001,7,FALSE)</f>
        <v>United States</v>
      </c>
      <c r="K551" t="str">
        <f>VLOOKUP(OrderData[[#This Row],[Customer ID]],customers!$A$1:$I$1001,9,FALSE)</f>
        <v>Yes</v>
      </c>
      <c r="L551" t="str">
        <f>INDEX(Table3[Coffee Type],MATCH(OrderData[[#This Row],[Product ID]],Table3[Product ID],0))</f>
        <v>Exc</v>
      </c>
      <c r="M551" t="str">
        <f>VLOOKUP(OrderData[[#This Row],[Product ID]],products!$A$1:$G$49,3,FALSE)</f>
        <v>L</v>
      </c>
      <c r="N551">
        <f>VLOOKUP(OrderData[[#This Row],[Product ID]],products!$A$1:$G$49,5,FALSE)</f>
        <v>4.4550000000000001</v>
      </c>
      <c r="O551" s="4">
        <f>OrderData[[#This Row],[Unit Price]]*OrderData[[#This Row],[Quantity]]</f>
        <v>17.82</v>
      </c>
      <c r="P551" t="str" cm="1">
        <f t="array" ref="P551">_xlfn.IFS(OrderData[[#This Row],[Roast Type]]="M","Medium",OrderData[[#This Row],[Roast Type]]="L","Light",OrderData[[#This Row],[Roast Type]]="D","Dark")</f>
        <v>Light</v>
      </c>
      <c r="Q551" t="str" cm="1">
        <f t="array" ref="Q551">_xlfn.IFS(OrderData[[#This Row],[Coffee Type]]="Rob","Robusta",OrderData[[#This Row],[Coffee Type]]="Ara","Arabica",OrderData[[#This Row],[Coffee Type]]="Lib","Librica",OrderData[[#This Row],[Coffee Type]]="Exc","Excelsior")</f>
        <v>Excelsior</v>
      </c>
    </row>
    <row r="552" spans="1:17" x14ac:dyDescent="0.3">
      <c r="A552" s="2" t="s">
        <v>1092</v>
      </c>
      <c r="B552" s="3">
        <v>44176</v>
      </c>
      <c r="C552" s="2" t="s">
        <v>1093</v>
      </c>
      <c r="D552" t="s">
        <v>51</v>
      </c>
      <c r="E552" s="2">
        <v>6</v>
      </c>
      <c r="F552" s="2" t="str">
        <f>VLOOKUP(OrderData[[#This Row],[Customer ID]],customers!$A$1:$I$1001,2,FALSE)</f>
        <v>Nick Brakespear</v>
      </c>
      <c r="G552" s="2" t="str">
        <f>LEFT(OrderData[[#This Row],[Name]], SEARCH(" ", OrderData[[#This Row],[Name]]) - 1)</f>
        <v>Nick</v>
      </c>
      <c r="H552" s="2" t="str">
        <f>RIGHT(OrderData[[#This Row],[Name]], LEN(OrderData[[#This Row],[Name]]) - SEARCH(" ", OrderData[[#This Row],[Name]]))</f>
        <v>Brakespear</v>
      </c>
      <c r="I552" s="2" t="str">
        <f>VLOOKUP(OrderData[[#This Row],[Customer ID]],customers!$A$1:$I$1001,6,FALSE)</f>
        <v>Newark</v>
      </c>
      <c r="J552" s="2" t="str">
        <f>VLOOKUP(OrderData[[#This Row],[Customer ID]],customers!$A$1:$I$1001,7,FALSE)</f>
        <v>United States</v>
      </c>
      <c r="K552" t="str">
        <f>VLOOKUP(OrderData[[#This Row],[Customer ID]],customers!$A$1:$I$1001,9,FALSE)</f>
        <v>Yes</v>
      </c>
      <c r="L552" t="str">
        <f>INDEX(Table3[Coffee Type],MATCH(OrderData[[#This Row],[Product ID]],Table3[Product ID],0))</f>
        <v>Lib</v>
      </c>
      <c r="M552" t="str">
        <f>VLOOKUP(OrderData[[#This Row],[Product ID]],products!$A$1:$G$49,3,FALSE)</f>
        <v>D</v>
      </c>
      <c r="N552">
        <f>VLOOKUP(OrderData[[#This Row],[Product ID]],products!$A$1:$G$49,5,FALSE)</f>
        <v>3.8849999999999998</v>
      </c>
      <c r="O552" s="4">
        <f>OrderData[[#This Row],[Unit Price]]*OrderData[[#This Row],[Quantity]]</f>
        <v>23.31</v>
      </c>
      <c r="P552" t="str" cm="1">
        <f t="array" ref="P552">_xlfn.IFS(OrderData[[#This Row],[Roast Type]]="M","Medium",OrderData[[#This Row],[Roast Type]]="L","Light",OrderData[[#This Row],[Roast Type]]="D","Dark")</f>
        <v>Dark</v>
      </c>
      <c r="Q552" t="str" cm="1">
        <f t="array" ref="Q552">_xlfn.IFS(OrderData[[#This Row],[Coffee Type]]="Rob","Robusta",OrderData[[#This Row],[Coffee Type]]="Ara","Arabica",OrderData[[#This Row],[Coffee Type]]="Lib","Librica",OrderData[[#This Row],[Coffee Type]]="Exc","Excelsior")</f>
        <v>Librica</v>
      </c>
    </row>
    <row r="553" spans="1:17" x14ac:dyDescent="0.3">
      <c r="A553" s="2" t="s">
        <v>1094</v>
      </c>
      <c r="B553" s="3">
        <v>44694</v>
      </c>
      <c r="C553" s="2" t="s">
        <v>1095</v>
      </c>
      <c r="D553" t="s">
        <v>64</v>
      </c>
      <c r="E553" s="2">
        <v>2</v>
      </c>
      <c r="F553" s="2" t="str">
        <f>VLOOKUP(OrderData[[#This Row],[Customer ID]],customers!$A$1:$I$1001,2,FALSE)</f>
        <v>Malynda Glawsop</v>
      </c>
      <c r="G553" s="2" t="str">
        <f>LEFT(OrderData[[#This Row],[Name]], SEARCH(" ", OrderData[[#This Row],[Name]]) - 1)</f>
        <v>Malynda</v>
      </c>
      <c r="H553" s="2" t="str">
        <f>RIGHT(OrderData[[#This Row],[Name]], LEN(OrderData[[#This Row],[Name]]) - SEARCH(" ", OrderData[[#This Row],[Name]]))</f>
        <v>Glawsop</v>
      </c>
      <c r="I553" s="2" t="str">
        <f>VLOOKUP(OrderData[[#This Row],[Customer ID]],customers!$A$1:$I$1001,6,FALSE)</f>
        <v>New Haven</v>
      </c>
      <c r="J553" s="2" t="str">
        <f>VLOOKUP(OrderData[[#This Row],[Customer ID]],customers!$A$1:$I$1001,7,FALSE)</f>
        <v>United States</v>
      </c>
      <c r="K553" t="str">
        <f>VLOOKUP(OrderData[[#This Row],[Customer ID]],customers!$A$1:$I$1001,9,FALSE)</f>
        <v>No</v>
      </c>
      <c r="L553" t="str">
        <f>INDEX(Table3[Coffee Type],MATCH(OrderData[[#This Row],[Product ID]],Table3[Product ID],0))</f>
        <v>Exc</v>
      </c>
      <c r="M553" t="str">
        <f>VLOOKUP(OrderData[[#This Row],[Product ID]],products!$A$1:$G$49,3,FALSE)</f>
        <v>D</v>
      </c>
      <c r="N553">
        <f>VLOOKUP(OrderData[[#This Row],[Product ID]],products!$A$1:$G$49,5,FALSE)</f>
        <v>3.645</v>
      </c>
      <c r="O553" s="4">
        <f>OrderData[[#This Row],[Unit Price]]*OrderData[[#This Row],[Quantity]]</f>
        <v>7.29</v>
      </c>
      <c r="P553" t="str" cm="1">
        <f t="array" ref="P553">_xlfn.IFS(OrderData[[#This Row],[Roast Type]]="M","Medium",OrderData[[#This Row],[Roast Type]]="L","Light",OrderData[[#This Row],[Roast Type]]="D","Dark")</f>
        <v>Dark</v>
      </c>
      <c r="Q553" t="str" cm="1">
        <f t="array" ref="Q553">_xlfn.IFS(OrderData[[#This Row],[Coffee Type]]="Rob","Robusta",OrderData[[#This Row],[Coffee Type]]="Ara","Arabica",OrderData[[#This Row],[Coffee Type]]="Lib","Librica",OrderData[[#This Row],[Coffee Type]]="Exc","Excelsior")</f>
        <v>Excelsior</v>
      </c>
    </row>
    <row r="554" spans="1:17" x14ac:dyDescent="0.3">
      <c r="A554" s="2" t="s">
        <v>1096</v>
      </c>
      <c r="B554" s="3">
        <v>43761</v>
      </c>
      <c r="C554" s="2" t="s">
        <v>1097</v>
      </c>
      <c r="D554" t="s">
        <v>267</v>
      </c>
      <c r="E554" s="2">
        <v>4</v>
      </c>
      <c r="F554" s="2" t="str">
        <f>VLOOKUP(OrderData[[#This Row],[Customer ID]],customers!$A$1:$I$1001,2,FALSE)</f>
        <v>Granville Alberts</v>
      </c>
      <c r="G554" s="2" t="str">
        <f>LEFT(OrderData[[#This Row],[Name]], SEARCH(" ", OrderData[[#This Row],[Name]]) - 1)</f>
        <v>Granville</v>
      </c>
      <c r="H554" s="2" t="str">
        <f>RIGHT(OrderData[[#This Row],[Name]], LEN(OrderData[[#This Row],[Name]]) - SEARCH(" ", OrderData[[#This Row],[Name]]))</f>
        <v>Alberts</v>
      </c>
      <c r="I554" s="2" t="str">
        <f>VLOOKUP(OrderData[[#This Row],[Customer ID]],customers!$A$1:$I$1001,6,FALSE)</f>
        <v>Belfast</v>
      </c>
      <c r="J554" s="2" t="str">
        <f>VLOOKUP(OrderData[[#This Row],[Customer ID]],customers!$A$1:$I$1001,7,FALSE)</f>
        <v>United Kingdom</v>
      </c>
      <c r="K554" t="str">
        <f>VLOOKUP(OrderData[[#This Row],[Customer ID]],customers!$A$1:$I$1001,9,FALSE)</f>
        <v>Yes</v>
      </c>
      <c r="L554" t="str">
        <f>INDEX(Table3[Coffee Type],MATCH(OrderData[[#This Row],[Product ID]],Table3[Product ID],0))</f>
        <v>Exc</v>
      </c>
      <c r="M554" t="str">
        <f>VLOOKUP(OrderData[[#This Row],[Product ID]],products!$A$1:$G$49,3,FALSE)</f>
        <v>L</v>
      </c>
      <c r="N554">
        <f>VLOOKUP(OrderData[[#This Row],[Product ID]],products!$A$1:$G$49,5,FALSE)</f>
        <v>4.4550000000000001</v>
      </c>
      <c r="O554" s="4">
        <f>OrderData[[#This Row],[Unit Price]]*OrderData[[#This Row],[Quantity]]</f>
        <v>17.82</v>
      </c>
      <c r="P554" t="str" cm="1">
        <f t="array" ref="P554">_xlfn.IFS(OrderData[[#This Row],[Roast Type]]="M","Medium",OrderData[[#This Row],[Roast Type]]="L","Light",OrderData[[#This Row],[Roast Type]]="D","Dark")</f>
        <v>Light</v>
      </c>
      <c r="Q554" t="str" cm="1">
        <f t="array" ref="Q554">_xlfn.IFS(OrderData[[#This Row],[Coffee Type]]="Rob","Robusta",OrderData[[#This Row],[Coffee Type]]="Ara","Arabica",OrderData[[#This Row],[Coffee Type]]="Lib","Librica",OrderData[[#This Row],[Coffee Type]]="Exc","Excelsior")</f>
        <v>Excelsior</v>
      </c>
    </row>
    <row r="555" spans="1:17" x14ac:dyDescent="0.3">
      <c r="A555" s="2" t="s">
        <v>1098</v>
      </c>
      <c r="B555" s="3">
        <v>44085</v>
      </c>
      <c r="C555" s="2" t="s">
        <v>1099</v>
      </c>
      <c r="D555" t="s">
        <v>22</v>
      </c>
      <c r="E555" s="2">
        <v>5</v>
      </c>
      <c r="F555" s="2" t="str">
        <f>VLOOKUP(OrderData[[#This Row],[Customer ID]],customers!$A$1:$I$1001,2,FALSE)</f>
        <v>Vasily Polglase</v>
      </c>
      <c r="G555" s="2" t="str">
        <f>LEFT(OrderData[[#This Row],[Name]], SEARCH(" ", OrderData[[#This Row],[Name]]) - 1)</f>
        <v>Vasily</v>
      </c>
      <c r="H555" s="2" t="str">
        <f>RIGHT(OrderData[[#This Row],[Name]], LEN(OrderData[[#This Row],[Name]]) - SEARCH(" ", OrderData[[#This Row],[Name]]))</f>
        <v>Polglase</v>
      </c>
      <c r="I555" s="2" t="str">
        <f>VLOOKUP(OrderData[[#This Row],[Customer ID]],customers!$A$1:$I$1001,6,FALSE)</f>
        <v>Toledo</v>
      </c>
      <c r="J555" s="2" t="str">
        <f>VLOOKUP(OrderData[[#This Row],[Customer ID]],customers!$A$1:$I$1001,7,FALSE)</f>
        <v>United States</v>
      </c>
      <c r="K555" t="str">
        <f>VLOOKUP(OrderData[[#This Row],[Customer ID]],customers!$A$1:$I$1001,9,FALSE)</f>
        <v>No</v>
      </c>
      <c r="L555" t="str">
        <f>INDEX(Table3[Coffee Type],MATCH(OrderData[[#This Row],[Product ID]],Table3[Product ID],0))</f>
        <v>Exc</v>
      </c>
      <c r="M555" t="str">
        <f>VLOOKUP(OrderData[[#This Row],[Product ID]],products!$A$1:$G$49,3,FALSE)</f>
        <v>M</v>
      </c>
      <c r="N555">
        <f>VLOOKUP(OrderData[[#This Row],[Product ID]],products!$A$1:$G$49,5,FALSE)</f>
        <v>13.75</v>
      </c>
      <c r="O555" s="4">
        <f>OrderData[[#This Row],[Unit Price]]*OrderData[[#This Row],[Quantity]]</f>
        <v>68.75</v>
      </c>
      <c r="P555" t="str" cm="1">
        <f t="array" ref="P555">_xlfn.IFS(OrderData[[#This Row],[Roast Type]]="M","Medium",OrderData[[#This Row],[Roast Type]]="L","Light",OrderData[[#This Row],[Roast Type]]="D","Dark")</f>
        <v>Medium</v>
      </c>
      <c r="Q555" t="str" cm="1">
        <f t="array" ref="Q555">_xlfn.IFS(OrderData[[#This Row],[Coffee Type]]="Rob","Robusta",OrderData[[#This Row],[Coffee Type]]="Ara","Arabica",OrderData[[#This Row],[Coffee Type]]="Lib","Librica",OrderData[[#This Row],[Coffee Type]]="Exc","Excelsior")</f>
        <v>Excelsior</v>
      </c>
    </row>
    <row r="556" spans="1:17" x14ac:dyDescent="0.3">
      <c r="A556" s="2" t="s">
        <v>1100</v>
      </c>
      <c r="B556" s="3">
        <v>43737</v>
      </c>
      <c r="C556" s="2" t="s">
        <v>1101</v>
      </c>
      <c r="D556" t="s">
        <v>23</v>
      </c>
      <c r="E556" s="2">
        <v>2</v>
      </c>
      <c r="F556" s="2" t="str">
        <f>VLOOKUP(OrderData[[#This Row],[Customer ID]],customers!$A$1:$I$1001,2,FALSE)</f>
        <v>Madelaine Sharples</v>
      </c>
      <c r="G556" s="2" t="str">
        <f>LEFT(OrderData[[#This Row],[Name]], SEARCH(" ", OrderData[[#This Row],[Name]]) - 1)</f>
        <v>Madelaine</v>
      </c>
      <c r="H556" s="2" t="str">
        <f>RIGHT(OrderData[[#This Row],[Name]], LEN(OrderData[[#This Row],[Name]]) - SEARCH(" ", OrderData[[#This Row],[Name]]))</f>
        <v>Sharples</v>
      </c>
      <c r="I556" s="2" t="str">
        <f>VLOOKUP(OrderData[[#This Row],[Customer ID]],customers!$A$1:$I$1001,6,FALSE)</f>
        <v>Newton</v>
      </c>
      <c r="J556" s="2" t="str">
        <f>VLOOKUP(OrderData[[#This Row],[Customer ID]],customers!$A$1:$I$1001,7,FALSE)</f>
        <v>United Kingdom</v>
      </c>
      <c r="K556" t="str">
        <f>VLOOKUP(OrderData[[#This Row],[Customer ID]],customers!$A$1:$I$1001,9,FALSE)</f>
        <v>Yes</v>
      </c>
      <c r="L556" t="str">
        <f>INDEX(Table3[Coffee Type],MATCH(OrderData[[#This Row],[Product ID]],Table3[Product ID],0))</f>
        <v>Rob</v>
      </c>
      <c r="M556" t="str">
        <f>VLOOKUP(OrderData[[#This Row],[Product ID]],products!$A$1:$G$49,3,FALSE)</f>
        <v>L</v>
      </c>
      <c r="N556">
        <f>VLOOKUP(OrderData[[#This Row],[Product ID]],products!$A$1:$G$49,5,FALSE)</f>
        <v>27.484999999999996</v>
      </c>
      <c r="O556" s="4">
        <f>OrderData[[#This Row],[Unit Price]]*OrderData[[#This Row],[Quantity]]</f>
        <v>54.969999999999992</v>
      </c>
      <c r="P556" t="str" cm="1">
        <f t="array" ref="P556">_xlfn.IFS(OrderData[[#This Row],[Roast Type]]="M","Medium",OrderData[[#This Row],[Roast Type]]="L","Light",OrderData[[#This Row],[Roast Type]]="D","Dark")</f>
        <v>Light</v>
      </c>
      <c r="Q556" t="str" cm="1">
        <f t="array" ref="Q556">_xlfn.IFS(OrderData[[#This Row],[Coffee Type]]="Rob","Robusta",OrderData[[#This Row],[Coffee Type]]="Ara","Arabica",OrderData[[#This Row],[Coffee Type]]="Lib","Librica",OrderData[[#This Row],[Coffee Type]]="Exc","Excelsior")</f>
        <v>Robusta</v>
      </c>
    </row>
    <row r="557" spans="1:17" x14ac:dyDescent="0.3">
      <c r="A557" s="2" t="s">
        <v>1102</v>
      </c>
      <c r="B557" s="3">
        <v>44258</v>
      </c>
      <c r="C557" s="2" t="s">
        <v>1103</v>
      </c>
      <c r="D557" t="s">
        <v>22</v>
      </c>
      <c r="E557" s="2">
        <v>6</v>
      </c>
      <c r="F557" s="2" t="str">
        <f>VLOOKUP(OrderData[[#This Row],[Customer ID]],customers!$A$1:$I$1001,2,FALSE)</f>
        <v>Sigfrid Busch</v>
      </c>
      <c r="G557" s="2" t="str">
        <f>LEFT(OrderData[[#This Row],[Name]], SEARCH(" ", OrderData[[#This Row],[Name]]) - 1)</f>
        <v>Sigfrid</v>
      </c>
      <c r="H557" s="2" t="str">
        <f>RIGHT(OrderData[[#This Row],[Name]], LEN(OrderData[[#This Row],[Name]]) - SEARCH(" ", OrderData[[#This Row],[Name]]))</f>
        <v>Busch</v>
      </c>
      <c r="I557" s="2" t="str">
        <f>VLOOKUP(OrderData[[#This Row],[Customer ID]],customers!$A$1:$I$1001,6,FALSE)</f>
        <v>Bantry</v>
      </c>
      <c r="J557" s="2" t="str">
        <f>VLOOKUP(OrderData[[#This Row],[Customer ID]],customers!$A$1:$I$1001,7,FALSE)</f>
        <v>Ireland</v>
      </c>
      <c r="K557" t="str">
        <f>VLOOKUP(OrderData[[#This Row],[Customer ID]],customers!$A$1:$I$1001,9,FALSE)</f>
        <v>No</v>
      </c>
      <c r="L557" t="str">
        <f>INDEX(Table3[Coffee Type],MATCH(OrderData[[#This Row],[Product ID]],Table3[Product ID],0))</f>
        <v>Exc</v>
      </c>
      <c r="M557" t="str">
        <f>VLOOKUP(OrderData[[#This Row],[Product ID]],products!$A$1:$G$49,3,FALSE)</f>
        <v>M</v>
      </c>
      <c r="N557">
        <f>VLOOKUP(OrderData[[#This Row],[Product ID]],products!$A$1:$G$49,5,FALSE)</f>
        <v>13.75</v>
      </c>
      <c r="O557" s="4">
        <f>OrderData[[#This Row],[Unit Price]]*OrderData[[#This Row],[Quantity]]</f>
        <v>82.5</v>
      </c>
      <c r="P557" t="str" cm="1">
        <f t="array" ref="P557">_xlfn.IFS(OrderData[[#This Row],[Roast Type]]="M","Medium",OrderData[[#This Row],[Roast Type]]="L","Light",OrderData[[#This Row],[Roast Type]]="D","Dark")</f>
        <v>Medium</v>
      </c>
      <c r="Q557" t="str" cm="1">
        <f t="array" ref="Q557">_xlfn.IFS(OrderData[[#This Row],[Coffee Type]]="Rob","Robusta",OrderData[[#This Row],[Coffee Type]]="Ara","Arabica",OrderData[[#This Row],[Coffee Type]]="Lib","Librica",OrderData[[#This Row],[Coffee Type]]="Exc","Excelsior")</f>
        <v>Excelsior</v>
      </c>
    </row>
    <row r="558" spans="1:17" x14ac:dyDescent="0.3">
      <c r="A558" s="2" t="s">
        <v>1104</v>
      </c>
      <c r="B558" s="3">
        <v>44523</v>
      </c>
      <c r="C558" s="2" t="s">
        <v>1105</v>
      </c>
      <c r="D558" t="s">
        <v>90</v>
      </c>
      <c r="E558" s="2">
        <v>2</v>
      </c>
      <c r="F558" s="2" t="str">
        <f>VLOOKUP(OrderData[[#This Row],[Customer ID]],customers!$A$1:$I$1001,2,FALSE)</f>
        <v>Cissiee Raisbeck</v>
      </c>
      <c r="G558" s="2" t="str">
        <f>LEFT(OrderData[[#This Row],[Name]], SEARCH(" ", OrderData[[#This Row],[Name]]) - 1)</f>
        <v>Cissiee</v>
      </c>
      <c r="H558" s="2" t="str">
        <f>RIGHT(OrderData[[#This Row],[Name]], LEN(OrderData[[#This Row],[Name]]) - SEARCH(" ", OrderData[[#This Row],[Name]]))</f>
        <v>Raisbeck</v>
      </c>
      <c r="I558" s="2" t="str">
        <f>VLOOKUP(OrderData[[#This Row],[Customer ID]],customers!$A$1:$I$1001,6,FALSE)</f>
        <v>Shreveport</v>
      </c>
      <c r="J558" s="2" t="str">
        <f>VLOOKUP(OrderData[[#This Row],[Customer ID]],customers!$A$1:$I$1001,7,FALSE)</f>
        <v>United States</v>
      </c>
      <c r="K558" t="str">
        <f>VLOOKUP(OrderData[[#This Row],[Customer ID]],customers!$A$1:$I$1001,9,FALSE)</f>
        <v>Yes</v>
      </c>
      <c r="L558" t="str">
        <f>INDEX(Table3[Coffee Type],MATCH(OrderData[[#This Row],[Product ID]],Table3[Product ID],0))</f>
        <v>Lib</v>
      </c>
      <c r="M558" t="str">
        <f>VLOOKUP(OrderData[[#This Row],[Product ID]],products!$A$1:$G$49,3,FALSE)</f>
        <v>M</v>
      </c>
      <c r="N558">
        <f>VLOOKUP(OrderData[[#This Row],[Product ID]],products!$A$1:$G$49,5,FALSE)</f>
        <v>4.3650000000000002</v>
      </c>
      <c r="O558" s="4">
        <f>OrderData[[#This Row],[Unit Price]]*OrderData[[#This Row],[Quantity]]</f>
        <v>8.73</v>
      </c>
      <c r="P558" t="str" cm="1">
        <f t="array" ref="P558">_xlfn.IFS(OrderData[[#This Row],[Roast Type]]="M","Medium",OrderData[[#This Row],[Roast Type]]="L","Light",OrderData[[#This Row],[Roast Type]]="D","Dark")</f>
        <v>Medium</v>
      </c>
      <c r="Q558" t="str" cm="1">
        <f t="array" ref="Q558">_xlfn.IFS(OrderData[[#This Row],[Coffee Type]]="Rob","Robusta",OrderData[[#This Row],[Coffee Type]]="Ara","Arabica",OrderData[[#This Row],[Coffee Type]]="Lib","Librica",OrderData[[#This Row],[Coffee Type]]="Exc","Excelsior")</f>
        <v>Librica</v>
      </c>
    </row>
    <row r="559" spans="1:17" x14ac:dyDescent="0.3">
      <c r="A559" s="2" t="s">
        <v>1106</v>
      </c>
      <c r="B559" s="3">
        <v>44506</v>
      </c>
      <c r="C559" s="2" t="s">
        <v>1001</v>
      </c>
      <c r="D559" t="s">
        <v>150</v>
      </c>
      <c r="E559" s="2">
        <v>4</v>
      </c>
      <c r="F559" s="2" t="str">
        <f>VLOOKUP(OrderData[[#This Row],[Customer ID]],customers!$A$1:$I$1001,2,FALSE)</f>
        <v>Marja Urion</v>
      </c>
      <c r="G559" s="2" t="str">
        <f>LEFT(OrderData[[#This Row],[Name]], SEARCH(" ", OrderData[[#This Row],[Name]]) - 1)</f>
        <v>Marja</v>
      </c>
      <c r="H559" s="2" t="str">
        <f>RIGHT(OrderData[[#This Row],[Name]], LEN(OrderData[[#This Row],[Name]]) - SEARCH(" ", OrderData[[#This Row],[Name]]))</f>
        <v>Urion</v>
      </c>
      <c r="I559" s="2" t="str">
        <f>VLOOKUP(OrderData[[#This Row],[Customer ID]],customers!$A$1:$I$1001,6,FALSE)</f>
        <v>Virginia</v>
      </c>
      <c r="J559" s="2" t="str">
        <f>VLOOKUP(OrderData[[#This Row],[Customer ID]],customers!$A$1:$I$1001,7,FALSE)</f>
        <v>Ireland</v>
      </c>
      <c r="K559" t="str">
        <f>VLOOKUP(OrderData[[#This Row],[Customer ID]],customers!$A$1:$I$1001,9,FALSE)</f>
        <v>Yes</v>
      </c>
      <c r="L559" t="str">
        <f>INDEX(Table3[Coffee Type],MATCH(OrderData[[#This Row],[Product ID]],Table3[Product ID],0))</f>
        <v>Exc</v>
      </c>
      <c r="M559" t="str">
        <f>VLOOKUP(OrderData[[#This Row],[Product ID]],products!$A$1:$G$49,3,FALSE)</f>
        <v>L</v>
      </c>
      <c r="N559">
        <f>VLOOKUP(OrderData[[#This Row],[Product ID]],products!$A$1:$G$49,5,FALSE)</f>
        <v>14.85</v>
      </c>
      <c r="O559" s="4">
        <f>OrderData[[#This Row],[Unit Price]]*OrderData[[#This Row],[Quantity]]</f>
        <v>59.4</v>
      </c>
      <c r="P559" t="str" cm="1">
        <f t="array" ref="P559">_xlfn.IFS(OrderData[[#This Row],[Roast Type]]="M","Medium",OrderData[[#This Row],[Roast Type]]="L","Light",OrderData[[#This Row],[Roast Type]]="D","Dark")</f>
        <v>Light</v>
      </c>
      <c r="Q559" t="str" cm="1">
        <f t="array" ref="Q559">_xlfn.IFS(OrderData[[#This Row],[Coffee Type]]="Rob","Robusta",OrderData[[#This Row],[Coffee Type]]="Ara","Arabica",OrderData[[#This Row],[Coffee Type]]="Lib","Librica",OrderData[[#This Row],[Coffee Type]]="Exc","Excelsior")</f>
        <v>Excelsior</v>
      </c>
    </row>
    <row r="560" spans="1:17" x14ac:dyDescent="0.3">
      <c r="A560" s="2" t="s">
        <v>1107</v>
      </c>
      <c r="B560" s="3">
        <v>44225</v>
      </c>
      <c r="C560" s="2" t="s">
        <v>1108</v>
      </c>
      <c r="D560" t="s">
        <v>51</v>
      </c>
      <c r="E560" s="2">
        <v>4</v>
      </c>
      <c r="F560" s="2" t="str">
        <f>VLOOKUP(OrderData[[#This Row],[Customer ID]],customers!$A$1:$I$1001,2,FALSE)</f>
        <v>Kenton Wetherick</v>
      </c>
      <c r="G560" s="2" t="str">
        <f>LEFT(OrderData[[#This Row],[Name]], SEARCH(" ", OrderData[[#This Row],[Name]]) - 1)</f>
        <v>Kenton</v>
      </c>
      <c r="H560" s="2" t="str">
        <f>RIGHT(OrderData[[#This Row],[Name]], LEN(OrderData[[#This Row],[Name]]) - SEARCH(" ", OrderData[[#This Row],[Name]]))</f>
        <v>Wetherick</v>
      </c>
      <c r="I560" s="2" t="str">
        <f>VLOOKUP(OrderData[[#This Row],[Customer ID]],customers!$A$1:$I$1001,6,FALSE)</f>
        <v>Lexington</v>
      </c>
      <c r="J560" s="2" t="str">
        <f>VLOOKUP(OrderData[[#This Row],[Customer ID]],customers!$A$1:$I$1001,7,FALSE)</f>
        <v>United States</v>
      </c>
      <c r="K560" t="str">
        <f>VLOOKUP(OrderData[[#This Row],[Customer ID]],customers!$A$1:$I$1001,9,FALSE)</f>
        <v>Yes</v>
      </c>
      <c r="L560" t="str">
        <f>INDEX(Table3[Coffee Type],MATCH(OrderData[[#This Row],[Product ID]],Table3[Product ID],0))</f>
        <v>Lib</v>
      </c>
      <c r="M560" t="str">
        <f>VLOOKUP(OrderData[[#This Row],[Product ID]],products!$A$1:$G$49,3,FALSE)</f>
        <v>D</v>
      </c>
      <c r="N560">
        <f>VLOOKUP(OrderData[[#This Row],[Product ID]],products!$A$1:$G$49,5,FALSE)</f>
        <v>3.8849999999999998</v>
      </c>
      <c r="O560" s="4">
        <f>OrderData[[#This Row],[Unit Price]]*OrderData[[#This Row],[Quantity]]</f>
        <v>15.54</v>
      </c>
      <c r="P560" t="str" cm="1">
        <f t="array" ref="P560">_xlfn.IFS(OrderData[[#This Row],[Roast Type]]="M","Medium",OrderData[[#This Row],[Roast Type]]="L","Light",OrderData[[#This Row],[Roast Type]]="D","Dark")</f>
        <v>Dark</v>
      </c>
      <c r="Q560" t="str" cm="1">
        <f t="array" ref="Q560">_xlfn.IFS(OrderData[[#This Row],[Coffee Type]]="Rob","Robusta",OrderData[[#This Row],[Coffee Type]]="Ara","Arabica",OrderData[[#This Row],[Coffee Type]]="Lib","Librica",OrderData[[#This Row],[Coffee Type]]="Exc","Excelsior")</f>
        <v>Librica</v>
      </c>
    </row>
    <row r="561" spans="1:17" x14ac:dyDescent="0.3">
      <c r="A561" s="2" t="s">
        <v>1109</v>
      </c>
      <c r="B561" s="3">
        <v>44667</v>
      </c>
      <c r="C561" s="2" t="s">
        <v>1110</v>
      </c>
      <c r="D561" t="s">
        <v>19</v>
      </c>
      <c r="E561" s="2">
        <v>3</v>
      </c>
      <c r="F561" s="2" t="str">
        <f>VLOOKUP(OrderData[[#This Row],[Customer ID]],customers!$A$1:$I$1001,2,FALSE)</f>
        <v>Reamonn Aynold</v>
      </c>
      <c r="G561" s="2" t="str">
        <f>LEFT(OrderData[[#This Row],[Name]], SEARCH(" ", OrderData[[#This Row],[Name]]) - 1)</f>
        <v>Reamonn</v>
      </c>
      <c r="H561" s="2" t="str">
        <f>RIGHT(OrderData[[#This Row],[Name]], LEN(OrderData[[#This Row],[Name]]) - SEARCH(" ", OrderData[[#This Row],[Name]]))</f>
        <v>Aynold</v>
      </c>
      <c r="I561" s="2" t="str">
        <f>VLOOKUP(OrderData[[#This Row],[Customer ID]],customers!$A$1:$I$1001,6,FALSE)</f>
        <v>Milwaukee</v>
      </c>
      <c r="J561" s="2" t="str">
        <f>VLOOKUP(OrderData[[#This Row],[Customer ID]],customers!$A$1:$I$1001,7,FALSE)</f>
        <v>United States</v>
      </c>
      <c r="K561" t="str">
        <f>VLOOKUP(OrderData[[#This Row],[Customer ID]],customers!$A$1:$I$1001,9,FALSE)</f>
        <v>Yes</v>
      </c>
      <c r="L561" t="str">
        <f>INDEX(Table3[Coffee Type],MATCH(OrderData[[#This Row],[Product ID]],Table3[Product ID],0))</f>
        <v>Ara</v>
      </c>
      <c r="M561" t="str">
        <f>VLOOKUP(OrderData[[#This Row],[Product ID]],products!$A$1:$G$49,3,FALSE)</f>
        <v>L</v>
      </c>
      <c r="N561">
        <f>VLOOKUP(OrderData[[#This Row],[Product ID]],products!$A$1:$G$49,5,FALSE)</f>
        <v>12.95</v>
      </c>
      <c r="O561" s="4">
        <f>OrderData[[#This Row],[Unit Price]]*OrderData[[#This Row],[Quantity]]</f>
        <v>38.849999999999994</v>
      </c>
      <c r="P561" t="str" cm="1">
        <f t="array" ref="P561">_xlfn.IFS(OrderData[[#This Row],[Roast Type]]="M","Medium",OrderData[[#This Row],[Roast Type]]="L","Light",OrderData[[#This Row],[Roast Type]]="D","Dark")</f>
        <v>Light</v>
      </c>
      <c r="Q561" t="str" cm="1">
        <f t="array" ref="Q561">_xlfn.IFS(OrderData[[#This Row],[Coffee Type]]="Rob","Robusta",OrderData[[#This Row],[Coffee Type]]="Ara","Arabica",OrderData[[#This Row],[Coffee Type]]="Lib","Librica",OrderData[[#This Row],[Coffee Type]]="Exc","Excelsior")</f>
        <v>Arabica</v>
      </c>
    </row>
    <row r="562" spans="1:17" x14ac:dyDescent="0.3">
      <c r="A562" s="2" t="s">
        <v>1111</v>
      </c>
      <c r="B562" s="3">
        <v>44401</v>
      </c>
      <c r="C562" s="2" t="s">
        <v>1112</v>
      </c>
      <c r="D562" t="s">
        <v>125</v>
      </c>
      <c r="E562" s="2">
        <v>6</v>
      </c>
      <c r="F562" s="2" t="str">
        <f>VLOOKUP(OrderData[[#This Row],[Customer ID]],customers!$A$1:$I$1001,2,FALSE)</f>
        <v>Hatty Dovydenas</v>
      </c>
      <c r="G562" s="2" t="str">
        <f>LEFT(OrderData[[#This Row],[Name]], SEARCH(" ", OrderData[[#This Row],[Name]]) - 1)</f>
        <v>Hatty</v>
      </c>
      <c r="H562" s="2" t="str">
        <f>RIGHT(OrderData[[#This Row],[Name]], LEN(OrderData[[#This Row],[Name]]) - SEARCH(" ", OrderData[[#This Row],[Name]]))</f>
        <v>Dovydenas</v>
      </c>
      <c r="I562" s="2" t="str">
        <f>VLOOKUP(OrderData[[#This Row],[Customer ID]],customers!$A$1:$I$1001,6,FALSE)</f>
        <v>Amarillo</v>
      </c>
      <c r="J562" s="2" t="str">
        <f>VLOOKUP(OrderData[[#This Row],[Customer ID]],customers!$A$1:$I$1001,7,FALSE)</f>
        <v>United States</v>
      </c>
      <c r="K562" t="str">
        <f>VLOOKUP(OrderData[[#This Row],[Customer ID]],customers!$A$1:$I$1001,9,FALSE)</f>
        <v>Yes</v>
      </c>
      <c r="L562" t="str">
        <f>INDEX(Table3[Coffee Type],MATCH(OrderData[[#This Row],[Product ID]],Table3[Product ID],0))</f>
        <v>Exc</v>
      </c>
      <c r="M562" t="str">
        <f>VLOOKUP(OrderData[[#This Row],[Product ID]],products!$A$1:$G$49,3,FALSE)</f>
        <v>M</v>
      </c>
      <c r="N562">
        <f>VLOOKUP(OrderData[[#This Row],[Product ID]],products!$A$1:$G$49,5,FALSE)</f>
        <v>31.624999999999996</v>
      </c>
      <c r="O562" s="4">
        <f>OrderData[[#This Row],[Unit Price]]*OrderData[[#This Row],[Quantity]]</f>
        <v>189.74999999999997</v>
      </c>
      <c r="P562" t="str" cm="1">
        <f t="array" ref="P562">_xlfn.IFS(OrderData[[#This Row],[Roast Type]]="M","Medium",OrderData[[#This Row],[Roast Type]]="L","Light",OrderData[[#This Row],[Roast Type]]="D","Dark")</f>
        <v>Medium</v>
      </c>
      <c r="Q562" t="str" cm="1">
        <f t="array" ref="Q562">_xlfn.IFS(OrderData[[#This Row],[Coffee Type]]="Rob","Robusta",OrderData[[#This Row],[Coffee Type]]="Ara","Arabica",OrderData[[#This Row],[Coffee Type]]="Lib","Librica",OrderData[[#This Row],[Coffee Type]]="Exc","Excelsior")</f>
        <v>Excelsior</v>
      </c>
    </row>
    <row r="563" spans="1:17" x14ac:dyDescent="0.3">
      <c r="A563" s="2" t="s">
        <v>1113</v>
      </c>
      <c r="B563" s="3">
        <v>43688</v>
      </c>
      <c r="C563" s="2" t="s">
        <v>1114</v>
      </c>
      <c r="D563" t="s">
        <v>67</v>
      </c>
      <c r="E563" s="2">
        <v>6</v>
      </c>
      <c r="F563" s="2" t="str">
        <f>VLOOKUP(OrderData[[#This Row],[Customer ID]],customers!$A$1:$I$1001,2,FALSE)</f>
        <v>Nathaniel Bloxland</v>
      </c>
      <c r="G563" s="2" t="str">
        <f>LEFT(OrderData[[#This Row],[Name]], SEARCH(" ", OrderData[[#This Row],[Name]]) - 1)</f>
        <v>Nathaniel</v>
      </c>
      <c r="H563" s="2" t="str">
        <f>RIGHT(OrderData[[#This Row],[Name]], LEN(OrderData[[#This Row],[Name]]) - SEARCH(" ", OrderData[[#This Row],[Name]]))</f>
        <v>Bloxland</v>
      </c>
      <c r="I563" s="2" t="str">
        <f>VLOOKUP(OrderData[[#This Row],[Customer ID]],customers!$A$1:$I$1001,6,FALSE)</f>
        <v>Daingean</v>
      </c>
      <c r="J563" s="2" t="str">
        <f>VLOOKUP(OrderData[[#This Row],[Customer ID]],customers!$A$1:$I$1001,7,FALSE)</f>
        <v>Ireland</v>
      </c>
      <c r="K563" t="str">
        <f>VLOOKUP(OrderData[[#This Row],[Customer ID]],customers!$A$1:$I$1001,9,FALSE)</f>
        <v>Yes</v>
      </c>
      <c r="L563" t="str">
        <f>INDEX(Table3[Coffee Type],MATCH(OrderData[[#This Row],[Product ID]],Table3[Product ID],0))</f>
        <v>Ara</v>
      </c>
      <c r="M563" t="str">
        <f>VLOOKUP(OrderData[[#This Row],[Product ID]],products!$A$1:$G$49,3,FALSE)</f>
        <v>D</v>
      </c>
      <c r="N563">
        <f>VLOOKUP(OrderData[[#This Row],[Product ID]],products!$A$1:$G$49,5,FALSE)</f>
        <v>2.9849999999999999</v>
      </c>
      <c r="O563" s="4">
        <f>OrderData[[#This Row],[Unit Price]]*OrderData[[#This Row],[Quantity]]</f>
        <v>17.91</v>
      </c>
      <c r="P563" t="str" cm="1">
        <f t="array" ref="P563">_xlfn.IFS(OrderData[[#This Row],[Roast Type]]="M","Medium",OrderData[[#This Row],[Roast Type]]="L","Light",OrderData[[#This Row],[Roast Type]]="D","Dark")</f>
        <v>Dark</v>
      </c>
      <c r="Q563" t="str" cm="1">
        <f t="array" ref="Q563">_xlfn.IFS(OrderData[[#This Row],[Coffee Type]]="Rob","Robusta",OrderData[[#This Row],[Coffee Type]]="Ara","Arabica",OrderData[[#This Row],[Coffee Type]]="Lib","Librica",OrderData[[#This Row],[Coffee Type]]="Exc","Excelsior")</f>
        <v>Arabica</v>
      </c>
    </row>
    <row r="564" spans="1:17" x14ac:dyDescent="0.3">
      <c r="A564" s="2" t="s">
        <v>1115</v>
      </c>
      <c r="B564" s="3">
        <v>43669</v>
      </c>
      <c r="C564" s="2" t="s">
        <v>1116</v>
      </c>
      <c r="D564" t="s">
        <v>32</v>
      </c>
      <c r="E564" s="2">
        <v>6</v>
      </c>
      <c r="F564" s="2" t="str">
        <f>VLOOKUP(OrderData[[#This Row],[Customer ID]],customers!$A$1:$I$1001,2,FALSE)</f>
        <v>Brendan Grece</v>
      </c>
      <c r="G564" s="2" t="str">
        <f>LEFT(OrderData[[#This Row],[Name]], SEARCH(" ", OrderData[[#This Row],[Name]]) - 1)</f>
        <v>Brendan</v>
      </c>
      <c r="H564" s="2" t="str">
        <f>RIGHT(OrderData[[#This Row],[Name]], LEN(OrderData[[#This Row],[Name]]) - SEARCH(" ", OrderData[[#This Row],[Name]]))</f>
        <v>Grece</v>
      </c>
      <c r="I564" s="2" t="str">
        <f>VLOOKUP(OrderData[[#This Row],[Customer ID]],customers!$A$1:$I$1001,6,FALSE)</f>
        <v>Halton</v>
      </c>
      <c r="J564" s="2" t="str">
        <f>VLOOKUP(OrderData[[#This Row],[Customer ID]],customers!$A$1:$I$1001,7,FALSE)</f>
        <v>United Kingdom</v>
      </c>
      <c r="K564" t="str">
        <f>VLOOKUP(OrderData[[#This Row],[Customer ID]],customers!$A$1:$I$1001,9,FALSE)</f>
        <v>No</v>
      </c>
      <c r="L564" t="str">
        <f>INDEX(Table3[Coffee Type],MATCH(OrderData[[#This Row],[Product ID]],Table3[Product ID],0))</f>
        <v>Lib</v>
      </c>
      <c r="M564" t="str">
        <f>VLOOKUP(OrderData[[#This Row],[Product ID]],products!$A$1:$G$49,3,FALSE)</f>
        <v>L</v>
      </c>
      <c r="N564">
        <f>VLOOKUP(OrderData[[#This Row],[Product ID]],products!$A$1:$G$49,5,FALSE)</f>
        <v>4.7549999999999999</v>
      </c>
      <c r="O564" s="4">
        <f>OrderData[[#This Row],[Unit Price]]*OrderData[[#This Row],[Quantity]]</f>
        <v>28.53</v>
      </c>
      <c r="P564" t="str" cm="1">
        <f t="array" ref="P564">_xlfn.IFS(OrderData[[#This Row],[Roast Type]]="M","Medium",OrderData[[#This Row],[Roast Type]]="L","Light",OrderData[[#This Row],[Roast Type]]="D","Dark")</f>
        <v>Light</v>
      </c>
      <c r="Q564" t="str" cm="1">
        <f t="array" ref="Q564">_xlfn.IFS(OrderData[[#This Row],[Coffee Type]]="Rob","Robusta",OrderData[[#This Row],[Coffee Type]]="Ara","Arabica",OrderData[[#This Row],[Coffee Type]]="Lib","Librica",OrderData[[#This Row],[Coffee Type]]="Exc","Excelsior")</f>
        <v>Librica</v>
      </c>
    </row>
    <row r="565" spans="1:17" x14ac:dyDescent="0.3">
      <c r="A565" s="2" t="s">
        <v>1117</v>
      </c>
      <c r="B565" s="3">
        <v>43991</v>
      </c>
      <c r="C565" s="2" t="s">
        <v>1118</v>
      </c>
      <c r="D565" t="s">
        <v>22</v>
      </c>
      <c r="E565" s="2">
        <v>6</v>
      </c>
      <c r="F565" s="2" t="str">
        <f>VLOOKUP(OrderData[[#This Row],[Customer ID]],customers!$A$1:$I$1001,2,FALSE)</f>
        <v>Don Flintiff</v>
      </c>
      <c r="G565" s="2" t="str">
        <f>LEFT(OrderData[[#This Row],[Name]], SEARCH(" ", OrderData[[#This Row],[Name]]) - 1)</f>
        <v>Don</v>
      </c>
      <c r="H565" s="2" t="str">
        <f>RIGHT(OrderData[[#This Row],[Name]], LEN(OrderData[[#This Row],[Name]]) - SEARCH(" ", OrderData[[#This Row],[Name]]))</f>
        <v>Flintiff</v>
      </c>
      <c r="I565" s="2" t="str">
        <f>VLOOKUP(OrderData[[#This Row],[Customer ID]],customers!$A$1:$I$1001,6,FALSE)</f>
        <v>London</v>
      </c>
      <c r="J565" s="2" t="str">
        <f>VLOOKUP(OrderData[[#This Row],[Customer ID]],customers!$A$1:$I$1001,7,FALSE)</f>
        <v>United Kingdom</v>
      </c>
      <c r="K565" t="str">
        <f>VLOOKUP(OrderData[[#This Row],[Customer ID]],customers!$A$1:$I$1001,9,FALSE)</f>
        <v>No</v>
      </c>
      <c r="L565" t="str">
        <f>INDEX(Table3[Coffee Type],MATCH(OrderData[[#This Row],[Product ID]],Table3[Product ID],0))</f>
        <v>Exc</v>
      </c>
      <c r="M565" t="str">
        <f>VLOOKUP(OrderData[[#This Row],[Product ID]],products!$A$1:$G$49,3,FALSE)</f>
        <v>M</v>
      </c>
      <c r="N565">
        <f>VLOOKUP(OrderData[[#This Row],[Product ID]],products!$A$1:$G$49,5,FALSE)</f>
        <v>13.75</v>
      </c>
      <c r="O565" s="4">
        <f>OrderData[[#This Row],[Unit Price]]*OrderData[[#This Row],[Quantity]]</f>
        <v>82.5</v>
      </c>
      <c r="P565" t="str" cm="1">
        <f t="array" ref="P565">_xlfn.IFS(OrderData[[#This Row],[Roast Type]]="M","Medium",OrderData[[#This Row],[Roast Type]]="L","Light",OrderData[[#This Row],[Roast Type]]="D","Dark")</f>
        <v>Medium</v>
      </c>
      <c r="Q565" t="str" cm="1">
        <f t="array" ref="Q565">_xlfn.IFS(OrderData[[#This Row],[Coffee Type]]="Rob","Robusta",OrderData[[#This Row],[Coffee Type]]="Ara","Arabica",OrderData[[#This Row],[Coffee Type]]="Lib","Librica",OrderData[[#This Row],[Coffee Type]]="Exc","Excelsior")</f>
        <v>Excelsior</v>
      </c>
    </row>
    <row r="566" spans="1:17" x14ac:dyDescent="0.3">
      <c r="A566" s="2" t="s">
        <v>1119</v>
      </c>
      <c r="B566" s="3">
        <v>43883</v>
      </c>
      <c r="C566" s="2" t="s">
        <v>1120</v>
      </c>
      <c r="D566" t="s">
        <v>170</v>
      </c>
      <c r="E566" s="2">
        <v>2</v>
      </c>
      <c r="F566" s="2" t="str">
        <f>VLOOKUP(OrderData[[#This Row],[Customer ID]],customers!$A$1:$I$1001,2,FALSE)</f>
        <v>Abbe Thys</v>
      </c>
      <c r="G566" s="2" t="str">
        <f>LEFT(OrderData[[#This Row],[Name]], SEARCH(" ", OrderData[[#This Row],[Name]]) - 1)</f>
        <v>Abbe</v>
      </c>
      <c r="H566" s="2" t="str">
        <f>RIGHT(OrderData[[#This Row],[Name]], LEN(OrderData[[#This Row],[Name]]) - SEARCH(" ", OrderData[[#This Row],[Name]]))</f>
        <v>Thys</v>
      </c>
      <c r="I566" s="2" t="str">
        <f>VLOOKUP(OrderData[[#This Row],[Customer ID]],customers!$A$1:$I$1001,6,FALSE)</f>
        <v>Knoxville</v>
      </c>
      <c r="J566" s="2" t="str">
        <f>VLOOKUP(OrderData[[#This Row],[Customer ID]],customers!$A$1:$I$1001,7,FALSE)</f>
        <v>United States</v>
      </c>
      <c r="K566" t="str">
        <f>VLOOKUP(OrderData[[#This Row],[Customer ID]],customers!$A$1:$I$1001,9,FALSE)</f>
        <v>No</v>
      </c>
      <c r="L566" t="str">
        <f>INDEX(Table3[Coffee Type],MATCH(OrderData[[#This Row],[Product ID]],Table3[Product ID],0))</f>
        <v>Rob</v>
      </c>
      <c r="M566" t="str">
        <f>VLOOKUP(OrderData[[#This Row],[Product ID]],products!$A$1:$G$49,3,FALSE)</f>
        <v>L</v>
      </c>
      <c r="N566">
        <f>VLOOKUP(OrderData[[#This Row],[Product ID]],products!$A$1:$G$49,5,FALSE)</f>
        <v>7.169999999999999</v>
      </c>
      <c r="O566" s="4">
        <f>OrderData[[#This Row],[Unit Price]]*OrderData[[#This Row],[Quantity]]</f>
        <v>14.339999999999998</v>
      </c>
      <c r="P566" t="str" cm="1">
        <f t="array" ref="P566">_xlfn.IFS(OrderData[[#This Row],[Roast Type]]="M","Medium",OrderData[[#This Row],[Roast Type]]="L","Light",OrderData[[#This Row],[Roast Type]]="D","Dark")</f>
        <v>Light</v>
      </c>
      <c r="Q566" t="str" cm="1">
        <f t="array" ref="Q566">_xlfn.IFS(OrderData[[#This Row],[Coffee Type]]="Rob","Robusta",OrderData[[#This Row],[Coffee Type]]="Ara","Arabica",OrderData[[#This Row],[Coffee Type]]="Lib","Librica",OrderData[[#This Row],[Coffee Type]]="Exc","Excelsior")</f>
        <v>Robusta</v>
      </c>
    </row>
    <row r="567" spans="1:17" x14ac:dyDescent="0.3">
      <c r="A567" s="2" t="s">
        <v>1121</v>
      </c>
      <c r="B567" s="3">
        <v>44031</v>
      </c>
      <c r="C567" s="2" t="s">
        <v>1122</v>
      </c>
      <c r="D567" t="s">
        <v>48</v>
      </c>
      <c r="E567" s="2">
        <v>4</v>
      </c>
      <c r="F567" s="2" t="str">
        <f>VLOOKUP(OrderData[[#This Row],[Customer ID]],customers!$A$1:$I$1001,2,FALSE)</f>
        <v>Jackquelin Chugg</v>
      </c>
      <c r="G567" s="2" t="str">
        <f>LEFT(OrderData[[#This Row],[Name]], SEARCH(" ", OrderData[[#This Row],[Name]]) - 1)</f>
        <v>Jackquelin</v>
      </c>
      <c r="H567" s="2" t="str">
        <f>RIGHT(OrderData[[#This Row],[Name]], LEN(OrderData[[#This Row],[Name]]) - SEARCH(" ", OrderData[[#This Row],[Name]]))</f>
        <v>Chugg</v>
      </c>
      <c r="I567" s="2" t="str">
        <f>VLOOKUP(OrderData[[#This Row],[Customer ID]],customers!$A$1:$I$1001,6,FALSE)</f>
        <v>Shawnee Mission</v>
      </c>
      <c r="J567" s="2" t="str">
        <f>VLOOKUP(OrderData[[#This Row],[Customer ID]],customers!$A$1:$I$1001,7,FALSE)</f>
        <v>United States</v>
      </c>
      <c r="K567" t="str">
        <f>VLOOKUP(OrderData[[#This Row],[Customer ID]],customers!$A$1:$I$1001,9,FALSE)</f>
        <v>No</v>
      </c>
      <c r="L567" t="str">
        <f>INDEX(Table3[Coffee Type],MATCH(OrderData[[#This Row],[Product ID]],Table3[Product ID],0))</f>
        <v>Rob</v>
      </c>
      <c r="M567" t="str">
        <f>VLOOKUP(OrderData[[#This Row],[Product ID]],products!$A$1:$G$49,3,FALSE)</f>
        <v>D</v>
      </c>
      <c r="N567">
        <f>VLOOKUP(OrderData[[#This Row],[Product ID]],products!$A$1:$G$49,5,FALSE)</f>
        <v>20.584999999999997</v>
      </c>
      <c r="O567" s="4">
        <f>OrderData[[#This Row],[Unit Price]]*OrderData[[#This Row],[Quantity]]</f>
        <v>82.339999999999989</v>
      </c>
      <c r="P567" t="str" cm="1">
        <f t="array" ref="P567">_xlfn.IFS(OrderData[[#This Row],[Roast Type]]="M","Medium",OrderData[[#This Row],[Roast Type]]="L","Light",OrderData[[#This Row],[Roast Type]]="D","Dark")</f>
        <v>Dark</v>
      </c>
      <c r="Q567" t="str" cm="1">
        <f t="array" ref="Q567">_xlfn.IFS(OrderData[[#This Row],[Coffee Type]]="Rob","Robusta",OrderData[[#This Row],[Coffee Type]]="Ara","Arabica",OrderData[[#This Row],[Coffee Type]]="Lib","Librica",OrderData[[#This Row],[Coffee Type]]="Exc","Excelsior")</f>
        <v>Robusta</v>
      </c>
    </row>
    <row r="568" spans="1:17" x14ac:dyDescent="0.3">
      <c r="A568" s="2" t="s">
        <v>1123</v>
      </c>
      <c r="B568" s="3">
        <v>44459</v>
      </c>
      <c r="C568" s="2" t="s">
        <v>1124</v>
      </c>
      <c r="D568" t="s">
        <v>57</v>
      </c>
      <c r="E568" s="2">
        <v>6</v>
      </c>
      <c r="F568" s="2" t="str">
        <f>VLOOKUP(OrderData[[#This Row],[Customer ID]],customers!$A$1:$I$1001,2,FALSE)</f>
        <v>Audra Kelston</v>
      </c>
      <c r="G568" s="2" t="str">
        <f>LEFT(OrderData[[#This Row],[Name]], SEARCH(" ", OrderData[[#This Row],[Name]]) - 1)</f>
        <v>Audra</v>
      </c>
      <c r="H568" s="2" t="str">
        <f>RIGHT(OrderData[[#This Row],[Name]], LEN(OrderData[[#This Row],[Name]]) - SEARCH(" ", OrderData[[#This Row],[Name]]))</f>
        <v>Kelston</v>
      </c>
      <c r="I568" s="2" t="str">
        <f>VLOOKUP(OrderData[[#This Row],[Customer ID]],customers!$A$1:$I$1001,6,FALSE)</f>
        <v>Fort Lauderdale</v>
      </c>
      <c r="J568" s="2" t="str">
        <f>VLOOKUP(OrderData[[#This Row],[Customer ID]],customers!$A$1:$I$1001,7,FALSE)</f>
        <v>United States</v>
      </c>
      <c r="K568" t="str">
        <f>VLOOKUP(OrderData[[#This Row],[Customer ID]],customers!$A$1:$I$1001,9,FALSE)</f>
        <v>Yes</v>
      </c>
      <c r="L568" t="str">
        <f>INDEX(Table3[Coffee Type],MATCH(OrderData[[#This Row],[Product ID]],Table3[Product ID],0))</f>
        <v>Ara</v>
      </c>
      <c r="M568" t="str">
        <f>VLOOKUP(OrderData[[#This Row],[Product ID]],products!$A$1:$G$49,3,FALSE)</f>
        <v>M</v>
      </c>
      <c r="N568">
        <f>VLOOKUP(OrderData[[#This Row],[Product ID]],products!$A$1:$G$49,5,FALSE)</f>
        <v>3.375</v>
      </c>
      <c r="O568" s="4">
        <f>OrderData[[#This Row],[Unit Price]]*OrderData[[#This Row],[Quantity]]</f>
        <v>20.25</v>
      </c>
      <c r="P568" t="str" cm="1">
        <f t="array" ref="P568">_xlfn.IFS(OrderData[[#This Row],[Roast Type]]="M","Medium",OrderData[[#This Row],[Roast Type]]="L","Light",OrderData[[#This Row],[Roast Type]]="D","Dark")</f>
        <v>Medium</v>
      </c>
      <c r="Q568" t="str" cm="1">
        <f t="array" ref="Q568">_xlfn.IFS(OrderData[[#This Row],[Coffee Type]]="Rob","Robusta",OrderData[[#This Row],[Coffee Type]]="Ara","Arabica",OrderData[[#This Row],[Coffee Type]]="Lib","Librica",OrderData[[#This Row],[Coffee Type]]="Exc","Excelsior")</f>
        <v>Arabica</v>
      </c>
    </row>
    <row r="569" spans="1:17" x14ac:dyDescent="0.3">
      <c r="A569" s="2" t="s">
        <v>1125</v>
      </c>
      <c r="B569" s="3">
        <v>44318</v>
      </c>
      <c r="C569" s="2" t="s">
        <v>1126</v>
      </c>
      <c r="D569" t="s">
        <v>23</v>
      </c>
      <c r="E569" s="2">
        <v>6</v>
      </c>
      <c r="F569" s="2" t="str">
        <f>VLOOKUP(OrderData[[#This Row],[Customer ID]],customers!$A$1:$I$1001,2,FALSE)</f>
        <v>Elvina Angel</v>
      </c>
      <c r="G569" s="2" t="str">
        <f>LEFT(OrderData[[#This Row],[Name]], SEARCH(" ", OrderData[[#This Row],[Name]]) - 1)</f>
        <v>Elvina</v>
      </c>
      <c r="H569" s="2" t="str">
        <f>RIGHT(OrderData[[#This Row],[Name]], LEN(OrderData[[#This Row],[Name]]) - SEARCH(" ", OrderData[[#This Row],[Name]]))</f>
        <v>Angel</v>
      </c>
      <c r="I569" s="2" t="str">
        <f>VLOOKUP(OrderData[[#This Row],[Customer ID]],customers!$A$1:$I$1001,6,FALSE)</f>
        <v>Tralee</v>
      </c>
      <c r="J569" s="2" t="str">
        <f>VLOOKUP(OrderData[[#This Row],[Customer ID]],customers!$A$1:$I$1001,7,FALSE)</f>
        <v>Ireland</v>
      </c>
      <c r="K569" t="str">
        <f>VLOOKUP(OrderData[[#This Row],[Customer ID]],customers!$A$1:$I$1001,9,FALSE)</f>
        <v>No</v>
      </c>
      <c r="L569" t="str">
        <f>INDEX(Table3[Coffee Type],MATCH(OrderData[[#This Row],[Product ID]],Table3[Product ID],0))</f>
        <v>Rob</v>
      </c>
      <c r="M569" t="str">
        <f>VLOOKUP(OrderData[[#This Row],[Product ID]],products!$A$1:$G$49,3,FALSE)</f>
        <v>L</v>
      </c>
      <c r="N569">
        <f>VLOOKUP(OrderData[[#This Row],[Product ID]],products!$A$1:$G$49,5,FALSE)</f>
        <v>27.484999999999996</v>
      </c>
      <c r="O569" s="4">
        <f>OrderData[[#This Row],[Unit Price]]*OrderData[[#This Row],[Quantity]]</f>
        <v>164.90999999999997</v>
      </c>
      <c r="P569" t="str" cm="1">
        <f t="array" ref="P569">_xlfn.IFS(OrderData[[#This Row],[Roast Type]]="M","Medium",OrderData[[#This Row],[Roast Type]]="L","Light",OrderData[[#This Row],[Roast Type]]="D","Dark")</f>
        <v>Light</v>
      </c>
      <c r="Q569" t="str" cm="1">
        <f t="array" ref="Q569">_xlfn.IFS(OrderData[[#This Row],[Coffee Type]]="Rob","Robusta",OrderData[[#This Row],[Coffee Type]]="Ara","Arabica",OrderData[[#This Row],[Coffee Type]]="Lib","Librica",OrderData[[#This Row],[Coffee Type]]="Exc","Excelsior")</f>
        <v>Robusta</v>
      </c>
    </row>
    <row r="570" spans="1:17" x14ac:dyDescent="0.3">
      <c r="A570" s="2" t="s">
        <v>1127</v>
      </c>
      <c r="B570" s="3">
        <v>44526</v>
      </c>
      <c r="C570" s="2" t="s">
        <v>1128</v>
      </c>
      <c r="D570" t="s">
        <v>32</v>
      </c>
      <c r="E570" s="2">
        <v>4</v>
      </c>
      <c r="F570" s="2" t="str">
        <f>VLOOKUP(OrderData[[#This Row],[Customer ID]],customers!$A$1:$I$1001,2,FALSE)</f>
        <v>Claiborne Mottram</v>
      </c>
      <c r="G570" s="2" t="str">
        <f>LEFT(OrderData[[#This Row],[Name]], SEARCH(" ", OrderData[[#This Row],[Name]]) - 1)</f>
        <v>Claiborne</v>
      </c>
      <c r="H570" s="2" t="str">
        <f>RIGHT(OrderData[[#This Row],[Name]], LEN(OrderData[[#This Row],[Name]]) - SEARCH(" ", OrderData[[#This Row],[Name]]))</f>
        <v>Mottram</v>
      </c>
      <c r="I570" s="2" t="str">
        <f>VLOOKUP(OrderData[[#This Row],[Customer ID]],customers!$A$1:$I$1001,6,FALSE)</f>
        <v>Austin</v>
      </c>
      <c r="J570" s="2" t="str">
        <f>VLOOKUP(OrderData[[#This Row],[Customer ID]],customers!$A$1:$I$1001,7,FALSE)</f>
        <v>United States</v>
      </c>
      <c r="K570" t="str">
        <f>VLOOKUP(OrderData[[#This Row],[Customer ID]],customers!$A$1:$I$1001,9,FALSE)</f>
        <v>Yes</v>
      </c>
      <c r="L570" t="str">
        <f>INDEX(Table3[Coffee Type],MATCH(OrderData[[#This Row],[Product ID]],Table3[Product ID],0))</f>
        <v>Lib</v>
      </c>
      <c r="M570" t="str">
        <f>VLOOKUP(OrderData[[#This Row],[Product ID]],products!$A$1:$G$49,3,FALSE)</f>
        <v>L</v>
      </c>
      <c r="N570">
        <f>VLOOKUP(OrderData[[#This Row],[Product ID]],products!$A$1:$G$49,5,FALSE)</f>
        <v>4.7549999999999999</v>
      </c>
      <c r="O570" s="4">
        <f>OrderData[[#This Row],[Unit Price]]*OrderData[[#This Row],[Quantity]]</f>
        <v>19.02</v>
      </c>
      <c r="P570" t="str" cm="1">
        <f t="array" ref="P570">_xlfn.IFS(OrderData[[#This Row],[Roast Type]]="M","Medium",OrderData[[#This Row],[Roast Type]]="L","Light",OrderData[[#This Row],[Roast Type]]="D","Dark")</f>
        <v>Light</v>
      </c>
      <c r="Q570" t="str" cm="1">
        <f t="array" ref="Q570">_xlfn.IFS(OrderData[[#This Row],[Coffee Type]]="Rob","Robusta",OrderData[[#This Row],[Coffee Type]]="Ara","Arabica",OrderData[[#This Row],[Coffee Type]]="Lib","Librica",OrderData[[#This Row],[Coffee Type]]="Exc","Excelsior")</f>
        <v>Librica</v>
      </c>
    </row>
    <row r="571" spans="1:17" x14ac:dyDescent="0.3">
      <c r="A571" s="2" t="s">
        <v>1129</v>
      </c>
      <c r="B571" s="3">
        <v>43879</v>
      </c>
      <c r="C571" s="2" t="s">
        <v>1118</v>
      </c>
      <c r="D571" t="s">
        <v>131</v>
      </c>
      <c r="E571" s="2">
        <v>6</v>
      </c>
      <c r="F571" s="2" t="str">
        <f>VLOOKUP(OrderData[[#This Row],[Customer ID]],customers!$A$1:$I$1001,2,FALSE)</f>
        <v>Don Flintiff</v>
      </c>
      <c r="G571" s="2" t="str">
        <f>LEFT(OrderData[[#This Row],[Name]], SEARCH(" ", OrderData[[#This Row],[Name]]) - 1)</f>
        <v>Don</v>
      </c>
      <c r="H571" s="2" t="str">
        <f>RIGHT(OrderData[[#This Row],[Name]], LEN(OrderData[[#This Row],[Name]]) - SEARCH(" ", OrderData[[#This Row],[Name]]))</f>
        <v>Flintiff</v>
      </c>
      <c r="I571" s="2" t="str">
        <f>VLOOKUP(OrderData[[#This Row],[Customer ID]],customers!$A$1:$I$1001,6,FALSE)</f>
        <v>London</v>
      </c>
      <c r="J571" s="2" t="str">
        <f>VLOOKUP(OrderData[[#This Row],[Customer ID]],customers!$A$1:$I$1001,7,FALSE)</f>
        <v>United Kingdom</v>
      </c>
      <c r="K571" t="str">
        <f>VLOOKUP(OrderData[[#This Row],[Customer ID]],customers!$A$1:$I$1001,9,FALSE)</f>
        <v>No</v>
      </c>
      <c r="L571" t="str">
        <f>INDEX(Table3[Coffee Type],MATCH(OrderData[[#This Row],[Product ID]],Table3[Product ID],0))</f>
        <v>Ara</v>
      </c>
      <c r="M571" t="str">
        <f>VLOOKUP(OrderData[[#This Row],[Product ID]],products!$A$1:$G$49,3,FALSE)</f>
        <v>D</v>
      </c>
      <c r="N571">
        <f>VLOOKUP(OrderData[[#This Row],[Product ID]],products!$A$1:$G$49,5,FALSE)</f>
        <v>22.884999999999998</v>
      </c>
      <c r="O571" s="4">
        <f>OrderData[[#This Row],[Unit Price]]*OrderData[[#This Row],[Quantity]]</f>
        <v>137.31</v>
      </c>
      <c r="P571" t="str" cm="1">
        <f t="array" ref="P571">_xlfn.IFS(OrderData[[#This Row],[Roast Type]]="M","Medium",OrderData[[#This Row],[Roast Type]]="L","Light",OrderData[[#This Row],[Roast Type]]="D","Dark")</f>
        <v>Dark</v>
      </c>
      <c r="Q571" t="str" cm="1">
        <f t="array" ref="Q571">_xlfn.IFS(OrderData[[#This Row],[Coffee Type]]="Rob","Robusta",OrderData[[#This Row],[Coffee Type]]="Ara","Arabica",OrderData[[#This Row],[Coffee Type]]="Lib","Librica",OrderData[[#This Row],[Coffee Type]]="Exc","Excelsior")</f>
        <v>Arabica</v>
      </c>
    </row>
    <row r="572" spans="1:17" x14ac:dyDescent="0.3">
      <c r="A572" s="2" t="s">
        <v>1130</v>
      </c>
      <c r="B572" s="3">
        <v>43928</v>
      </c>
      <c r="C572" s="2" t="s">
        <v>1131</v>
      </c>
      <c r="D572" t="s">
        <v>80</v>
      </c>
      <c r="E572" s="2">
        <v>4</v>
      </c>
      <c r="F572" s="2" t="str">
        <f>VLOOKUP(OrderData[[#This Row],[Customer ID]],customers!$A$1:$I$1001,2,FALSE)</f>
        <v>Donalt Sangwin</v>
      </c>
      <c r="G572" s="2" t="str">
        <f>LEFT(OrderData[[#This Row],[Name]], SEARCH(" ", OrderData[[#This Row],[Name]]) - 1)</f>
        <v>Donalt</v>
      </c>
      <c r="H572" s="2" t="str">
        <f>RIGHT(OrderData[[#This Row],[Name]], LEN(OrderData[[#This Row],[Name]]) - SEARCH(" ", OrderData[[#This Row],[Name]]))</f>
        <v>Sangwin</v>
      </c>
      <c r="I572" s="2" t="str">
        <f>VLOOKUP(OrderData[[#This Row],[Customer ID]],customers!$A$1:$I$1001,6,FALSE)</f>
        <v>Hyattsville</v>
      </c>
      <c r="J572" s="2" t="str">
        <f>VLOOKUP(OrderData[[#This Row],[Customer ID]],customers!$A$1:$I$1001,7,FALSE)</f>
        <v>United States</v>
      </c>
      <c r="K572" t="str">
        <f>VLOOKUP(OrderData[[#This Row],[Customer ID]],customers!$A$1:$I$1001,9,FALSE)</f>
        <v>No</v>
      </c>
      <c r="L572" t="str">
        <f>INDEX(Table3[Coffee Type],MATCH(OrderData[[#This Row],[Product ID]],Table3[Product ID],0))</f>
        <v>Ara</v>
      </c>
      <c r="M572" t="str">
        <f>VLOOKUP(OrderData[[#This Row],[Product ID]],products!$A$1:$G$49,3,FALSE)</f>
        <v>M</v>
      </c>
      <c r="N572">
        <f>VLOOKUP(OrderData[[#This Row],[Product ID]],products!$A$1:$G$49,5,FALSE)</f>
        <v>6.75</v>
      </c>
      <c r="O572" s="4">
        <f>OrderData[[#This Row],[Unit Price]]*OrderData[[#This Row],[Quantity]]</f>
        <v>27</v>
      </c>
      <c r="P572" t="str" cm="1">
        <f t="array" ref="P572">_xlfn.IFS(OrderData[[#This Row],[Roast Type]]="M","Medium",OrderData[[#This Row],[Roast Type]]="L","Light",OrderData[[#This Row],[Roast Type]]="D","Dark")</f>
        <v>Medium</v>
      </c>
      <c r="Q572" t="str" cm="1">
        <f t="array" ref="Q572">_xlfn.IFS(OrderData[[#This Row],[Coffee Type]]="Rob","Robusta",OrderData[[#This Row],[Coffee Type]]="Ara","Arabica",OrderData[[#This Row],[Coffee Type]]="Lib","Librica",OrderData[[#This Row],[Coffee Type]]="Exc","Excelsior")</f>
        <v>Arabica</v>
      </c>
    </row>
    <row r="573" spans="1:17" x14ac:dyDescent="0.3">
      <c r="A573" s="2" t="s">
        <v>1132</v>
      </c>
      <c r="B573" s="3">
        <v>44592</v>
      </c>
      <c r="C573" s="2" t="s">
        <v>1133</v>
      </c>
      <c r="D573" t="s">
        <v>189</v>
      </c>
      <c r="E573" s="2">
        <v>4</v>
      </c>
      <c r="F573" s="2" t="str">
        <f>VLOOKUP(OrderData[[#This Row],[Customer ID]],customers!$A$1:$I$1001,2,FALSE)</f>
        <v>Elizabet Aizikowitz</v>
      </c>
      <c r="G573" s="2" t="str">
        <f>LEFT(OrderData[[#This Row],[Name]], SEARCH(" ", OrderData[[#This Row],[Name]]) - 1)</f>
        <v>Elizabet</v>
      </c>
      <c r="H573" s="2" t="str">
        <f>RIGHT(OrderData[[#This Row],[Name]], LEN(OrderData[[#This Row],[Name]]) - SEARCH(" ", OrderData[[#This Row],[Name]]))</f>
        <v>Aizikowitz</v>
      </c>
      <c r="I573" s="2" t="str">
        <f>VLOOKUP(OrderData[[#This Row],[Customer ID]],customers!$A$1:$I$1001,6,FALSE)</f>
        <v>Ashley</v>
      </c>
      <c r="J573" s="2" t="str">
        <f>VLOOKUP(OrderData[[#This Row],[Customer ID]],customers!$A$1:$I$1001,7,FALSE)</f>
        <v>United Kingdom</v>
      </c>
      <c r="K573" t="str">
        <f>VLOOKUP(OrderData[[#This Row],[Customer ID]],customers!$A$1:$I$1001,9,FALSE)</f>
        <v>No</v>
      </c>
      <c r="L573" t="str">
        <f>INDEX(Table3[Coffee Type],MATCH(OrderData[[#This Row],[Product ID]],Table3[Product ID],0))</f>
        <v>Exc</v>
      </c>
      <c r="M573" t="str">
        <f>VLOOKUP(OrderData[[#This Row],[Product ID]],products!$A$1:$G$49,3,FALSE)</f>
        <v>L</v>
      </c>
      <c r="N573">
        <f>VLOOKUP(OrderData[[#This Row],[Product ID]],products!$A$1:$G$49,5,FALSE)</f>
        <v>8.91</v>
      </c>
      <c r="O573" s="4">
        <f>OrderData[[#This Row],[Unit Price]]*OrderData[[#This Row],[Quantity]]</f>
        <v>35.64</v>
      </c>
      <c r="P573" t="str" cm="1">
        <f t="array" ref="P573">_xlfn.IFS(OrderData[[#This Row],[Roast Type]]="M","Medium",OrderData[[#This Row],[Roast Type]]="L","Light",OrderData[[#This Row],[Roast Type]]="D","Dark")</f>
        <v>Light</v>
      </c>
      <c r="Q573" t="str" cm="1">
        <f t="array" ref="Q573">_xlfn.IFS(OrderData[[#This Row],[Coffee Type]]="Rob","Robusta",OrderData[[#This Row],[Coffee Type]]="Ara","Arabica",OrderData[[#This Row],[Coffee Type]]="Lib","Librica",OrderData[[#This Row],[Coffee Type]]="Exc","Excelsior")</f>
        <v>Excelsior</v>
      </c>
    </row>
    <row r="574" spans="1:17" x14ac:dyDescent="0.3">
      <c r="A574" s="2" t="s">
        <v>1134</v>
      </c>
      <c r="B574" s="3">
        <v>43515</v>
      </c>
      <c r="C574" s="2" t="s">
        <v>1135</v>
      </c>
      <c r="D574" t="s">
        <v>67</v>
      </c>
      <c r="E574" s="2">
        <v>2</v>
      </c>
      <c r="F574" s="2" t="str">
        <f>VLOOKUP(OrderData[[#This Row],[Customer ID]],customers!$A$1:$I$1001,2,FALSE)</f>
        <v>Herbie Peppard</v>
      </c>
      <c r="G574" s="2" t="str">
        <f>LEFT(OrderData[[#This Row],[Name]], SEARCH(" ", OrderData[[#This Row],[Name]]) - 1)</f>
        <v>Herbie</v>
      </c>
      <c r="H574" s="2" t="str">
        <f>RIGHT(OrderData[[#This Row],[Name]], LEN(OrderData[[#This Row],[Name]]) - SEARCH(" ", OrderData[[#This Row],[Name]]))</f>
        <v>Peppard</v>
      </c>
      <c r="I574" s="2" t="str">
        <f>VLOOKUP(OrderData[[#This Row],[Customer ID]],customers!$A$1:$I$1001,6,FALSE)</f>
        <v>Pasadena</v>
      </c>
      <c r="J574" s="2" t="str">
        <f>VLOOKUP(OrderData[[#This Row],[Customer ID]],customers!$A$1:$I$1001,7,FALSE)</f>
        <v>United States</v>
      </c>
      <c r="K574" t="str">
        <f>VLOOKUP(OrderData[[#This Row],[Customer ID]],customers!$A$1:$I$1001,9,FALSE)</f>
        <v>Yes</v>
      </c>
      <c r="L574" t="str">
        <f>INDEX(Table3[Coffee Type],MATCH(OrderData[[#This Row],[Product ID]],Table3[Product ID],0))</f>
        <v>Ara</v>
      </c>
      <c r="M574" t="str">
        <f>VLOOKUP(OrderData[[#This Row],[Product ID]],products!$A$1:$G$49,3,FALSE)</f>
        <v>D</v>
      </c>
      <c r="N574">
        <f>VLOOKUP(OrderData[[#This Row],[Product ID]],products!$A$1:$G$49,5,FALSE)</f>
        <v>2.9849999999999999</v>
      </c>
      <c r="O574" s="4">
        <f>OrderData[[#This Row],[Unit Price]]*OrderData[[#This Row],[Quantity]]</f>
        <v>5.97</v>
      </c>
      <c r="P574" t="str" cm="1">
        <f t="array" ref="P574">_xlfn.IFS(OrderData[[#This Row],[Roast Type]]="M","Medium",OrderData[[#This Row],[Roast Type]]="L","Light",OrderData[[#This Row],[Roast Type]]="D","Dark")</f>
        <v>Dark</v>
      </c>
      <c r="Q574" t="str" cm="1">
        <f t="array" ref="Q574">_xlfn.IFS(OrderData[[#This Row],[Coffee Type]]="Rob","Robusta",OrderData[[#This Row],[Coffee Type]]="Ara","Arabica",OrderData[[#This Row],[Coffee Type]]="Lib","Librica",OrderData[[#This Row],[Coffee Type]]="Exc","Excelsior")</f>
        <v>Arabica</v>
      </c>
    </row>
    <row r="575" spans="1:17" x14ac:dyDescent="0.3">
      <c r="A575" s="2" t="s">
        <v>1136</v>
      </c>
      <c r="B575" s="3">
        <v>43781</v>
      </c>
      <c r="C575" s="2" t="s">
        <v>1137</v>
      </c>
      <c r="D575" t="s">
        <v>74</v>
      </c>
      <c r="E575" s="2">
        <v>6</v>
      </c>
      <c r="F575" s="2" t="str">
        <f>VLOOKUP(OrderData[[#This Row],[Customer ID]],customers!$A$1:$I$1001,2,FALSE)</f>
        <v>Cornie Venour</v>
      </c>
      <c r="G575" s="2" t="str">
        <f>LEFT(OrderData[[#This Row],[Name]], SEARCH(" ", OrderData[[#This Row],[Name]]) - 1)</f>
        <v>Cornie</v>
      </c>
      <c r="H575" s="2" t="str">
        <f>RIGHT(OrderData[[#This Row],[Name]], LEN(OrderData[[#This Row],[Name]]) - SEARCH(" ", OrderData[[#This Row],[Name]]))</f>
        <v>Venour</v>
      </c>
      <c r="I575" s="2" t="str">
        <f>VLOOKUP(OrderData[[#This Row],[Customer ID]],customers!$A$1:$I$1001,6,FALSE)</f>
        <v>Shreveport</v>
      </c>
      <c r="J575" s="2" t="str">
        <f>VLOOKUP(OrderData[[#This Row],[Customer ID]],customers!$A$1:$I$1001,7,FALSE)</f>
        <v>United States</v>
      </c>
      <c r="K575" t="str">
        <f>VLOOKUP(OrderData[[#This Row],[Customer ID]],customers!$A$1:$I$1001,9,FALSE)</f>
        <v>No</v>
      </c>
      <c r="L575" t="str">
        <f>INDEX(Table3[Coffee Type],MATCH(OrderData[[#This Row],[Product ID]],Table3[Product ID],0))</f>
        <v>Ara</v>
      </c>
      <c r="M575" t="str">
        <f>VLOOKUP(OrderData[[#This Row],[Product ID]],products!$A$1:$G$49,3,FALSE)</f>
        <v>M</v>
      </c>
      <c r="N575">
        <f>VLOOKUP(OrderData[[#This Row],[Product ID]],products!$A$1:$G$49,5,FALSE)</f>
        <v>11.25</v>
      </c>
      <c r="O575" s="4">
        <f>OrderData[[#This Row],[Unit Price]]*OrderData[[#This Row],[Quantity]]</f>
        <v>67.5</v>
      </c>
      <c r="P575" t="str" cm="1">
        <f t="array" ref="P575">_xlfn.IFS(OrderData[[#This Row],[Roast Type]]="M","Medium",OrderData[[#This Row],[Roast Type]]="L","Light",OrderData[[#This Row],[Roast Type]]="D","Dark")</f>
        <v>Medium</v>
      </c>
      <c r="Q575" t="str" cm="1">
        <f t="array" ref="Q575">_xlfn.IFS(OrderData[[#This Row],[Coffee Type]]="Rob","Robusta",OrderData[[#This Row],[Coffee Type]]="Ara","Arabica",OrderData[[#This Row],[Coffee Type]]="Lib","Librica",OrderData[[#This Row],[Coffee Type]]="Exc","Excelsior")</f>
        <v>Arabica</v>
      </c>
    </row>
    <row r="576" spans="1:17" x14ac:dyDescent="0.3">
      <c r="A576" s="2" t="s">
        <v>1138</v>
      </c>
      <c r="B576" s="3">
        <v>44697</v>
      </c>
      <c r="C576" s="2" t="s">
        <v>1139</v>
      </c>
      <c r="D576" t="s">
        <v>195</v>
      </c>
      <c r="E576" s="2">
        <v>6</v>
      </c>
      <c r="F576" s="2" t="str">
        <f>VLOOKUP(OrderData[[#This Row],[Customer ID]],customers!$A$1:$I$1001,2,FALSE)</f>
        <v>Maggy Harby</v>
      </c>
      <c r="G576" s="2" t="str">
        <f>LEFT(OrderData[[#This Row],[Name]], SEARCH(" ", OrderData[[#This Row],[Name]]) - 1)</f>
        <v>Maggy</v>
      </c>
      <c r="H576" s="2" t="str">
        <f>RIGHT(OrderData[[#This Row],[Name]], LEN(OrderData[[#This Row],[Name]]) - SEARCH(" ", OrderData[[#This Row],[Name]]))</f>
        <v>Harby</v>
      </c>
      <c r="I576" s="2" t="str">
        <f>VLOOKUP(OrderData[[#This Row],[Customer ID]],customers!$A$1:$I$1001,6,FALSE)</f>
        <v>Pensacola</v>
      </c>
      <c r="J576" s="2" t="str">
        <f>VLOOKUP(OrderData[[#This Row],[Customer ID]],customers!$A$1:$I$1001,7,FALSE)</f>
        <v>United States</v>
      </c>
      <c r="K576" t="str">
        <f>VLOOKUP(OrderData[[#This Row],[Customer ID]],customers!$A$1:$I$1001,9,FALSE)</f>
        <v>Yes</v>
      </c>
      <c r="L576" t="str">
        <f>INDEX(Table3[Coffee Type],MATCH(OrderData[[#This Row],[Product ID]],Table3[Product ID],0))</f>
        <v>Rob</v>
      </c>
      <c r="M576" t="str">
        <f>VLOOKUP(OrderData[[#This Row],[Product ID]],products!$A$1:$G$49,3,FALSE)</f>
        <v>L</v>
      </c>
      <c r="N576">
        <f>VLOOKUP(OrderData[[#This Row],[Product ID]],products!$A$1:$G$49,5,FALSE)</f>
        <v>3.5849999999999995</v>
      </c>
      <c r="O576" s="4">
        <f>OrderData[[#This Row],[Unit Price]]*OrderData[[#This Row],[Quantity]]</f>
        <v>21.509999999999998</v>
      </c>
      <c r="P576" t="str" cm="1">
        <f t="array" ref="P576">_xlfn.IFS(OrderData[[#This Row],[Roast Type]]="M","Medium",OrderData[[#This Row],[Roast Type]]="L","Light",OrderData[[#This Row],[Roast Type]]="D","Dark")</f>
        <v>Light</v>
      </c>
      <c r="Q576" t="str" cm="1">
        <f t="array" ref="Q576">_xlfn.IFS(OrderData[[#This Row],[Coffee Type]]="Rob","Robusta",OrderData[[#This Row],[Coffee Type]]="Ara","Arabica",OrderData[[#This Row],[Coffee Type]]="Lib","Librica",OrderData[[#This Row],[Coffee Type]]="Exc","Excelsior")</f>
        <v>Robusta</v>
      </c>
    </row>
    <row r="577" spans="1:17" x14ac:dyDescent="0.3">
      <c r="A577" s="2" t="s">
        <v>1140</v>
      </c>
      <c r="B577" s="3">
        <v>44239</v>
      </c>
      <c r="C577" s="2" t="s">
        <v>1141</v>
      </c>
      <c r="D577" t="s">
        <v>210</v>
      </c>
      <c r="E577" s="2">
        <v>2</v>
      </c>
      <c r="F577" s="2" t="str">
        <f>VLOOKUP(OrderData[[#This Row],[Customer ID]],customers!$A$1:$I$1001,2,FALSE)</f>
        <v>Reggie Thickpenny</v>
      </c>
      <c r="G577" s="2" t="str">
        <f>LEFT(OrderData[[#This Row],[Name]], SEARCH(" ", OrderData[[#This Row],[Name]]) - 1)</f>
        <v>Reggie</v>
      </c>
      <c r="H577" s="2" t="str">
        <f>RIGHT(OrderData[[#This Row],[Name]], LEN(OrderData[[#This Row],[Name]]) - SEARCH(" ", OrderData[[#This Row],[Name]]))</f>
        <v>Thickpenny</v>
      </c>
      <c r="I577" s="2" t="str">
        <f>VLOOKUP(OrderData[[#This Row],[Customer ID]],customers!$A$1:$I$1001,6,FALSE)</f>
        <v>Los Angeles</v>
      </c>
      <c r="J577" s="2" t="str">
        <f>VLOOKUP(OrderData[[#This Row],[Customer ID]],customers!$A$1:$I$1001,7,FALSE)</f>
        <v>United States</v>
      </c>
      <c r="K577" t="str">
        <f>VLOOKUP(OrderData[[#This Row],[Customer ID]],customers!$A$1:$I$1001,9,FALSE)</f>
        <v>No</v>
      </c>
      <c r="L577" t="str">
        <f>INDEX(Table3[Coffee Type],MATCH(OrderData[[#This Row],[Product ID]],Table3[Product ID],0))</f>
        <v>Lib</v>
      </c>
      <c r="M577" t="str">
        <f>VLOOKUP(OrderData[[#This Row],[Product ID]],products!$A$1:$G$49,3,FALSE)</f>
        <v>M</v>
      </c>
      <c r="N577">
        <f>VLOOKUP(OrderData[[#This Row],[Product ID]],products!$A$1:$G$49,5,FALSE)</f>
        <v>33.464999999999996</v>
      </c>
      <c r="O577" s="4">
        <f>OrderData[[#This Row],[Unit Price]]*OrderData[[#This Row],[Quantity]]</f>
        <v>66.929999999999993</v>
      </c>
      <c r="P577" t="str" cm="1">
        <f t="array" ref="P577">_xlfn.IFS(OrderData[[#This Row],[Roast Type]]="M","Medium",OrderData[[#This Row],[Roast Type]]="L","Light",OrderData[[#This Row],[Roast Type]]="D","Dark")</f>
        <v>Medium</v>
      </c>
      <c r="Q577" t="str" cm="1">
        <f t="array" ref="Q577">_xlfn.IFS(OrderData[[#This Row],[Coffee Type]]="Rob","Robusta",OrderData[[#This Row],[Coffee Type]]="Ara","Arabica",OrderData[[#This Row],[Coffee Type]]="Lib","Librica",OrderData[[#This Row],[Coffee Type]]="Exc","Excelsior")</f>
        <v>Librica</v>
      </c>
    </row>
    <row r="578" spans="1:17" x14ac:dyDescent="0.3">
      <c r="A578" s="2" t="s">
        <v>1142</v>
      </c>
      <c r="B578" s="3">
        <v>44290</v>
      </c>
      <c r="C578" s="2" t="s">
        <v>1143</v>
      </c>
      <c r="D578" t="s">
        <v>67</v>
      </c>
      <c r="E578" s="2">
        <v>6</v>
      </c>
      <c r="F578" s="2" t="str">
        <f>VLOOKUP(OrderData[[#This Row],[Customer ID]],customers!$A$1:$I$1001,2,FALSE)</f>
        <v>Phyllys Ormerod</v>
      </c>
      <c r="G578" s="2" t="str">
        <f>LEFT(OrderData[[#This Row],[Name]], SEARCH(" ", OrderData[[#This Row],[Name]]) - 1)</f>
        <v>Phyllys</v>
      </c>
      <c r="H578" s="2" t="str">
        <f>RIGHT(OrderData[[#This Row],[Name]], LEN(OrderData[[#This Row],[Name]]) - SEARCH(" ", OrderData[[#This Row],[Name]]))</f>
        <v>Ormerod</v>
      </c>
      <c r="I578" s="2" t="str">
        <f>VLOOKUP(OrderData[[#This Row],[Customer ID]],customers!$A$1:$I$1001,6,FALSE)</f>
        <v>Durham</v>
      </c>
      <c r="J578" s="2" t="str">
        <f>VLOOKUP(OrderData[[#This Row],[Customer ID]],customers!$A$1:$I$1001,7,FALSE)</f>
        <v>United States</v>
      </c>
      <c r="K578" t="str">
        <f>VLOOKUP(OrderData[[#This Row],[Customer ID]],customers!$A$1:$I$1001,9,FALSE)</f>
        <v>No</v>
      </c>
      <c r="L578" t="str">
        <f>INDEX(Table3[Coffee Type],MATCH(OrderData[[#This Row],[Product ID]],Table3[Product ID],0))</f>
        <v>Ara</v>
      </c>
      <c r="M578" t="str">
        <f>VLOOKUP(OrderData[[#This Row],[Product ID]],products!$A$1:$G$49,3,FALSE)</f>
        <v>D</v>
      </c>
      <c r="N578">
        <f>VLOOKUP(OrderData[[#This Row],[Product ID]],products!$A$1:$G$49,5,FALSE)</f>
        <v>2.9849999999999999</v>
      </c>
      <c r="O578" s="4">
        <f>OrderData[[#This Row],[Unit Price]]*OrderData[[#This Row],[Quantity]]</f>
        <v>17.91</v>
      </c>
      <c r="P578" t="str" cm="1">
        <f t="array" ref="P578">_xlfn.IFS(OrderData[[#This Row],[Roast Type]]="M","Medium",OrderData[[#This Row],[Roast Type]]="L","Light",OrderData[[#This Row],[Roast Type]]="D","Dark")</f>
        <v>Dark</v>
      </c>
      <c r="Q578" t="str" cm="1">
        <f t="array" ref="Q578">_xlfn.IFS(OrderData[[#This Row],[Coffee Type]]="Rob","Robusta",OrderData[[#This Row],[Coffee Type]]="Ara","Arabica",OrderData[[#This Row],[Coffee Type]]="Lib","Librica",OrderData[[#This Row],[Coffee Type]]="Exc","Excelsior")</f>
        <v>Arabica</v>
      </c>
    </row>
    <row r="579" spans="1:17" x14ac:dyDescent="0.3">
      <c r="A579" s="2" t="s">
        <v>1144</v>
      </c>
      <c r="B579" s="3">
        <v>44410</v>
      </c>
      <c r="C579" s="2" t="s">
        <v>1118</v>
      </c>
      <c r="D579" t="s">
        <v>109</v>
      </c>
      <c r="E579" s="2">
        <v>4</v>
      </c>
      <c r="F579" s="2" t="str">
        <f>VLOOKUP(OrderData[[#This Row],[Customer ID]],customers!$A$1:$I$1001,2,FALSE)</f>
        <v>Don Flintiff</v>
      </c>
      <c r="G579" s="2" t="str">
        <f>LEFT(OrderData[[#This Row],[Name]], SEARCH(" ", OrderData[[#This Row],[Name]]) - 1)</f>
        <v>Don</v>
      </c>
      <c r="H579" s="2" t="str">
        <f>RIGHT(OrderData[[#This Row],[Name]], LEN(OrderData[[#This Row],[Name]]) - SEARCH(" ", OrderData[[#This Row],[Name]]))</f>
        <v>Flintiff</v>
      </c>
      <c r="I579" s="2" t="str">
        <f>VLOOKUP(OrderData[[#This Row],[Customer ID]],customers!$A$1:$I$1001,6,FALSE)</f>
        <v>London</v>
      </c>
      <c r="J579" s="2" t="str">
        <f>VLOOKUP(OrderData[[#This Row],[Customer ID]],customers!$A$1:$I$1001,7,FALSE)</f>
        <v>United Kingdom</v>
      </c>
      <c r="K579" t="str">
        <f>VLOOKUP(OrderData[[#This Row],[Customer ID]],customers!$A$1:$I$1001,9,FALSE)</f>
        <v>No</v>
      </c>
      <c r="L579" t="str">
        <f>INDEX(Table3[Coffee Type],MATCH(OrderData[[#This Row],[Product ID]],Table3[Product ID],0))</f>
        <v>Lib</v>
      </c>
      <c r="M579" t="str">
        <f>VLOOKUP(OrderData[[#This Row],[Product ID]],products!$A$1:$G$49,3,FALSE)</f>
        <v>M</v>
      </c>
      <c r="N579">
        <f>VLOOKUP(OrderData[[#This Row],[Product ID]],products!$A$1:$G$49,5,FALSE)</f>
        <v>14.55</v>
      </c>
      <c r="O579" s="4">
        <f>OrderData[[#This Row],[Unit Price]]*OrderData[[#This Row],[Quantity]]</f>
        <v>58.2</v>
      </c>
      <c r="P579" t="str" cm="1">
        <f t="array" ref="P579">_xlfn.IFS(OrderData[[#This Row],[Roast Type]]="M","Medium",OrderData[[#This Row],[Roast Type]]="L","Light",OrderData[[#This Row],[Roast Type]]="D","Dark")</f>
        <v>Medium</v>
      </c>
      <c r="Q579" t="str" cm="1">
        <f t="array" ref="Q579">_xlfn.IFS(OrderData[[#This Row],[Coffee Type]]="Rob","Robusta",OrderData[[#This Row],[Coffee Type]]="Ara","Arabica",OrderData[[#This Row],[Coffee Type]]="Lib","Librica",OrderData[[#This Row],[Coffee Type]]="Exc","Excelsior")</f>
        <v>Librica</v>
      </c>
    </row>
    <row r="580" spans="1:17" x14ac:dyDescent="0.3">
      <c r="A580" s="2" t="s">
        <v>1145</v>
      </c>
      <c r="B580" s="3">
        <v>44720</v>
      </c>
      <c r="C580" s="2" t="s">
        <v>1146</v>
      </c>
      <c r="D580" t="s">
        <v>267</v>
      </c>
      <c r="E580" s="2">
        <v>3</v>
      </c>
      <c r="F580" s="2" t="str">
        <f>VLOOKUP(OrderData[[#This Row],[Customer ID]],customers!$A$1:$I$1001,2,FALSE)</f>
        <v>Tymon Zanetti</v>
      </c>
      <c r="G580" s="2" t="str">
        <f>LEFT(OrderData[[#This Row],[Name]], SEARCH(" ", OrderData[[#This Row],[Name]]) - 1)</f>
        <v>Tymon</v>
      </c>
      <c r="H580" s="2" t="str">
        <f>RIGHT(OrderData[[#This Row],[Name]], LEN(OrderData[[#This Row],[Name]]) - SEARCH(" ", OrderData[[#This Row],[Name]]))</f>
        <v>Zanetti</v>
      </c>
      <c r="I580" s="2" t="str">
        <f>VLOOKUP(OrderData[[#This Row],[Customer ID]],customers!$A$1:$I$1001,6,FALSE)</f>
        <v>Loughrea</v>
      </c>
      <c r="J580" s="2" t="str">
        <f>VLOOKUP(OrderData[[#This Row],[Customer ID]],customers!$A$1:$I$1001,7,FALSE)</f>
        <v>Ireland</v>
      </c>
      <c r="K580" t="str">
        <f>VLOOKUP(OrderData[[#This Row],[Customer ID]],customers!$A$1:$I$1001,9,FALSE)</f>
        <v>No</v>
      </c>
      <c r="L580" t="str">
        <f>INDEX(Table3[Coffee Type],MATCH(OrderData[[#This Row],[Product ID]],Table3[Product ID],0))</f>
        <v>Exc</v>
      </c>
      <c r="M580" t="str">
        <f>VLOOKUP(OrderData[[#This Row],[Product ID]],products!$A$1:$G$49,3,FALSE)</f>
        <v>L</v>
      </c>
      <c r="N580">
        <f>VLOOKUP(OrderData[[#This Row],[Product ID]],products!$A$1:$G$49,5,FALSE)</f>
        <v>4.4550000000000001</v>
      </c>
      <c r="O580" s="4">
        <f>OrderData[[#This Row],[Unit Price]]*OrderData[[#This Row],[Quantity]]</f>
        <v>13.365</v>
      </c>
      <c r="P580" t="str" cm="1">
        <f t="array" ref="P580">_xlfn.IFS(OrderData[[#This Row],[Roast Type]]="M","Medium",OrderData[[#This Row],[Roast Type]]="L","Light",OrderData[[#This Row],[Roast Type]]="D","Dark")</f>
        <v>Light</v>
      </c>
      <c r="Q580" t="str" cm="1">
        <f t="array" ref="Q580">_xlfn.IFS(OrderData[[#This Row],[Coffee Type]]="Rob","Robusta",OrderData[[#This Row],[Coffee Type]]="Ara","Arabica",OrderData[[#This Row],[Coffee Type]]="Lib","Librica",OrderData[[#This Row],[Coffee Type]]="Exc","Excelsior")</f>
        <v>Excelsior</v>
      </c>
    </row>
    <row r="581" spans="1:17" x14ac:dyDescent="0.3">
      <c r="A581" s="2" t="s">
        <v>1145</v>
      </c>
      <c r="B581" s="3">
        <v>44720</v>
      </c>
      <c r="C581" s="2" t="s">
        <v>1146</v>
      </c>
      <c r="D581" t="s">
        <v>80</v>
      </c>
      <c r="E581" s="2">
        <v>5</v>
      </c>
      <c r="F581" s="2" t="str">
        <f>VLOOKUP(OrderData[[#This Row],[Customer ID]],customers!$A$1:$I$1001,2,FALSE)</f>
        <v>Tymon Zanetti</v>
      </c>
      <c r="G581" s="2" t="str">
        <f>LEFT(OrderData[[#This Row],[Name]], SEARCH(" ", OrderData[[#This Row],[Name]]) - 1)</f>
        <v>Tymon</v>
      </c>
      <c r="H581" s="2" t="str">
        <f>RIGHT(OrderData[[#This Row],[Name]], LEN(OrderData[[#This Row],[Name]]) - SEARCH(" ", OrderData[[#This Row],[Name]]))</f>
        <v>Zanetti</v>
      </c>
      <c r="I581" s="2" t="str">
        <f>VLOOKUP(OrderData[[#This Row],[Customer ID]],customers!$A$1:$I$1001,6,FALSE)</f>
        <v>Loughrea</v>
      </c>
      <c r="J581" s="2" t="str">
        <f>VLOOKUP(OrderData[[#This Row],[Customer ID]],customers!$A$1:$I$1001,7,FALSE)</f>
        <v>Ireland</v>
      </c>
      <c r="K581" t="str">
        <f>VLOOKUP(OrderData[[#This Row],[Customer ID]],customers!$A$1:$I$1001,9,FALSE)</f>
        <v>No</v>
      </c>
      <c r="L581" t="str">
        <f>INDEX(Table3[Coffee Type],MATCH(OrderData[[#This Row],[Product ID]],Table3[Product ID],0))</f>
        <v>Ara</v>
      </c>
      <c r="M581" t="str">
        <f>VLOOKUP(OrderData[[#This Row],[Product ID]],products!$A$1:$G$49,3,FALSE)</f>
        <v>M</v>
      </c>
      <c r="N581">
        <f>VLOOKUP(OrderData[[#This Row],[Product ID]],products!$A$1:$G$49,5,FALSE)</f>
        <v>6.75</v>
      </c>
      <c r="O581" s="4">
        <f>OrderData[[#This Row],[Unit Price]]*OrderData[[#This Row],[Quantity]]</f>
        <v>33.75</v>
      </c>
      <c r="P581" t="str" cm="1">
        <f t="array" ref="P581">_xlfn.IFS(OrderData[[#This Row],[Roast Type]]="M","Medium",OrderData[[#This Row],[Roast Type]]="L","Light",OrderData[[#This Row],[Roast Type]]="D","Dark")</f>
        <v>Medium</v>
      </c>
      <c r="Q581" t="str" cm="1">
        <f t="array" ref="Q581">_xlfn.IFS(OrderData[[#This Row],[Coffee Type]]="Rob","Robusta",OrderData[[#This Row],[Coffee Type]]="Ara","Arabica",OrderData[[#This Row],[Coffee Type]]="Lib","Librica",OrderData[[#This Row],[Coffee Type]]="Exc","Excelsior")</f>
        <v>Arabica</v>
      </c>
    </row>
    <row r="582" spans="1:17" x14ac:dyDescent="0.3">
      <c r="A582" s="2" t="s">
        <v>1147</v>
      </c>
      <c r="B582" s="3">
        <v>43965</v>
      </c>
      <c r="C582" s="2" t="s">
        <v>1148</v>
      </c>
      <c r="D582" t="s">
        <v>150</v>
      </c>
      <c r="E582" s="2">
        <v>3</v>
      </c>
      <c r="F582" s="2" t="str">
        <f>VLOOKUP(OrderData[[#This Row],[Customer ID]],customers!$A$1:$I$1001,2,FALSE)</f>
        <v>Reinaldos Kirtley</v>
      </c>
      <c r="G582" s="2" t="str">
        <f>LEFT(OrderData[[#This Row],[Name]], SEARCH(" ", OrderData[[#This Row],[Name]]) - 1)</f>
        <v>Reinaldos</v>
      </c>
      <c r="H582" s="2" t="str">
        <f>RIGHT(OrderData[[#This Row],[Name]], LEN(OrderData[[#This Row],[Name]]) - SEARCH(" ", OrderData[[#This Row],[Name]]))</f>
        <v>Kirtley</v>
      </c>
      <c r="I582" s="2" t="str">
        <f>VLOOKUP(OrderData[[#This Row],[Customer ID]],customers!$A$1:$I$1001,6,FALSE)</f>
        <v>Whittier</v>
      </c>
      <c r="J582" s="2" t="str">
        <f>VLOOKUP(OrderData[[#This Row],[Customer ID]],customers!$A$1:$I$1001,7,FALSE)</f>
        <v>United States</v>
      </c>
      <c r="K582" t="str">
        <f>VLOOKUP(OrderData[[#This Row],[Customer ID]],customers!$A$1:$I$1001,9,FALSE)</f>
        <v>Yes</v>
      </c>
      <c r="L582" t="str">
        <f>INDEX(Table3[Coffee Type],MATCH(OrderData[[#This Row],[Product ID]],Table3[Product ID],0))</f>
        <v>Exc</v>
      </c>
      <c r="M582" t="str">
        <f>VLOOKUP(OrderData[[#This Row],[Product ID]],products!$A$1:$G$49,3,FALSE)</f>
        <v>L</v>
      </c>
      <c r="N582">
        <f>VLOOKUP(OrderData[[#This Row],[Product ID]],products!$A$1:$G$49,5,FALSE)</f>
        <v>14.85</v>
      </c>
      <c r="O582" s="4">
        <f>OrderData[[#This Row],[Unit Price]]*OrderData[[#This Row],[Quantity]]</f>
        <v>44.55</v>
      </c>
      <c r="P582" t="str" cm="1">
        <f t="array" ref="P582">_xlfn.IFS(OrderData[[#This Row],[Roast Type]]="M","Medium",OrderData[[#This Row],[Roast Type]]="L","Light",OrderData[[#This Row],[Roast Type]]="D","Dark")</f>
        <v>Light</v>
      </c>
      <c r="Q582" t="str" cm="1">
        <f t="array" ref="Q582">_xlfn.IFS(OrderData[[#This Row],[Coffee Type]]="Rob","Robusta",OrderData[[#This Row],[Coffee Type]]="Ara","Arabica",OrderData[[#This Row],[Coffee Type]]="Lib","Librica",OrderData[[#This Row],[Coffee Type]]="Exc","Excelsior")</f>
        <v>Excelsior</v>
      </c>
    </row>
    <row r="583" spans="1:17" x14ac:dyDescent="0.3">
      <c r="A583" s="2" t="s">
        <v>1149</v>
      </c>
      <c r="B583" s="3">
        <v>44190</v>
      </c>
      <c r="C583" s="2" t="s">
        <v>1150</v>
      </c>
      <c r="D583" t="s">
        <v>189</v>
      </c>
      <c r="E583" s="2">
        <v>5</v>
      </c>
      <c r="F583" s="2" t="str">
        <f>VLOOKUP(OrderData[[#This Row],[Customer ID]],customers!$A$1:$I$1001,2,FALSE)</f>
        <v>Carney Clemencet</v>
      </c>
      <c r="G583" s="2" t="str">
        <f>LEFT(OrderData[[#This Row],[Name]], SEARCH(" ", OrderData[[#This Row],[Name]]) - 1)</f>
        <v>Carney</v>
      </c>
      <c r="H583" s="2" t="str">
        <f>RIGHT(OrderData[[#This Row],[Name]], LEN(OrderData[[#This Row],[Name]]) - SEARCH(" ", OrderData[[#This Row],[Name]]))</f>
        <v>Clemencet</v>
      </c>
      <c r="I583" s="2" t="str">
        <f>VLOOKUP(OrderData[[#This Row],[Customer ID]],customers!$A$1:$I$1001,6,FALSE)</f>
        <v>Birmingham</v>
      </c>
      <c r="J583" s="2" t="str">
        <f>VLOOKUP(OrderData[[#This Row],[Customer ID]],customers!$A$1:$I$1001,7,FALSE)</f>
        <v>United Kingdom</v>
      </c>
      <c r="K583" t="str">
        <f>VLOOKUP(OrderData[[#This Row],[Customer ID]],customers!$A$1:$I$1001,9,FALSE)</f>
        <v>Yes</v>
      </c>
      <c r="L583" t="str">
        <f>INDEX(Table3[Coffee Type],MATCH(OrderData[[#This Row],[Product ID]],Table3[Product ID],0))</f>
        <v>Exc</v>
      </c>
      <c r="M583" t="str">
        <f>VLOOKUP(OrderData[[#This Row],[Product ID]],products!$A$1:$G$49,3,FALSE)</f>
        <v>L</v>
      </c>
      <c r="N583">
        <f>VLOOKUP(OrderData[[#This Row],[Product ID]],products!$A$1:$G$49,5,FALSE)</f>
        <v>8.91</v>
      </c>
      <c r="O583" s="4">
        <f>OrderData[[#This Row],[Unit Price]]*OrderData[[#This Row],[Quantity]]</f>
        <v>44.55</v>
      </c>
      <c r="P583" t="str" cm="1">
        <f t="array" ref="P583">_xlfn.IFS(OrderData[[#This Row],[Roast Type]]="M","Medium",OrderData[[#This Row],[Roast Type]]="L","Light",OrderData[[#This Row],[Roast Type]]="D","Dark")</f>
        <v>Light</v>
      </c>
      <c r="Q583" t="str" cm="1">
        <f t="array" ref="Q583">_xlfn.IFS(OrderData[[#This Row],[Coffee Type]]="Rob","Robusta",OrderData[[#This Row],[Coffee Type]]="Ara","Arabica",OrderData[[#This Row],[Coffee Type]]="Lib","Librica",OrderData[[#This Row],[Coffee Type]]="Exc","Excelsior")</f>
        <v>Excelsior</v>
      </c>
    </row>
    <row r="584" spans="1:17" x14ac:dyDescent="0.3">
      <c r="A584" s="2" t="s">
        <v>1151</v>
      </c>
      <c r="B584" s="3">
        <v>44382</v>
      </c>
      <c r="C584" s="2" t="s">
        <v>1152</v>
      </c>
      <c r="D584" t="s">
        <v>258</v>
      </c>
      <c r="E584" s="2">
        <v>5</v>
      </c>
      <c r="F584" s="2" t="str">
        <f>VLOOKUP(OrderData[[#This Row],[Customer ID]],customers!$A$1:$I$1001,2,FALSE)</f>
        <v>Russell Donet</v>
      </c>
      <c r="G584" s="2" t="str">
        <f>LEFT(OrderData[[#This Row],[Name]], SEARCH(" ", OrderData[[#This Row],[Name]]) - 1)</f>
        <v>Russell</v>
      </c>
      <c r="H584" s="2" t="str">
        <f>RIGHT(OrderData[[#This Row],[Name]], LEN(OrderData[[#This Row],[Name]]) - SEARCH(" ", OrderData[[#This Row],[Name]]))</f>
        <v>Donet</v>
      </c>
      <c r="I584" s="2" t="str">
        <f>VLOOKUP(OrderData[[#This Row],[Customer ID]],customers!$A$1:$I$1001,6,FALSE)</f>
        <v>Richmond</v>
      </c>
      <c r="J584" s="2" t="str">
        <f>VLOOKUP(OrderData[[#This Row],[Customer ID]],customers!$A$1:$I$1001,7,FALSE)</f>
        <v>United States</v>
      </c>
      <c r="K584" t="str">
        <f>VLOOKUP(OrderData[[#This Row],[Customer ID]],customers!$A$1:$I$1001,9,FALSE)</f>
        <v>No</v>
      </c>
      <c r="L584" t="str">
        <f>INDEX(Table3[Coffee Type],MATCH(OrderData[[#This Row],[Product ID]],Table3[Product ID],0))</f>
        <v>Exc</v>
      </c>
      <c r="M584" t="str">
        <f>VLOOKUP(OrderData[[#This Row],[Product ID]],products!$A$1:$G$49,3,FALSE)</f>
        <v>D</v>
      </c>
      <c r="N584">
        <f>VLOOKUP(OrderData[[#This Row],[Product ID]],products!$A$1:$G$49,5,FALSE)</f>
        <v>12.15</v>
      </c>
      <c r="O584" s="4">
        <f>OrderData[[#This Row],[Unit Price]]*OrderData[[#This Row],[Quantity]]</f>
        <v>60.75</v>
      </c>
      <c r="P584" t="str" cm="1">
        <f t="array" ref="P584">_xlfn.IFS(OrderData[[#This Row],[Roast Type]]="M","Medium",OrderData[[#This Row],[Roast Type]]="L","Light",OrderData[[#This Row],[Roast Type]]="D","Dark")</f>
        <v>Dark</v>
      </c>
      <c r="Q584" t="str" cm="1">
        <f t="array" ref="Q584">_xlfn.IFS(OrderData[[#This Row],[Coffee Type]]="Rob","Robusta",OrderData[[#This Row],[Coffee Type]]="Ara","Arabica",OrderData[[#This Row],[Coffee Type]]="Lib","Librica",OrderData[[#This Row],[Coffee Type]]="Exc","Excelsior")</f>
        <v>Excelsior</v>
      </c>
    </row>
    <row r="585" spans="1:17" x14ac:dyDescent="0.3">
      <c r="A585" s="2" t="s">
        <v>1153</v>
      </c>
      <c r="B585" s="3">
        <v>43538</v>
      </c>
      <c r="C585" s="2" t="s">
        <v>1154</v>
      </c>
      <c r="D585" t="s">
        <v>195</v>
      </c>
      <c r="E585" s="2">
        <v>1</v>
      </c>
      <c r="F585" s="2" t="str">
        <f>VLOOKUP(OrderData[[#This Row],[Customer ID]],customers!$A$1:$I$1001,2,FALSE)</f>
        <v>Sidney Gawen</v>
      </c>
      <c r="G585" s="2" t="str">
        <f>LEFT(OrderData[[#This Row],[Name]], SEARCH(" ", OrderData[[#This Row],[Name]]) - 1)</f>
        <v>Sidney</v>
      </c>
      <c r="H585" s="2" t="str">
        <f>RIGHT(OrderData[[#This Row],[Name]], LEN(OrderData[[#This Row],[Name]]) - SEARCH(" ", OrderData[[#This Row],[Name]]))</f>
        <v>Gawen</v>
      </c>
      <c r="I585" s="2" t="str">
        <f>VLOOKUP(OrderData[[#This Row],[Customer ID]],customers!$A$1:$I$1001,6,FALSE)</f>
        <v>Sterling</v>
      </c>
      <c r="J585" s="2" t="str">
        <f>VLOOKUP(OrderData[[#This Row],[Customer ID]],customers!$A$1:$I$1001,7,FALSE)</f>
        <v>United States</v>
      </c>
      <c r="K585" t="str">
        <f>VLOOKUP(OrderData[[#This Row],[Customer ID]],customers!$A$1:$I$1001,9,FALSE)</f>
        <v>Yes</v>
      </c>
      <c r="L585" t="str">
        <f>INDEX(Table3[Coffee Type],MATCH(OrderData[[#This Row],[Product ID]],Table3[Product ID],0))</f>
        <v>Rob</v>
      </c>
      <c r="M585" t="str">
        <f>VLOOKUP(OrderData[[#This Row],[Product ID]],products!$A$1:$G$49,3,FALSE)</f>
        <v>L</v>
      </c>
      <c r="N585">
        <f>VLOOKUP(OrderData[[#This Row],[Product ID]],products!$A$1:$G$49,5,FALSE)</f>
        <v>3.5849999999999995</v>
      </c>
      <c r="O585" s="4">
        <f>OrderData[[#This Row],[Unit Price]]*OrderData[[#This Row],[Quantity]]</f>
        <v>3.5849999999999995</v>
      </c>
      <c r="P585" t="str" cm="1">
        <f t="array" ref="P585">_xlfn.IFS(OrderData[[#This Row],[Roast Type]]="M","Medium",OrderData[[#This Row],[Roast Type]]="L","Light",OrderData[[#This Row],[Roast Type]]="D","Dark")</f>
        <v>Light</v>
      </c>
      <c r="Q585" t="str" cm="1">
        <f t="array" ref="Q585">_xlfn.IFS(OrderData[[#This Row],[Coffee Type]]="Rob","Robusta",OrderData[[#This Row],[Coffee Type]]="Ara","Arabica",OrderData[[#This Row],[Coffee Type]]="Lib","Librica",OrderData[[#This Row],[Coffee Type]]="Exc","Excelsior")</f>
        <v>Robusta</v>
      </c>
    </row>
    <row r="586" spans="1:17" x14ac:dyDescent="0.3">
      <c r="A586" s="2" t="s">
        <v>1155</v>
      </c>
      <c r="B586" s="3">
        <v>44262</v>
      </c>
      <c r="C586" s="2" t="s">
        <v>1156</v>
      </c>
      <c r="D586" t="s">
        <v>195</v>
      </c>
      <c r="E586" s="2">
        <v>6</v>
      </c>
      <c r="F586" s="2" t="str">
        <f>VLOOKUP(OrderData[[#This Row],[Customer ID]],customers!$A$1:$I$1001,2,FALSE)</f>
        <v>Rickey Readie</v>
      </c>
      <c r="G586" s="2" t="str">
        <f>LEFT(OrderData[[#This Row],[Name]], SEARCH(" ", OrderData[[#This Row],[Name]]) - 1)</f>
        <v>Rickey</v>
      </c>
      <c r="H586" s="2" t="str">
        <f>RIGHT(OrderData[[#This Row],[Name]], LEN(OrderData[[#This Row],[Name]]) - SEARCH(" ", OrderData[[#This Row],[Name]]))</f>
        <v>Readie</v>
      </c>
      <c r="I586" s="2" t="str">
        <f>VLOOKUP(OrderData[[#This Row],[Customer ID]],customers!$A$1:$I$1001,6,FALSE)</f>
        <v>Carson City</v>
      </c>
      <c r="J586" s="2" t="str">
        <f>VLOOKUP(OrderData[[#This Row],[Customer ID]],customers!$A$1:$I$1001,7,FALSE)</f>
        <v>United States</v>
      </c>
      <c r="K586" t="str">
        <f>VLOOKUP(OrderData[[#This Row],[Customer ID]],customers!$A$1:$I$1001,9,FALSE)</f>
        <v>No</v>
      </c>
      <c r="L586" t="str">
        <f>INDEX(Table3[Coffee Type],MATCH(OrderData[[#This Row],[Product ID]],Table3[Product ID],0))</f>
        <v>Rob</v>
      </c>
      <c r="M586" t="str">
        <f>VLOOKUP(OrderData[[#This Row],[Product ID]],products!$A$1:$G$49,3,FALSE)</f>
        <v>L</v>
      </c>
      <c r="N586">
        <f>VLOOKUP(OrderData[[#This Row],[Product ID]],products!$A$1:$G$49,5,FALSE)</f>
        <v>3.5849999999999995</v>
      </c>
      <c r="O586" s="4">
        <f>OrderData[[#This Row],[Unit Price]]*OrderData[[#This Row],[Quantity]]</f>
        <v>21.509999999999998</v>
      </c>
      <c r="P586" t="str" cm="1">
        <f t="array" ref="P586">_xlfn.IFS(OrderData[[#This Row],[Roast Type]]="M","Medium",OrderData[[#This Row],[Roast Type]]="L","Light",OrderData[[#This Row],[Roast Type]]="D","Dark")</f>
        <v>Light</v>
      </c>
      <c r="Q586" t="str" cm="1">
        <f t="array" ref="Q586">_xlfn.IFS(OrderData[[#This Row],[Coffee Type]]="Rob","Robusta",OrderData[[#This Row],[Coffee Type]]="Ara","Arabica",OrderData[[#This Row],[Coffee Type]]="Lib","Librica",OrderData[[#This Row],[Coffee Type]]="Exc","Excelsior")</f>
        <v>Robusta</v>
      </c>
    </row>
    <row r="587" spans="1:17" x14ac:dyDescent="0.3">
      <c r="A587" s="2" t="s">
        <v>1157</v>
      </c>
      <c r="B587" s="3">
        <v>44505</v>
      </c>
      <c r="C587" s="2" t="s">
        <v>1158</v>
      </c>
      <c r="D587" t="s">
        <v>16</v>
      </c>
      <c r="E587" s="2">
        <v>2</v>
      </c>
      <c r="F587" s="2" t="str">
        <f>VLOOKUP(OrderData[[#This Row],[Customer ID]],customers!$A$1:$I$1001,2,FALSE)</f>
        <v>Cody Verissimo</v>
      </c>
      <c r="G587" s="2" t="str">
        <f>LEFT(OrderData[[#This Row],[Name]], SEARCH(" ", OrderData[[#This Row],[Name]]) - 1)</f>
        <v>Cody</v>
      </c>
      <c r="H587" s="2" t="str">
        <f>RIGHT(OrderData[[#This Row],[Name]], LEN(OrderData[[#This Row],[Name]]) - SEARCH(" ", OrderData[[#This Row],[Name]]))</f>
        <v>Verissimo</v>
      </c>
      <c r="I587" s="2" t="str">
        <f>VLOOKUP(OrderData[[#This Row],[Customer ID]],customers!$A$1:$I$1001,6,FALSE)</f>
        <v>Upton</v>
      </c>
      <c r="J587" s="2" t="str">
        <f>VLOOKUP(OrderData[[#This Row],[Customer ID]],customers!$A$1:$I$1001,7,FALSE)</f>
        <v>United Kingdom</v>
      </c>
      <c r="K587" t="str">
        <f>VLOOKUP(OrderData[[#This Row],[Customer ID]],customers!$A$1:$I$1001,9,FALSE)</f>
        <v>Yes</v>
      </c>
      <c r="L587" t="str">
        <f>INDEX(Table3[Coffee Type],MATCH(OrderData[[#This Row],[Product ID]],Table3[Product ID],0))</f>
        <v>Exc</v>
      </c>
      <c r="M587" t="str">
        <f>VLOOKUP(OrderData[[#This Row],[Product ID]],products!$A$1:$G$49,3,FALSE)</f>
        <v>M</v>
      </c>
      <c r="N587">
        <f>VLOOKUP(OrderData[[#This Row],[Product ID]],products!$A$1:$G$49,5,FALSE)</f>
        <v>8.25</v>
      </c>
      <c r="O587" s="4">
        <f>OrderData[[#This Row],[Unit Price]]*OrderData[[#This Row],[Quantity]]</f>
        <v>16.5</v>
      </c>
      <c r="P587" t="str" cm="1">
        <f t="array" ref="P587">_xlfn.IFS(OrderData[[#This Row],[Roast Type]]="M","Medium",OrderData[[#This Row],[Roast Type]]="L","Light",OrderData[[#This Row],[Roast Type]]="D","Dark")</f>
        <v>Medium</v>
      </c>
      <c r="Q587" t="str" cm="1">
        <f t="array" ref="Q587">_xlfn.IFS(OrderData[[#This Row],[Coffee Type]]="Rob","Robusta",OrderData[[#This Row],[Coffee Type]]="Ara","Arabica",OrderData[[#This Row],[Coffee Type]]="Lib","Librica",OrderData[[#This Row],[Coffee Type]]="Exc","Excelsior")</f>
        <v>Excelsior</v>
      </c>
    </row>
    <row r="588" spans="1:17" x14ac:dyDescent="0.3">
      <c r="A588" s="2" t="s">
        <v>1159</v>
      </c>
      <c r="B588" s="3">
        <v>43867</v>
      </c>
      <c r="C588" s="2" t="s">
        <v>1160</v>
      </c>
      <c r="D588" t="s">
        <v>23</v>
      </c>
      <c r="E588" s="2">
        <v>3</v>
      </c>
      <c r="F588" s="2" t="str">
        <f>VLOOKUP(OrderData[[#This Row],[Customer ID]],customers!$A$1:$I$1001,2,FALSE)</f>
        <v>Zilvia Claisse</v>
      </c>
      <c r="G588" s="2" t="str">
        <f>LEFT(OrderData[[#This Row],[Name]], SEARCH(" ", OrderData[[#This Row],[Name]]) - 1)</f>
        <v>Zilvia</v>
      </c>
      <c r="H588" s="2" t="str">
        <f>RIGHT(OrderData[[#This Row],[Name]], LEN(OrderData[[#This Row],[Name]]) - SEARCH(" ", OrderData[[#This Row],[Name]]))</f>
        <v>Claisse</v>
      </c>
      <c r="I588" s="2" t="str">
        <f>VLOOKUP(OrderData[[#This Row],[Customer ID]],customers!$A$1:$I$1001,6,FALSE)</f>
        <v>Saint Paul</v>
      </c>
      <c r="J588" s="2" t="str">
        <f>VLOOKUP(OrderData[[#This Row],[Customer ID]],customers!$A$1:$I$1001,7,FALSE)</f>
        <v>United States</v>
      </c>
      <c r="K588" t="str">
        <f>VLOOKUP(OrderData[[#This Row],[Customer ID]],customers!$A$1:$I$1001,9,FALSE)</f>
        <v>No</v>
      </c>
      <c r="L588" t="str">
        <f>INDEX(Table3[Coffee Type],MATCH(OrderData[[#This Row],[Product ID]],Table3[Product ID],0))</f>
        <v>Rob</v>
      </c>
      <c r="M588" t="str">
        <f>VLOOKUP(OrderData[[#This Row],[Product ID]],products!$A$1:$G$49,3,FALSE)</f>
        <v>L</v>
      </c>
      <c r="N588">
        <f>VLOOKUP(OrderData[[#This Row],[Product ID]],products!$A$1:$G$49,5,FALSE)</f>
        <v>27.484999999999996</v>
      </c>
      <c r="O588" s="4">
        <f>OrderData[[#This Row],[Unit Price]]*OrderData[[#This Row],[Quantity]]</f>
        <v>82.454999999999984</v>
      </c>
      <c r="P588" t="str" cm="1">
        <f t="array" ref="P588">_xlfn.IFS(OrderData[[#This Row],[Roast Type]]="M","Medium",OrderData[[#This Row],[Roast Type]]="L","Light",OrderData[[#This Row],[Roast Type]]="D","Dark")</f>
        <v>Light</v>
      </c>
      <c r="Q588" t="str" cm="1">
        <f t="array" ref="Q588">_xlfn.IFS(OrderData[[#This Row],[Coffee Type]]="Rob","Robusta",OrderData[[#This Row],[Coffee Type]]="Ara","Arabica",OrderData[[#This Row],[Coffee Type]]="Lib","Librica",OrderData[[#This Row],[Coffee Type]]="Exc","Excelsior")</f>
        <v>Robusta</v>
      </c>
    </row>
    <row r="589" spans="1:17" x14ac:dyDescent="0.3">
      <c r="A589" s="2" t="s">
        <v>1161</v>
      </c>
      <c r="B589" s="3">
        <v>44267</v>
      </c>
      <c r="C589" s="2" t="s">
        <v>1162</v>
      </c>
      <c r="D589" t="s">
        <v>136</v>
      </c>
      <c r="E589" s="2">
        <v>1</v>
      </c>
      <c r="F589" s="2" t="str">
        <f>VLOOKUP(OrderData[[#This Row],[Customer ID]],customers!$A$1:$I$1001,2,FALSE)</f>
        <v>Bar O' Mahony</v>
      </c>
      <c r="G589" s="2" t="str">
        <f>LEFT(OrderData[[#This Row],[Name]], SEARCH(" ", OrderData[[#This Row],[Name]]) - 1)</f>
        <v>Bar</v>
      </c>
      <c r="H589" s="2" t="str">
        <f>RIGHT(OrderData[[#This Row],[Name]], LEN(OrderData[[#This Row],[Name]]) - SEARCH(" ", OrderData[[#This Row],[Name]]))</f>
        <v>O' Mahony</v>
      </c>
      <c r="I589" s="2" t="str">
        <f>VLOOKUP(OrderData[[#This Row],[Customer ID]],customers!$A$1:$I$1001,6,FALSE)</f>
        <v>Huntsville</v>
      </c>
      <c r="J589" s="2" t="str">
        <f>VLOOKUP(OrderData[[#This Row],[Customer ID]],customers!$A$1:$I$1001,7,FALSE)</f>
        <v>United States</v>
      </c>
      <c r="K589" t="str">
        <f>VLOOKUP(OrderData[[#This Row],[Customer ID]],customers!$A$1:$I$1001,9,FALSE)</f>
        <v>Yes</v>
      </c>
      <c r="L589" t="str">
        <f>INDEX(Table3[Coffee Type],MATCH(OrderData[[#This Row],[Product ID]],Table3[Product ID],0))</f>
        <v>Lib</v>
      </c>
      <c r="M589" t="str">
        <f>VLOOKUP(OrderData[[#This Row],[Product ID]],products!$A$1:$G$49,3,FALSE)</f>
        <v>D</v>
      </c>
      <c r="N589">
        <f>VLOOKUP(OrderData[[#This Row],[Product ID]],products!$A$1:$G$49,5,FALSE)</f>
        <v>7.77</v>
      </c>
      <c r="O589" s="4">
        <f>OrderData[[#This Row],[Unit Price]]*OrderData[[#This Row],[Quantity]]</f>
        <v>7.77</v>
      </c>
      <c r="P589" t="str" cm="1">
        <f t="array" ref="P589">_xlfn.IFS(OrderData[[#This Row],[Roast Type]]="M","Medium",OrderData[[#This Row],[Roast Type]]="L","Light",OrderData[[#This Row],[Roast Type]]="D","Dark")</f>
        <v>Dark</v>
      </c>
      <c r="Q589" t="str" cm="1">
        <f t="array" ref="Q589">_xlfn.IFS(OrderData[[#This Row],[Coffee Type]]="Rob","Robusta",OrderData[[#This Row],[Coffee Type]]="Ara","Arabica",OrderData[[#This Row],[Coffee Type]]="Lib","Librica",OrderData[[#This Row],[Coffee Type]]="Exc","Excelsior")</f>
        <v>Librica</v>
      </c>
    </row>
    <row r="590" spans="1:17" x14ac:dyDescent="0.3">
      <c r="A590" s="2" t="s">
        <v>1163</v>
      </c>
      <c r="B590" s="3">
        <v>44046</v>
      </c>
      <c r="C590" s="2" t="s">
        <v>1164</v>
      </c>
      <c r="D590" t="s">
        <v>35</v>
      </c>
      <c r="E590" s="2">
        <v>2</v>
      </c>
      <c r="F590" s="2" t="str">
        <f>VLOOKUP(OrderData[[#This Row],[Customer ID]],customers!$A$1:$I$1001,2,FALSE)</f>
        <v>Valenka Stansbury</v>
      </c>
      <c r="G590" s="2" t="str">
        <f>LEFT(OrderData[[#This Row],[Name]], SEARCH(" ", OrderData[[#This Row],[Name]]) - 1)</f>
        <v>Valenka</v>
      </c>
      <c r="H590" s="2" t="str">
        <f>RIGHT(OrderData[[#This Row],[Name]], LEN(OrderData[[#This Row],[Name]]) - SEARCH(" ", OrderData[[#This Row],[Name]]))</f>
        <v>Stansbury</v>
      </c>
      <c r="I590" s="2" t="str">
        <f>VLOOKUP(OrderData[[#This Row],[Customer ID]],customers!$A$1:$I$1001,6,FALSE)</f>
        <v>El Paso</v>
      </c>
      <c r="J590" s="2" t="str">
        <f>VLOOKUP(OrderData[[#This Row],[Customer ID]],customers!$A$1:$I$1001,7,FALSE)</f>
        <v>United States</v>
      </c>
      <c r="K590" t="str">
        <f>VLOOKUP(OrderData[[#This Row],[Customer ID]],customers!$A$1:$I$1001,9,FALSE)</f>
        <v>Yes</v>
      </c>
      <c r="L590" t="str">
        <f>INDEX(Table3[Coffee Type],MATCH(OrderData[[#This Row],[Product ID]],Table3[Product ID],0))</f>
        <v>Rob</v>
      </c>
      <c r="M590" t="str">
        <f>VLOOKUP(OrderData[[#This Row],[Product ID]],products!$A$1:$G$49,3,FALSE)</f>
        <v>M</v>
      </c>
      <c r="N590">
        <f>VLOOKUP(OrderData[[#This Row],[Product ID]],products!$A$1:$G$49,5,FALSE)</f>
        <v>5.97</v>
      </c>
      <c r="O590" s="4">
        <f>OrderData[[#This Row],[Unit Price]]*OrderData[[#This Row],[Quantity]]</f>
        <v>11.94</v>
      </c>
      <c r="P590" t="str" cm="1">
        <f t="array" ref="P590">_xlfn.IFS(OrderData[[#This Row],[Roast Type]]="M","Medium",OrderData[[#This Row],[Roast Type]]="L","Light",OrderData[[#This Row],[Roast Type]]="D","Dark")</f>
        <v>Medium</v>
      </c>
      <c r="Q590" t="str" cm="1">
        <f t="array" ref="Q590">_xlfn.IFS(OrderData[[#This Row],[Coffee Type]]="Rob","Robusta",OrderData[[#This Row],[Coffee Type]]="Ara","Arabica",OrderData[[#This Row],[Coffee Type]]="Lib","Librica",OrderData[[#This Row],[Coffee Type]]="Exc","Excelsior")</f>
        <v>Robusta</v>
      </c>
    </row>
    <row r="591" spans="1:17" x14ac:dyDescent="0.3">
      <c r="A591" s="2" t="s">
        <v>1165</v>
      </c>
      <c r="B591" s="3">
        <v>43671</v>
      </c>
      <c r="C591" s="2" t="s">
        <v>1166</v>
      </c>
      <c r="D591" t="s">
        <v>43</v>
      </c>
      <c r="E591" s="2">
        <v>6</v>
      </c>
      <c r="F591" s="2" t="str">
        <f>VLOOKUP(OrderData[[#This Row],[Customer ID]],customers!$A$1:$I$1001,2,FALSE)</f>
        <v>Daniel Heinonen</v>
      </c>
      <c r="G591" s="2" t="str">
        <f>LEFT(OrderData[[#This Row],[Name]], SEARCH(" ", OrderData[[#This Row],[Name]]) - 1)</f>
        <v>Daniel</v>
      </c>
      <c r="H591" s="2" t="str">
        <f>RIGHT(OrderData[[#This Row],[Name]], LEN(OrderData[[#This Row],[Name]]) - SEARCH(" ", OrderData[[#This Row],[Name]]))</f>
        <v>Heinonen</v>
      </c>
      <c r="I591" s="2" t="str">
        <f>VLOOKUP(OrderData[[#This Row],[Customer ID]],customers!$A$1:$I$1001,6,FALSE)</f>
        <v>Decatur</v>
      </c>
      <c r="J591" s="2" t="str">
        <f>VLOOKUP(OrderData[[#This Row],[Customer ID]],customers!$A$1:$I$1001,7,FALSE)</f>
        <v>United States</v>
      </c>
      <c r="K591" t="str">
        <f>VLOOKUP(OrderData[[#This Row],[Customer ID]],customers!$A$1:$I$1001,9,FALSE)</f>
        <v>No</v>
      </c>
      <c r="L591" t="str">
        <f>INDEX(Table3[Coffee Type],MATCH(OrderData[[#This Row],[Product ID]],Table3[Product ID],0))</f>
        <v>Exc</v>
      </c>
      <c r="M591" t="str">
        <f>VLOOKUP(OrderData[[#This Row],[Product ID]],products!$A$1:$G$49,3,FALSE)</f>
        <v>L</v>
      </c>
      <c r="N591">
        <f>VLOOKUP(OrderData[[#This Row],[Product ID]],products!$A$1:$G$49,5,FALSE)</f>
        <v>34.154999999999994</v>
      </c>
      <c r="O591" s="4">
        <f>OrderData[[#This Row],[Unit Price]]*OrderData[[#This Row],[Quantity]]</f>
        <v>204.92999999999995</v>
      </c>
      <c r="P591" t="str" cm="1">
        <f t="array" ref="P591">_xlfn.IFS(OrderData[[#This Row],[Roast Type]]="M","Medium",OrderData[[#This Row],[Roast Type]]="L","Light",OrderData[[#This Row],[Roast Type]]="D","Dark")</f>
        <v>Light</v>
      </c>
      <c r="Q591" t="str" cm="1">
        <f t="array" ref="Q591">_xlfn.IFS(OrderData[[#This Row],[Coffee Type]]="Rob","Robusta",OrderData[[#This Row],[Coffee Type]]="Ara","Arabica",OrderData[[#This Row],[Coffee Type]]="Lib","Librica",OrderData[[#This Row],[Coffee Type]]="Exc","Excelsior")</f>
        <v>Excelsior</v>
      </c>
    </row>
    <row r="592" spans="1:17" x14ac:dyDescent="0.3">
      <c r="A592" s="2" t="s">
        <v>1167</v>
      </c>
      <c r="B592" s="3">
        <v>43950</v>
      </c>
      <c r="C592" s="2" t="s">
        <v>1168</v>
      </c>
      <c r="D592" t="s">
        <v>125</v>
      </c>
      <c r="E592" s="2">
        <v>2</v>
      </c>
      <c r="F592" s="2" t="str">
        <f>VLOOKUP(OrderData[[#This Row],[Customer ID]],customers!$A$1:$I$1001,2,FALSE)</f>
        <v>Jewelle Shenton</v>
      </c>
      <c r="G592" s="2" t="str">
        <f>LEFT(OrderData[[#This Row],[Name]], SEARCH(" ", OrderData[[#This Row],[Name]]) - 1)</f>
        <v>Jewelle</v>
      </c>
      <c r="H592" s="2" t="str">
        <f>RIGHT(OrderData[[#This Row],[Name]], LEN(OrderData[[#This Row],[Name]]) - SEARCH(" ", OrderData[[#This Row],[Name]]))</f>
        <v>Shenton</v>
      </c>
      <c r="I592" s="2" t="str">
        <f>VLOOKUP(OrderData[[#This Row],[Customer ID]],customers!$A$1:$I$1001,6,FALSE)</f>
        <v>Orange</v>
      </c>
      <c r="J592" s="2" t="str">
        <f>VLOOKUP(OrderData[[#This Row],[Customer ID]],customers!$A$1:$I$1001,7,FALSE)</f>
        <v>United States</v>
      </c>
      <c r="K592" t="str">
        <f>VLOOKUP(OrderData[[#This Row],[Customer ID]],customers!$A$1:$I$1001,9,FALSE)</f>
        <v>Yes</v>
      </c>
      <c r="L592" t="str">
        <f>INDEX(Table3[Coffee Type],MATCH(OrderData[[#This Row],[Product ID]],Table3[Product ID],0))</f>
        <v>Exc</v>
      </c>
      <c r="M592" t="str">
        <f>VLOOKUP(OrderData[[#This Row],[Product ID]],products!$A$1:$G$49,3,FALSE)</f>
        <v>M</v>
      </c>
      <c r="N592">
        <f>VLOOKUP(OrderData[[#This Row],[Product ID]],products!$A$1:$G$49,5,FALSE)</f>
        <v>31.624999999999996</v>
      </c>
      <c r="O592" s="4">
        <f>OrderData[[#This Row],[Unit Price]]*OrderData[[#This Row],[Quantity]]</f>
        <v>63.249999999999993</v>
      </c>
      <c r="P592" t="str" cm="1">
        <f t="array" ref="P592">_xlfn.IFS(OrderData[[#This Row],[Roast Type]]="M","Medium",OrderData[[#This Row],[Roast Type]]="L","Light",OrderData[[#This Row],[Roast Type]]="D","Dark")</f>
        <v>Medium</v>
      </c>
      <c r="Q592" t="str" cm="1">
        <f t="array" ref="Q592">_xlfn.IFS(OrderData[[#This Row],[Coffee Type]]="Rob","Robusta",OrderData[[#This Row],[Coffee Type]]="Ara","Arabica",OrderData[[#This Row],[Coffee Type]]="Lib","Librica",OrderData[[#This Row],[Coffee Type]]="Exc","Excelsior")</f>
        <v>Excelsior</v>
      </c>
    </row>
    <row r="593" spans="1:17" x14ac:dyDescent="0.3">
      <c r="A593" s="2" t="s">
        <v>1169</v>
      </c>
      <c r="B593" s="3">
        <v>43587</v>
      </c>
      <c r="C593" s="2" t="s">
        <v>1170</v>
      </c>
      <c r="D593" t="s">
        <v>114</v>
      </c>
      <c r="E593" s="2">
        <v>3</v>
      </c>
      <c r="F593" s="2" t="str">
        <f>VLOOKUP(OrderData[[#This Row],[Customer ID]],customers!$A$1:$I$1001,2,FALSE)</f>
        <v>Jennifer Wilkisson</v>
      </c>
      <c r="G593" s="2" t="str">
        <f>LEFT(OrderData[[#This Row],[Name]], SEARCH(" ", OrderData[[#This Row],[Name]]) - 1)</f>
        <v>Jennifer</v>
      </c>
      <c r="H593" s="2" t="str">
        <f>RIGHT(OrderData[[#This Row],[Name]], LEN(OrderData[[#This Row],[Name]]) - SEARCH(" ", OrderData[[#This Row],[Name]]))</f>
        <v>Wilkisson</v>
      </c>
      <c r="I593" s="2" t="str">
        <f>VLOOKUP(OrderData[[#This Row],[Customer ID]],customers!$A$1:$I$1001,6,FALSE)</f>
        <v>Huntington Beach</v>
      </c>
      <c r="J593" s="2" t="str">
        <f>VLOOKUP(OrderData[[#This Row],[Customer ID]],customers!$A$1:$I$1001,7,FALSE)</f>
        <v>United States</v>
      </c>
      <c r="K593" t="str">
        <f>VLOOKUP(OrderData[[#This Row],[Customer ID]],customers!$A$1:$I$1001,9,FALSE)</f>
        <v>Yes</v>
      </c>
      <c r="L593" t="str">
        <f>INDEX(Table3[Coffee Type],MATCH(OrderData[[#This Row],[Product ID]],Table3[Product ID],0))</f>
        <v>Rob</v>
      </c>
      <c r="M593" t="str">
        <f>VLOOKUP(OrderData[[#This Row],[Product ID]],products!$A$1:$G$49,3,FALSE)</f>
        <v>D</v>
      </c>
      <c r="N593">
        <f>VLOOKUP(OrderData[[#This Row],[Product ID]],products!$A$1:$G$49,5,FALSE)</f>
        <v>2.6849999999999996</v>
      </c>
      <c r="O593" s="4">
        <f>OrderData[[#This Row],[Unit Price]]*OrderData[[#This Row],[Quantity]]</f>
        <v>8.0549999999999997</v>
      </c>
      <c r="P593" t="str" cm="1">
        <f t="array" ref="P593">_xlfn.IFS(OrderData[[#This Row],[Roast Type]]="M","Medium",OrderData[[#This Row],[Roast Type]]="L","Light",OrderData[[#This Row],[Roast Type]]="D","Dark")</f>
        <v>Dark</v>
      </c>
      <c r="Q593" t="str" cm="1">
        <f t="array" ref="Q593">_xlfn.IFS(OrderData[[#This Row],[Coffee Type]]="Rob","Robusta",OrderData[[#This Row],[Coffee Type]]="Ara","Arabica",OrderData[[#This Row],[Coffee Type]]="Lib","Librica",OrderData[[#This Row],[Coffee Type]]="Exc","Excelsior")</f>
        <v>Robusta</v>
      </c>
    </row>
    <row r="594" spans="1:17" x14ac:dyDescent="0.3">
      <c r="A594" s="2" t="s">
        <v>1171</v>
      </c>
      <c r="B594" s="3">
        <v>44437</v>
      </c>
      <c r="C594" s="2" t="s">
        <v>1172</v>
      </c>
      <c r="D594" t="s">
        <v>184</v>
      </c>
      <c r="E594" s="2">
        <v>2</v>
      </c>
      <c r="F594" s="2" t="str">
        <f>VLOOKUP(OrderData[[#This Row],[Customer ID]],customers!$A$1:$I$1001,2,FALSE)</f>
        <v>Kylie Mowat</v>
      </c>
      <c r="G594" s="2" t="str">
        <f>LEFT(OrderData[[#This Row],[Name]], SEARCH(" ", OrderData[[#This Row],[Name]]) - 1)</f>
        <v>Kylie</v>
      </c>
      <c r="H594" s="2" t="str">
        <f>RIGHT(OrderData[[#This Row],[Name]], LEN(OrderData[[#This Row],[Name]]) - SEARCH(" ", OrderData[[#This Row],[Name]]))</f>
        <v>Mowat</v>
      </c>
      <c r="I594" s="2" t="str">
        <f>VLOOKUP(OrderData[[#This Row],[Customer ID]],customers!$A$1:$I$1001,6,FALSE)</f>
        <v>Milwaukee</v>
      </c>
      <c r="J594" s="2" t="str">
        <f>VLOOKUP(OrderData[[#This Row],[Customer ID]],customers!$A$1:$I$1001,7,FALSE)</f>
        <v>United States</v>
      </c>
      <c r="K594" t="str">
        <f>VLOOKUP(OrderData[[#This Row],[Customer ID]],customers!$A$1:$I$1001,9,FALSE)</f>
        <v>No</v>
      </c>
      <c r="L594" t="str">
        <f>INDEX(Table3[Coffee Type],MATCH(OrderData[[#This Row],[Product ID]],Table3[Product ID],0))</f>
        <v>Ara</v>
      </c>
      <c r="M594" t="str">
        <f>VLOOKUP(OrderData[[#This Row],[Product ID]],products!$A$1:$G$49,3,FALSE)</f>
        <v>M</v>
      </c>
      <c r="N594">
        <f>VLOOKUP(OrderData[[#This Row],[Product ID]],products!$A$1:$G$49,5,FALSE)</f>
        <v>25.874999999999996</v>
      </c>
      <c r="O594" s="4">
        <f>OrderData[[#This Row],[Unit Price]]*OrderData[[#This Row],[Quantity]]</f>
        <v>51.749999999999993</v>
      </c>
      <c r="P594" t="str" cm="1">
        <f t="array" ref="P594">_xlfn.IFS(OrderData[[#This Row],[Roast Type]]="M","Medium",OrderData[[#This Row],[Roast Type]]="L","Light",OrderData[[#This Row],[Roast Type]]="D","Dark")</f>
        <v>Medium</v>
      </c>
      <c r="Q594" t="str" cm="1">
        <f t="array" ref="Q594">_xlfn.IFS(OrderData[[#This Row],[Coffee Type]]="Rob","Robusta",OrderData[[#This Row],[Coffee Type]]="Ara","Arabica",OrderData[[#This Row],[Coffee Type]]="Lib","Librica",OrderData[[#This Row],[Coffee Type]]="Exc","Excelsior")</f>
        <v>Arabica</v>
      </c>
    </row>
    <row r="595" spans="1:17" x14ac:dyDescent="0.3">
      <c r="A595" s="2" t="s">
        <v>1173</v>
      </c>
      <c r="B595" s="3">
        <v>43903</v>
      </c>
      <c r="C595" s="2" t="s">
        <v>1158</v>
      </c>
      <c r="D595" t="s">
        <v>543</v>
      </c>
      <c r="E595" s="2">
        <v>1</v>
      </c>
      <c r="F595" s="2" t="str">
        <f>VLOOKUP(OrderData[[#This Row],[Customer ID]],customers!$A$1:$I$1001,2,FALSE)</f>
        <v>Cody Verissimo</v>
      </c>
      <c r="G595" s="2" t="str">
        <f>LEFT(OrderData[[#This Row],[Name]], SEARCH(" ", OrderData[[#This Row],[Name]]) - 1)</f>
        <v>Cody</v>
      </c>
      <c r="H595" s="2" t="str">
        <f>RIGHT(OrderData[[#This Row],[Name]], LEN(OrderData[[#This Row],[Name]]) - SEARCH(" ", OrderData[[#This Row],[Name]]))</f>
        <v>Verissimo</v>
      </c>
      <c r="I595" s="2" t="str">
        <f>VLOOKUP(OrderData[[#This Row],[Customer ID]],customers!$A$1:$I$1001,6,FALSE)</f>
        <v>Upton</v>
      </c>
      <c r="J595" s="2" t="str">
        <f>VLOOKUP(OrderData[[#This Row],[Customer ID]],customers!$A$1:$I$1001,7,FALSE)</f>
        <v>United Kingdom</v>
      </c>
      <c r="K595" t="str">
        <f>VLOOKUP(OrderData[[#This Row],[Customer ID]],customers!$A$1:$I$1001,9,FALSE)</f>
        <v>Yes</v>
      </c>
      <c r="L595" t="str">
        <f>INDEX(Table3[Coffee Type],MATCH(OrderData[[#This Row],[Product ID]],Table3[Product ID],0))</f>
        <v>Exc</v>
      </c>
      <c r="M595" t="str">
        <f>VLOOKUP(OrderData[[#This Row],[Product ID]],products!$A$1:$G$49,3,FALSE)</f>
        <v>D</v>
      </c>
      <c r="N595">
        <f>VLOOKUP(OrderData[[#This Row],[Product ID]],products!$A$1:$G$49,5,FALSE)</f>
        <v>27.945</v>
      </c>
      <c r="O595" s="4">
        <f>OrderData[[#This Row],[Unit Price]]*OrderData[[#This Row],[Quantity]]</f>
        <v>27.945</v>
      </c>
      <c r="P595" t="str" cm="1">
        <f t="array" ref="P595">_xlfn.IFS(OrderData[[#This Row],[Roast Type]]="M","Medium",OrderData[[#This Row],[Roast Type]]="L","Light",OrderData[[#This Row],[Roast Type]]="D","Dark")</f>
        <v>Dark</v>
      </c>
      <c r="Q595" t="str" cm="1">
        <f t="array" ref="Q595">_xlfn.IFS(OrderData[[#This Row],[Coffee Type]]="Rob","Robusta",OrderData[[#This Row],[Coffee Type]]="Ara","Arabica",OrderData[[#This Row],[Coffee Type]]="Lib","Librica",OrderData[[#This Row],[Coffee Type]]="Exc","Excelsior")</f>
        <v>Excelsior</v>
      </c>
    </row>
    <row r="596" spans="1:17" x14ac:dyDescent="0.3">
      <c r="A596" s="2" t="s">
        <v>1174</v>
      </c>
      <c r="B596" s="3">
        <v>43512</v>
      </c>
      <c r="C596" s="2" t="s">
        <v>1175</v>
      </c>
      <c r="D596" t="s">
        <v>217</v>
      </c>
      <c r="E596" s="2">
        <v>2</v>
      </c>
      <c r="F596" s="2" t="str">
        <f>VLOOKUP(OrderData[[#This Row],[Customer ID]],customers!$A$1:$I$1001,2,FALSE)</f>
        <v>Gabriel Starcks</v>
      </c>
      <c r="G596" s="2" t="str">
        <f>LEFT(OrderData[[#This Row],[Name]], SEARCH(" ", OrderData[[#This Row],[Name]]) - 1)</f>
        <v>Gabriel</v>
      </c>
      <c r="H596" s="2" t="str">
        <f>RIGHT(OrderData[[#This Row],[Name]], LEN(OrderData[[#This Row],[Name]]) - SEARCH(" ", OrderData[[#This Row],[Name]]))</f>
        <v>Starcks</v>
      </c>
      <c r="I596" s="2" t="str">
        <f>VLOOKUP(OrderData[[#This Row],[Customer ID]],customers!$A$1:$I$1001,6,FALSE)</f>
        <v>Chattanooga</v>
      </c>
      <c r="J596" s="2" t="str">
        <f>VLOOKUP(OrderData[[#This Row],[Customer ID]],customers!$A$1:$I$1001,7,FALSE)</f>
        <v>United States</v>
      </c>
      <c r="K596" t="str">
        <f>VLOOKUP(OrderData[[#This Row],[Customer ID]],customers!$A$1:$I$1001,9,FALSE)</f>
        <v>No</v>
      </c>
      <c r="L596" t="str">
        <f>INDEX(Table3[Coffee Type],MATCH(OrderData[[#This Row],[Product ID]],Table3[Product ID],0))</f>
        <v>Ara</v>
      </c>
      <c r="M596" t="str">
        <f>VLOOKUP(OrderData[[#This Row],[Product ID]],products!$A$1:$G$49,3,FALSE)</f>
        <v>L</v>
      </c>
      <c r="N596">
        <f>VLOOKUP(OrderData[[#This Row],[Product ID]],products!$A$1:$G$49,5,FALSE)</f>
        <v>29.784999999999997</v>
      </c>
      <c r="O596" s="4">
        <f>OrderData[[#This Row],[Unit Price]]*OrderData[[#This Row],[Quantity]]</f>
        <v>59.569999999999993</v>
      </c>
      <c r="P596" t="str" cm="1">
        <f t="array" ref="P596">_xlfn.IFS(OrderData[[#This Row],[Roast Type]]="M","Medium",OrderData[[#This Row],[Roast Type]]="L","Light",OrderData[[#This Row],[Roast Type]]="D","Dark")</f>
        <v>Light</v>
      </c>
      <c r="Q596" t="str" cm="1">
        <f t="array" ref="Q596">_xlfn.IFS(OrderData[[#This Row],[Coffee Type]]="Rob","Robusta",OrderData[[#This Row],[Coffee Type]]="Ara","Arabica",OrderData[[#This Row],[Coffee Type]]="Lib","Librica",OrderData[[#This Row],[Coffee Type]]="Exc","Excelsior")</f>
        <v>Arabica</v>
      </c>
    </row>
    <row r="597" spans="1:17" x14ac:dyDescent="0.3">
      <c r="A597" s="2" t="s">
        <v>1176</v>
      </c>
      <c r="B597" s="3">
        <v>44527</v>
      </c>
      <c r="C597" s="2" t="s">
        <v>1177</v>
      </c>
      <c r="D597" t="s">
        <v>150</v>
      </c>
      <c r="E597" s="2">
        <v>1</v>
      </c>
      <c r="F597" s="2" t="str">
        <f>VLOOKUP(OrderData[[#This Row],[Customer ID]],customers!$A$1:$I$1001,2,FALSE)</f>
        <v>Darby Dummer</v>
      </c>
      <c r="G597" s="2" t="str">
        <f>LEFT(OrderData[[#This Row],[Name]], SEARCH(" ", OrderData[[#This Row],[Name]]) - 1)</f>
        <v>Darby</v>
      </c>
      <c r="H597" s="2" t="str">
        <f>RIGHT(OrderData[[#This Row],[Name]], LEN(OrderData[[#This Row],[Name]]) - SEARCH(" ", OrderData[[#This Row],[Name]]))</f>
        <v>Dummer</v>
      </c>
      <c r="I597" s="2" t="str">
        <f>VLOOKUP(OrderData[[#This Row],[Customer ID]],customers!$A$1:$I$1001,6,FALSE)</f>
        <v>Manchester</v>
      </c>
      <c r="J597" s="2" t="str">
        <f>VLOOKUP(OrderData[[#This Row],[Customer ID]],customers!$A$1:$I$1001,7,FALSE)</f>
        <v>United Kingdom</v>
      </c>
      <c r="K597" t="str">
        <f>VLOOKUP(OrderData[[#This Row],[Customer ID]],customers!$A$1:$I$1001,9,FALSE)</f>
        <v>No</v>
      </c>
      <c r="L597" t="str">
        <f>INDEX(Table3[Coffee Type],MATCH(OrderData[[#This Row],[Product ID]],Table3[Product ID],0))</f>
        <v>Exc</v>
      </c>
      <c r="M597" t="str">
        <f>VLOOKUP(OrderData[[#This Row],[Product ID]],products!$A$1:$G$49,3,FALSE)</f>
        <v>L</v>
      </c>
      <c r="N597">
        <f>VLOOKUP(OrderData[[#This Row],[Product ID]],products!$A$1:$G$49,5,FALSE)</f>
        <v>14.85</v>
      </c>
      <c r="O597" s="4">
        <f>OrderData[[#This Row],[Unit Price]]*OrderData[[#This Row],[Quantity]]</f>
        <v>14.85</v>
      </c>
      <c r="P597" t="str" cm="1">
        <f t="array" ref="P597">_xlfn.IFS(OrderData[[#This Row],[Roast Type]]="M","Medium",OrderData[[#This Row],[Roast Type]]="L","Light",OrderData[[#This Row],[Roast Type]]="D","Dark")</f>
        <v>Light</v>
      </c>
      <c r="Q597" t="str" cm="1">
        <f t="array" ref="Q597">_xlfn.IFS(OrderData[[#This Row],[Coffee Type]]="Rob","Robusta",OrderData[[#This Row],[Coffee Type]]="Ara","Arabica",OrderData[[#This Row],[Coffee Type]]="Lib","Librica",OrderData[[#This Row],[Coffee Type]]="Exc","Excelsior")</f>
        <v>Excelsior</v>
      </c>
    </row>
    <row r="598" spans="1:17" x14ac:dyDescent="0.3">
      <c r="A598" s="2" t="s">
        <v>1178</v>
      </c>
      <c r="B598" s="3">
        <v>44523</v>
      </c>
      <c r="C598" s="2" t="s">
        <v>1179</v>
      </c>
      <c r="D598" t="s">
        <v>80</v>
      </c>
      <c r="E598" s="2">
        <v>5</v>
      </c>
      <c r="F598" s="2" t="str">
        <f>VLOOKUP(OrderData[[#This Row],[Customer ID]],customers!$A$1:$I$1001,2,FALSE)</f>
        <v>Kienan Scholard</v>
      </c>
      <c r="G598" s="2" t="str">
        <f>LEFT(OrderData[[#This Row],[Name]], SEARCH(" ", OrderData[[#This Row],[Name]]) - 1)</f>
        <v>Kienan</v>
      </c>
      <c r="H598" s="2" t="str">
        <f>RIGHT(OrderData[[#This Row],[Name]], LEN(OrderData[[#This Row],[Name]]) - SEARCH(" ", OrderData[[#This Row],[Name]]))</f>
        <v>Scholard</v>
      </c>
      <c r="I598" s="2" t="str">
        <f>VLOOKUP(OrderData[[#This Row],[Customer ID]],customers!$A$1:$I$1001,6,FALSE)</f>
        <v>Columbus</v>
      </c>
      <c r="J598" s="2" t="str">
        <f>VLOOKUP(OrderData[[#This Row],[Customer ID]],customers!$A$1:$I$1001,7,FALSE)</f>
        <v>United States</v>
      </c>
      <c r="K598" t="str">
        <f>VLOOKUP(OrderData[[#This Row],[Customer ID]],customers!$A$1:$I$1001,9,FALSE)</f>
        <v>No</v>
      </c>
      <c r="L598" t="str">
        <f>INDEX(Table3[Coffee Type],MATCH(OrderData[[#This Row],[Product ID]],Table3[Product ID],0))</f>
        <v>Ara</v>
      </c>
      <c r="M598" t="str">
        <f>VLOOKUP(OrderData[[#This Row],[Product ID]],products!$A$1:$G$49,3,FALSE)</f>
        <v>M</v>
      </c>
      <c r="N598">
        <f>VLOOKUP(OrderData[[#This Row],[Product ID]],products!$A$1:$G$49,5,FALSE)</f>
        <v>6.75</v>
      </c>
      <c r="O598" s="4">
        <f>OrderData[[#This Row],[Unit Price]]*OrderData[[#This Row],[Quantity]]</f>
        <v>33.75</v>
      </c>
      <c r="P598" t="str" cm="1">
        <f t="array" ref="P598">_xlfn.IFS(OrderData[[#This Row],[Roast Type]]="M","Medium",OrderData[[#This Row],[Roast Type]]="L","Light",OrderData[[#This Row],[Roast Type]]="D","Dark")</f>
        <v>Medium</v>
      </c>
      <c r="Q598" t="str" cm="1">
        <f t="array" ref="Q598">_xlfn.IFS(OrderData[[#This Row],[Coffee Type]]="Rob","Robusta",OrderData[[#This Row],[Coffee Type]]="Ara","Arabica",OrderData[[#This Row],[Coffee Type]]="Lib","Librica",OrderData[[#This Row],[Coffee Type]]="Exc","Excelsior")</f>
        <v>Arabica</v>
      </c>
    </row>
    <row r="599" spans="1:17" x14ac:dyDescent="0.3">
      <c r="A599" s="2" t="s">
        <v>1180</v>
      </c>
      <c r="B599" s="3">
        <v>44532</v>
      </c>
      <c r="C599" s="2" t="s">
        <v>1181</v>
      </c>
      <c r="D599" t="s">
        <v>117</v>
      </c>
      <c r="E599" s="2">
        <v>4</v>
      </c>
      <c r="F599" s="2" t="str">
        <f>VLOOKUP(OrderData[[#This Row],[Customer ID]],customers!$A$1:$I$1001,2,FALSE)</f>
        <v>Bo Kindley</v>
      </c>
      <c r="G599" s="2" t="str">
        <f>LEFT(OrderData[[#This Row],[Name]], SEARCH(" ", OrderData[[#This Row],[Name]]) - 1)</f>
        <v>Bo</v>
      </c>
      <c r="H599" s="2" t="str">
        <f>RIGHT(OrderData[[#This Row],[Name]], LEN(OrderData[[#This Row],[Name]]) - SEARCH(" ", OrderData[[#This Row],[Name]]))</f>
        <v>Kindley</v>
      </c>
      <c r="I599" s="2" t="str">
        <f>VLOOKUP(OrderData[[#This Row],[Customer ID]],customers!$A$1:$I$1001,6,FALSE)</f>
        <v>Pasadena</v>
      </c>
      <c r="J599" s="2" t="str">
        <f>VLOOKUP(OrderData[[#This Row],[Customer ID]],customers!$A$1:$I$1001,7,FALSE)</f>
        <v>United States</v>
      </c>
      <c r="K599" t="str">
        <f>VLOOKUP(OrderData[[#This Row],[Customer ID]],customers!$A$1:$I$1001,9,FALSE)</f>
        <v>Yes</v>
      </c>
      <c r="L599" t="str">
        <f>INDEX(Table3[Coffee Type],MATCH(OrderData[[#This Row],[Product ID]],Table3[Product ID],0))</f>
        <v>Lib</v>
      </c>
      <c r="M599" t="str">
        <f>VLOOKUP(OrderData[[#This Row],[Product ID]],products!$A$1:$G$49,3,FALSE)</f>
        <v>L</v>
      </c>
      <c r="N599">
        <f>VLOOKUP(OrderData[[#This Row],[Product ID]],products!$A$1:$G$49,5,FALSE)</f>
        <v>36.454999999999998</v>
      </c>
      <c r="O599" s="4">
        <f>OrderData[[#This Row],[Unit Price]]*OrderData[[#This Row],[Quantity]]</f>
        <v>145.82</v>
      </c>
      <c r="P599" t="str" cm="1">
        <f t="array" ref="P599">_xlfn.IFS(OrderData[[#This Row],[Roast Type]]="M","Medium",OrderData[[#This Row],[Roast Type]]="L","Light",OrderData[[#This Row],[Roast Type]]="D","Dark")</f>
        <v>Light</v>
      </c>
      <c r="Q599" t="str" cm="1">
        <f t="array" ref="Q599">_xlfn.IFS(OrderData[[#This Row],[Coffee Type]]="Rob","Robusta",OrderData[[#This Row],[Coffee Type]]="Ara","Arabica",OrderData[[#This Row],[Coffee Type]]="Lib","Librica",OrderData[[#This Row],[Coffee Type]]="Exc","Excelsior")</f>
        <v>Librica</v>
      </c>
    </row>
    <row r="600" spans="1:17" x14ac:dyDescent="0.3">
      <c r="A600" s="2" t="s">
        <v>1182</v>
      </c>
      <c r="B600" s="3">
        <v>43471</v>
      </c>
      <c r="C600" s="2" t="s">
        <v>1183</v>
      </c>
      <c r="D600" t="s">
        <v>175</v>
      </c>
      <c r="E600" s="2">
        <v>4</v>
      </c>
      <c r="F600" s="2" t="str">
        <f>VLOOKUP(OrderData[[#This Row],[Customer ID]],customers!$A$1:$I$1001,2,FALSE)</f>
        <v>Krissie Hammett</v>
      </c>
      <c r="G600" s="2" t="str">
        <f>LEFT(OrderData[[#This Row],[Name]], SEARCH(" ", OrderData[[#This Row],[Name]]) - 1)</f>
        <v>Krissie</v>
      </c>
      <c r="H600" s="2" t="str">
        <f>RIGHT(OrderData[[#This Row],[Name]], LEN(OrderData[[#This Row],[Name]]) - SEARCH(" ", OrderData[[#This Row],[Name]]))</f>
        <v>Hammett</v>
      </c>
      <c r="I600" s="2" t="str">
        <f>VLOOKUP(OrderData[[#This Row],[Customer ID]],customers!$A$1:$I$1001,6,FALSE)</f>
        <v>San Francisco</v>
      </c>
      <c r="J600" s="2" t="str">
        <f>VLOOKUP(OrderData[[#This Row],[Customer ID]],customers!$A$1:$I$1001,7,FALSE)</f>
        <v>United States</v>
      </c>
      <c r="K600" t="str">
        <f>VLOOKUP(OrderData[[#This Row],[Customer ID]],customers!$A$1:$I$1001,9,FALSE)</f>
        <v>Yes</v>
      </c>
      <c r="L600" t="str">
        <f>INDEX(Table3[Coffee Type],MATCH(OrderData[[#This Row],[Product ID]],Table3[Product ID],0))</f>
        <v>Rob</v>
      </c>
      <c r="M600" t="str">
        <f>VLOOKUP(OrderData[[#This Row],[Product ID]],products!$A$1:$G$49,3,FALSE)</f>
        <v>M</v>
      </c>
      <c r="N600">
        <f>VLOOKUP(OrderData[[#This Row],[Product ID]],products!$A$1:$G$49,5,FALSE)</f>
        <v>2.9849999999999999</v>
      </c>
      <c r="O600" s="4">
        <f>OrderData[[#This Row],[Unit Price]]*OrderData[[#This Row],[Quantity]]</f>
        <v>11.94</v>
      </c>
      <c r="P600" t="str" cm="1">
        <f t="array" ref="P600">_xlfn.IFS(OrderData[[#This Row],[Roast Type]]="M","Medium",OrderData[[#This Row],[Roast Type]]="L","Light",OrderData[[#This Row],[Roast Type]]="D","Dark")</f>
        <v>Medium</v>
      </c>
      <c r="Q600" t="str" cm="1">
        <f t="array" ref="Q600">_xlfn.IFS(OrderData[[#This Row],[Coffee Type]]="Rob","Robusta",OrderData[[#This Row],[Coffee Type]]="Ara","Arabica",OrderData[[#This Row],[Coffee Type]]="Lib","Librica",OrderData[[#This Row],[Coffee Type]]="Exc","Excelsior")</f>
        <v>Robusta</v>
      </c>
    </row>
    <row r="601" spans="1:17" x14ac:dyDescent="0.3">
      <c r="A601" s="2" t="s">
        <v>1184</v>
      </c>
      <c r="B601" s="3">
        <v>44321</v>
      </c>
      <c r="C601" s="2" t="s">
        <v>1185</v>
      </c>
      <c r="D601" t="s">
        <v>67</v>
      </c>
      <c r="E601" s="2">
        <v>4</v>
      </c>
      <c r="F601" s="2" t="str">
        <f>VLOOKUP(OrderData[[#This Row],[Customer ID]],customers!$A$1:$I$1001,2,FALSE)</f>
        <v>Alisha Hulburt</v>
      </c>
      <c r="G601" s="2" t="str">
        <f>LEFT(OrderData[[#This Row],[Name]], SEARCH(" ", OrderData[[#This Row],[Name]]) - 1)</f>
        <v>Alisha</v>
      </c>
      <c r="H601" s="2" t="str">
        <f>RIGHT(OrderData[[#This Row],[Name]], LEN(OrderData[[#This Row],[Name]]) - SEARCH(" ", OrderData[[#This Row],[Name]]))</f>
        <v>Hulburt</v>
      </c>
      <c r="I601" s="2" t="str">
        <f>VLOOKUP(OrderData[[#This Row],[Customer ID]],customers!$A$1:$I$1001,6,FALSE)</f>
        <v>Shreveport</v>
      </c>
      <c r="J601" s="2" t="str">
        <f>VLOOKUP(OrderData[[#This Row],[Customer ID]],customers!$A$1:$I$1001,7,FALSE)</f>
        <v>United States</v>
      </c>
      <c r="K601" t="str">
        <f>VLOOKUP(OrderData[[#This Row],[Customer ID]],customers!$A$1:$I$1001,9,FALSE)</f>
        <v>Yes</v>
      </c>
      <c r="L601" t="str">
        <f>INDEX(Table3[Coffee Type],MATCH(OrderData[[#This Row],[Product ID]],Table3[Product ID],0))</f>
        <v>Ara</v>
      </c>
      <c r="M601" t="str">
        <f>VLOOKUP(OrderData[[#This Row],[Product ID]],products!$A$1:$G$49,3,FALSE)</f>
        <v>D</v>
      </c>
      <c r="N601">
        <f>VLOOKUP(OrderData[[#This Row],[Product ID]],products!$A$1:$G$49,5,FALSE)</f>
        <v>2.9849999999999999</v>
      </c>
      <c r="O601" s="4">
        <f>OrderData[[#This Row],[Unit Price]]*OrderData[[#This Row],[Quantity]]</f>
        <v>11.94</v>
      </c>
      <c r="P601" t="str" cm="1">
        <f t="array" ref="P601">_xlfn.IFS(OrderData[[#This Row],[Roast Type]]="M","Medium",OrderData[[#This Row],[Roast Type]]="L","Light",OrderData[[#This Row],[Roast Type]]="D","Dark")</f>
        <v>Dark</v>
      </c>
      <c r="Q601" t="str" cm="1">
        <f t="array" ref="Q601">_xlfn.IFS(OrderData[[#This Row],[Coffee Type]]="Rob","Robusta",OrderData[[#This Row],[Coffee Type]]="Ara","Arabica",OrderData[[#This Row],[Coffee Type]]="Lib","Librica",OrderData[[#This Row],[Coffee Type]]="Exc","Excelsior")</f>
        <v>Arabica</v>
      </c>
    </row>
    <row r="602" spans="1:17" x14ac:dyDescent="0.3">
      <c r="A602" s="2" t="s">
        <v>1186</v>
      </c>
      <c r="B602" s="3">
        <v>44492</v>
      </c>
      <c r="C602" s="2" t="s">
        <v>1187</v>
      </c>
      <c r="D602" t="s">
        <v>136</v>
      </c>
      <c r="E602" s="2">
        <v>1</v>
      </c>
      <c r="F602" s="2" t="str">
        <f>VLOOKUP(OrderData[[#This Row],[Customer ID]],customers!$A$1:$I$1001,2,FALSE)</f>
        <v>Peyter Lauritzen</v>
      </c>
      <c r="G602" s="2" t="str">
        <f>LEFT(OrderData[[#This Row],[Name]], SEARCH(" ", OrderData[[#This Row],[Name]]) - 1)</f>
        <v>Peyter</v>
      </c>
      <c r="H602" s="2" t="str">
        <f>RIGHT(OrderData[[#This Row],[Name]], LEN(OrderData[[#This Row],[Name]]) - SEARCH(" ", OrderData[[#This Row],[Name]]))</f>
        <v>Lauritzen</v>
      </c>
      <c r="I602" s="2" t="str">
        <f>VLOOKUP(OrderData[[#This Row],[Customer ID]],customers!$A$1:$I$1001,6,FALSE)</f>
        <v>Philadelphia</v>
      </c>
      <c r="J602" s="2" t="str">
        <f>VLOOKUP(OrderData[[#This Row],[Customer ID]],customers!$A$1:$I$1001,7,FALSE)</f>
        <v>United States</v>
      </c>
      <c r="K602" t="str">
        <f>VLOOKUP(OrderData[[#This Row],[Customer ID]],customers!$A$1:$I$1001,9,FALSE)</f>
        <v>No</v>
      </c>
      <c r="L602" t="str">
        <f>INDEX(Table3[Coffee Type],MATCH(OrderData[[#This Row],[Product ID]],Table3[Product ID],0))</f>
        <v>Lib</v>
      </c>
      <c r="M602" t="str">
        <f>VLOOKUP(OrderData[[#This Row],[Product ID]],products!$A$1:$G$49,3,FALSE)</f>
        <v>D</v>
      </c>
      <c r="N602">
        <f>VLOOKUP(OrderData[[#This Row],[Product ID]],products!$A$1:$G$49,5,FALSE)</f>
        <v>7.77</v>
      </c>
      <c r="O602" s="4">
        <f>OrderData[[#This Row],[Unit Price]]*OrderData[[#This Row],[Quantity]]</f>
        <v>7.77</v>
      </c>
      <c r="P602" t="str" cm="1">
        <f t="array" ref="P602">_xlfn.IFS(OrderData[[#This Row],[Roast Type]]="M","Medium",OrderData[[#This Row],[Roast Type]]="L","Light",OrderData[[#This Row],[Roast Type]]="D","Dark")</f>
        <v>Dark</v>
      </c>
      <c r="Q602" t="str" cm="1">
        <f t="array" ref="Q602">_xlfn.IFS(OrderData[[#This Row],[Coffee Type]]="Rob","Robusta",OrderData[[#This Row],[Coffee Type]]="Ara","Arabica",OrderData[[#This Row],[Coffee Type]]="Lib","Librica",OrderData[[#This Row],[Coffee Type]]="Exc","Excelsior")</f>
        <v>Librica</v>
      </c>
    </row>
    <row r="603" spans="1:17" x14ac:dyDescent="0.3">
      <c r="A603" s="2" t="s">
        <v>1188</v>
      </c>
      <c r="B603" s="3">
        <v>43815</v>
      </c>
      <c r="C603" s="2" t="s">
        <v>1189</v>
      </c>
      <c r="D603" t="s">
        <v>23</v>
      </c>
      <c r="E603" s="2">
        <v>4</v>
      </c>
      <c r="F603" s="2" t="str">
        <f>VLOOKUP(OrderData[[#This Row],[Customer ID]],customers!$A$1:$I$1001,2,FALSE)</f>
        <v>Aurelia Burgwin</v>
      </c>
      <c r="G603" s="2" t="str">
        <f>LEFT(OrderData[[#This Row],[Name]], SEARCH(" ", OrderData[[#This Row],[Name]]) - 1)</f>
        <v>Aurelia</v>
      </c>
      <c r="H603" s="2" t="str">
        <f>RIGHT(OrderData[[#This Row],[Name]], LEN(OrderData[[#This Row],[Name]]) - SEARCH(" ", OrderData[[#This Row],[Name]]))</f>
        <v>Burgwin</v>
      </c>
      <c r="I603" s="2" t="str">
        <f>VLOOKUP(OrderData[[#This Row],[Customer ID]],customers!$A$1:$I$1001,6,FALSE)</f>
        <v>Migrate</v>
      </c>
      <c r="J603" s="2" t="str">
        <f>VLOOKUP(OrderData[[#This Row],[Customer ID]],customers!$A$1:$I$1001,7,FALSE)</f>
        <v>United States</v>
      </c>
      <c r="K603" t="str">
        <f>VLOOKUP(OrderData[[#This Row],[Customer ID]],customers!$A$1:$I$1001,9,FALSE)</f>
        <v>Yes</v>
      </c>
      <c r="L603" t="str">
        <f>INDEX(Table3[Coffee Type],MATCH(OrderData[[#This Row],[Product ID]],Table3[Product ID],0))</f>
        <v>Rob</v>
      </c>
      <c r="M603" t="str">
        <f>VLOOKUP(OrderData[[#This Row],[Product ID]],products!$A$1:$G$49,3,FALSE)</f>
        <v>L</v>
      </c>
      <c r="N603">
        <f>VLOOKUP(OrderData[[#This Row],[Product ID]],products!$A$1:$G$49,5,FALSE)</f>
        <v>27.484999999999996</v>
      </c>
      <c r="O603" s="4">
        <f>OrderData[[#This Row],[Unit Price]]*OrderData[[#This Row],[Quantity]]</f>
        <v>109.93999999999998</v>
      </c>
      <c r="P603" t="str" cm="1">
        <f t="array" ref="P603">_xlfn.IFS(OrderData[[#This Row],[Roast Type]]="M","Medium",OrderData[[#This Row],[Roast Type]]="L","Light",OrderData[[#This Row],[Roast Type]]="D","Dark")</f>
        <v>Light</v>
      </c>
      <c r="Q603" t="str" cm="1">
        <f t="array" ref="Q603">_xlfn.IFS(OrderData[[#This Row],[Coffee Type]]="Rob","Robusta",OrderData[[#This Row],[Coffee Type]]="Ara","Arabica",OrderData[[#This Row],[Coffee Type]]="Lib","Librica",OrderData[[#This Row],[Coffee Type]]="Exc","Excelsior")</f>
        <v>Robusta</v>
      </c>
    </row>
    <row r="604" spans="1:17" x14ac:dyDescent="0.3">
      <c r="A604" s="2" t="s">
        <v>1190</v>
      </c>
      <c r="B604" s="3">
        <v>43603</v>
      </c>
      <c r="C604" s="2" t="s">
        <v>1191</v>
      </c>
      <c r="D604" t="s">
        <v>267</v>
      </c>
      <c r="E604" s="2">
        <v>5</v>
      </c>
      <c r="F604" s="2" t="str">
        <f>VLOOKUP(OrderData[[#This Row],[Customer ID]],customers!$A$1:$I$1001,2,FALSE)</f>
        <v>Emalee Rolin</v>
      </c>
      <c r="G604" s="2" t="str">
        <f>LEFT(OrderData[[#This Row],[Name]], SEARCH(" ", OrderData[[#This Row],[Name]]) - 1)</f>
        <v>Emalee</v>
      </c>
      <c r="H604" s="2" t="str">
        <f>RIGHT(OrderData[[#This Row],[Name]], LEN(OrderData[[#This Row],[Name]]) - SEARCH(" ", OrderData[[#This Row],[Name]]))</f>
        <v>Rolin</v>
      </c>
      <c r="I604" s="2" t="str">
        <f>VLOOKUP(OrderData[[#This Row],[Customer ID]],customers!$A$1:$I$1001,6,FALSE)</f>
        <v>Toledo</v>
      </c>
      <c r="J604" s="2" t="str">
        <f>VLOOKUP(OrderData[[#This Row],[Customer ID]],customers!$A$1:$I$1001,7,FALSE)</f>
        <v>United States</v>
      </c>
      <c r="K604" t="str">
        <f>VLOOKUP(OrderData[[#This Row],[Customer ID]],customers!$A$1:$I$1001,9,FALSE)</f>
        <v>Yes</v>
      </c>
      <c r="L604" t="str">
        <f>INDEX(Table3[Coffee Type],MATCH(OrderData[[#This Row],[Product ID]],Table3[Product ID],0))</f>
        <v>Exc</v>
      </c>
      <c r="M604" t="str">
        <f>VLOOKUP(OrderData[[#This Row],[Product ID]],products!$A$1:$G$49,3,FALSE)</f>
        <v>L</v>
      </c>
      <c r="N604">
        <f>VLOOKUP(OrderData[[#This Row],[Product ID]],products!$A$1:$G$49,5,FALSE)</f>
        <v>4.4550000000000001</v>
      </c>
      <c r="O604" s="4">
        <f>OrderData[[#This Row],[Unit Price]]*OrderData[[#This Row],[Quantity]]</f>
        <v>22.274999999999999</v>
      </c>
      <c r="P604" t="str" cm="1">
        <f t="array" ref="P604">_xlfn.IFS(OrderData[[#This Row],[Roast Type]]="M","Medium",OrderData[[#This Row],[Roast Type]]="L","Light",OrderData[[#This Row],[Roast Type]]="D","Dark")</f>
        <v>Light</v>
      </c>
      <c r="Q604" t="str" cm="1">
        <f t="array" ref="Q604">_xlfn.IFS(OrderData[[#This Row],[Coffee Type]]="Rob","Robusta",OrderData[[#This Row],[Coffee Type]]="Ara","Arabica",OrderData[[#This Row],[Coffee Type]]="Lib","Librica",OrderData[[#This Row],[Coffee Type]]="Exc","Excelsior")</f>
        <v>Excelsior</v>
      </c>
    </row>
    <row r="605" spans="1:17" x14ac:dyDescent="0.3">
      <c r="A605" s="2" t="s">
        <v>1192</v>
      </c>
      <c r="B605" s="3">
        <v>43660</v>
      </c>
      <c r="C605" s="2" t="s">
        <v>1193</v>
      </c>
      <c r="D605" t="s">
        <v>175</v>
      </c>
      <c r="E605" s="2">
        <v>3</v>
      </c>
      <c r="F605" s="2" t="str">
        <f>VLOOKUP(OrderData[[#This Row],[Customer ID]],customers!$A$1:$I$1001,2,FALSE)</f>
        <v>Donavon Fowle</v>
      </c>
      <c r="G605" s="2" t="str">
        <f>LEFT(OrderData[[#This Row],[Name]], SEARCH(" ", OrderData[[#This Row],[Name]]) - 1)</f>
        <v>Donavon</v>
      </c>
      <c r="H605" s="2" t="str">
        <f>RIGHT(OrderData[[#This Row],[Name]], LEN(OrderData[[#This Row],[Name]]) - SEARCH(" ", OrderData[[#This Row],[Name]]))</f>
        <v>Fowle</v>
      </c>
      <c r="I605" s="2" t="str">
        <f>VLOOKUP(OrderData[[#This Row],[Customer ID]],customers!$A$1:$I$1001,6,FALSE)</f>
        <v>Colorado Springs</v>
      </c>
      <c r="J605" s="2" t="str">
        <f>VLOOKUP(OrderData[[#This Row],[Customer ID]],customers!$A$1:$I$1001,7,FALSE)</f>
        <v>United States</v>
      </c>
      <c r="K605" t="str">
        <f>VLOOKUP(OrderData[[#This Row],[Customer ID]],customers!$A$1:$I$1001,9,FALSE)</f>
        <v>No</v>
      </c>
      <c r="L605" t="str">
        <f>INDEX(Table3[Coffee Type],MATCH(OrderData[[#This Row],[Product ID]],Table3[Product ID],0))</f>
        <v>Rob</v>
      </c>
      <c r="M605" t="str">
        <f>VLOOKUP(OrderData[[#This Row],[Product ID]],products!$A$1:$G$49,3,FALSE)</f>
        <v>M</v>
      </c>
      <c r="N605">
        <f>VLOOKUP(OrderData[[#This Row],[Product ID]],products!$A$1:$G$49,5,FALSE)</f>
        <v>2.9849999999999999</v>
      </c>
      <c r="O605" s="4">
        <f>OrderData[[#This Row],[Unit Price]]*OrderData[[#This Row],[Quantity]]</f>
        <v>8.9550000000000001</v>
      </c>
      <c r="P605" t="str" cm="1">
        <f t="array" ref="P605">_xlfn.IFS(OrderData[[#This Row],[Roast Type]]="M","Medium",OrderData[[#This Row],[Roast Type]]="L","Light",OrderData[[#This Row],[Roast Type]]="D","Dark")</f>
        <v>Medium</v>
      </c>
      <c r="Q605" t="str" cm="1">
        <f t="array" ref="Q605">_xlfn.IFS(OrderData[[#This Row],[Coffee Type]]="Rob","Robusta",OrderData[[#This Row],[Coffee Type]]="Ara","Arabica",OrderData[[#This Row],[Coffee Type]]="Lib","Librica",OrderData[[#This Row],[Coffee Type]]="Exc","Excelsior")</f>
        <v>Robusta</v>
      </c>
    </row>
    <row r="606" spans="1:17" x14ac:dyDescent="0.3">
      <c r="A606" s="2" t="s">
        <v>1194</v>
      </c>
      <c r="B606" s="3">
        <v>44148</v>
      </c>
      <c r="C606" s="2" t="s">
        <v>1195</v>
      </c>
      <c r="D606" t="s">
        <v>122</v>
      </c>
      <c r="E606" s="2">
        <v>4</v>
      </c>
      <c r="F606" s="2" t="str">
        <f>VLOOKUP(OrderData[[#This Row],[Customer ID]],customers!$A$1:$I$1001,2,FALSE)</f>
        <v>Jorge Bettison</v>
      </c>
      <c r="G606" s="2" t="str">
        <f>LEFT(OrderData[[#This Row],[Name]], SEARCH(" ", OrderData[[#This Row],[Name]]) - 1)</f>
        <v>Jorge</v>
      </c>
      <c r="H606" s="2" t="str">
        <f>RIGHT(OrderData[[#This Row],[Name]], LEN(OrderData[[#This Row],[Name]]) - SEARCH(" ", OrderData[[#This Row],[Name]]))</f>
        <v>Bettison</v>
      </c>
      <c r="I606" s="2" t="str">
        <f>VLOOKUP(OrderData[[#This Row],[Customer ID]],customers!$A$1:$I$1001,6,FALSE)</f>
        <v>Longwood</v>
      </c>
      <c r="J606" s="2" t="str">
        <f>VLOOKUP(OrderData[[#This Row],[Customer ID]],customers!$A$1:$I$1001,7,FALSE)</f>
        <v>Ireland</v>
      </c>
      <c r="K606" t="str">
        <f>VLOOKUP(OrderData[[#This Row],[Customer ID]],customers!$A$1:$I$1001,9,FALSE)</f>
        <v>No</v>
      </c>
      <c r="L606" t="str">
        <f>INDEX(Table3[Coffee Type],MATCH(OrderData[[#This Row],[Product ID]],Table3[Product ID],0))</f>
        <v>Lib</v>
      </c>
      <c r="M606" t="str">
        <f>VLOOKUP(OrderData[[#This Row],[Product ID]],products!$A$1:$G$49,3,FALSE)</f>
        <v>D</v>
      </c>
      <c r="N606">
        <f>VLOOKUP(OrderData[[#This Row],[Product ID]],products!$A$1:$G$49,5,FALSE)</f>
        <v>29.784999999999997</v>
      </c>
      <c r="O606" s="4">
        <f>OrderData[[#This Row],[Unit Price]]*OrderData[[#This Row],[Quantity]]</f>
        <v>119.13999999999999</v>
      </c>
      <c r="P606" t="str" cm="1">
        <f t="array" ref="P606">_xlfn.IFS(OrderData[[#This Row],[Roast Type]]="M","Medium",OrderData[[#This Row],[Roast Type]]="L","Light",OrderData[[#This Row],[Roast Type]]="D","Dark")</f>
        <v>Dark</v>
      </c>
      <c r="Q606" t="str" cm="1">
        <f t="array" ref="Q606">_xlfn.IFS(OrderData[[#This Row],[Coffee Type]]="Rob","Robusta",OrderData[[#This Row],[Coffee Type]]="Ara","Arabica",OrderData[[#This Row],[Coffee Type]]="Lib","Librica",OrderData[[#This Row],[Coffee Type]]="Exc","Excelsior")</f>
        <v>Librica</v>
      </c>
    </row>
    <row r="607" spans="1:17" x14ac:dyDescent="0.3">
      <c r="A607" s="2" t="s">
        <v>1196</v>
      </c>
      <c r="B607" s="3">
        <v>44028</v>
      </c>
      <c r="C607" s="2" t="s">
        <v>1197</v>
      </c>
      <c r="D607" t="s">
        <v>217</v>
      </c>
      <c r="E607" s="2">
        <v>5</v>
      </c>
      <c r="F607" s="2" t="str">
        <f>VLOOKUP(OrderData[[#This Row],[Customer ID]],customers!$A$1:$I$1001,2,FALSE)</f>
        <v>Wang Powlesland</v>
      </c>
      <c r="G607" s="2" t="str">
        <f>LEFT(OrderData[[#This Row],[Name]], SEARCH(" ", OrderData[[#This Row],[Name]]) - 1)</f>
        <v>Wang</v>
      </c>
      <c r="H607" s="2" t="str">
        <f>RIGHT(OrderData[[#This Row],[Name]], LEN(OrderData[[#This Row],[Name]]) - SEARCH(" ", OrderData[[#This Row],[Name]]))</f>
        <v>Powlesland</v>
      </c>
      <c r="I607" s="2" t="str">
        <f>VLOOKUP(OrderData[[#This Row],[Customer ID]],customers!$A$1:$I$1001,6,FALSE)</f>
        <v>Pittsburgh</v>
      </c>
      <c r="J607" s="2" t="str">
        <f>VLOOKUP(OrderData[[#This Row],[Customer ID]],customers!$A$1:$I$1001,7,FALSE)</f>
        <v>United States</v>
      </c>
      <c r="K607" t="str">
        <f>VLOOKUP(OrderData[[#This Row],[Customer ID]],customers!$A$1:$I$1001,9,FALSE)</f>
        <v>Yes</v>
      </c>
      <c r="L607" t="str">
        <f>INDEX(Table3[Coffee Type],MATCH(OrderData[[#This Row],[Product ID]],Table3[Product ID],0))</f>
        <v>Ara</v>
      </c>
      <c r="M607" t="str">
        <f>VLOOKUP(OrderData[[#This Row],[Product ID]],products!$A$1:$G$49,3,FALSE)</f>
        <v>L</v>
      </c>
      <c r="N607">
        <f>VLOOKUP(OrderData[[#This Row],[Product ID]],products!$A$1:$G$49,5,FALSE)</f>
        <v>29.784999999999997</v>
      </c>
      <c r="O607" s="4">
        <f>OrderData[[#This Row],[Unit Price]]*OrderData[[#This Row],[Quantity]]</f>
        <v>148.92499999999998</v>
      </c>
      <c r="P607" t="str" cm="1">
        <f t="array" ref="P607">_xlfn.IFS(OrderData[[#This Row],[Roast Type]]="M","Medium",OrderData[[#This Row],[Roast Type]]="L","Light",OrderData[[#This Row],[Roast Type]]="D","Dark")</f>
        <v>Light</v>
      </c>
      <c r="Q607" t="str" cm="1">
        <f t="array" ref="Q607">_xlfn.IFS(OrderData[[#This Row],[Coffee Type]]="Rob","Robusta",OrderData[[#This Row],[Coffee Type]]="Ara","Arabica",OrderData[[#This Row],[Coffee Type]]="Lib","Librica",OrderData[[#This Row],[Coffee Type]]="Exc","Excelsior")</f>
        <v>Arabica</v>
      </c>
    </row>
    <row r="608" spans="1:17" x14ac:dyDescent="0.3">
      <c r="A608" s="2" t="s">
        <v>1198</v>
      </c>
      <c r="B608" s="3">
        <v>44138</v>
      </c>
      <c r="C608" s="2" t="s">
        <v>1158</v>
      </c>
      <c r="D608" t="s">
        <v>117</v>
      </c>
      <c r="E608" s="2">
        <v>3</v>
      </c>
      <c r="F608" s="2" t="str">
        <f>VLOOKUP(OrderData[[#This Row],[Customer ID]],customers!$A$1:$I$1001,2,FALSE)</f>
        <v>Cody Verissimo</v>
      </c>
      <c r="G608" s="2" t="str">
        <f>LEFT(OrderData[[#This Row],[Name]], SEARCH(" ", OrderData[[#This Row],[Name]]) - 1)</f>
        <v>Cody</v>
      </c>
      <c r="H608" s="2" t="str">
        <f>RIGHT(OrderData[[#This Row],[Name]], LEN(OrderData[[#This Row],[Name]]) - SEARCH(" ", OrderData[[#This Row],[Name]]))</f>
        <v>Verissimo</v>
      </c>
      <c r="I608" s="2" t="str">
        <f>VLOOKUP(OrderData[[#This Row],[Customer ID]],customers!$A$1:$I$1001,6,FALSE)</f>
        <v>Upton</v>
      </c>
      <c r="J608" s="2" t="str">
        <f>VLOOKUP(OrderData[[#This Row],[Customer ID]],customers!$A$1:$I$1001,7,FALSE)</f>
        <v>United Kingdom</v>
      </c>
      <c r="K608" t="str">
        <f>VLOOKUP(OrderData[[#This Row],[Customer ID]],customers!$A$1:$I$1001,9,FALSE)</f>
        <v>Yes</v>
      </c>
      <c r="L608" t="str">
        <f>INDEX(Table3[Coffee Type],MATCH(OrderData[[#This Row],[Product ID]],Table3[Product ID],0))</f>
        <v>Lib</v>
      </c>
      <c r="M608" t="str">
        <f>VLOOKUP(OrderData[[#This Row],[Product ID]],products!$A$1:$G$49,3,FALSE)</f>
        <v>L</v>
      </c>
      <c r="N608">
        <f>VLOOKUP(OrderData[[#This Row],[Product ID]],products!$A$1:$G$49,5,FALSE)</f>
        <v>36.454999999999998</v>
      </c>
      <c r="O608" s="4">
        <f>OrderData[[#This Row],[Unit Price]]*OrderData[[#This Row],[Quantity]]</f>
        <v>109.36499999999999</v>
      </c>
      <c r="P608" t="str" cm="1">
        <f t="array" ref="P608">_xlfn.IFS(OrderData[[#This Row],[Roast Type]]="M","Medium",OrderData[[#This Row],[Roast Type]]="L","Light",OrderData[[#This Row],[Roast Type]]="D","Dark")</f>
        <v>Light</v>
      </c>
      <c r="Q608" t="str" cm="1">
        <f t="array" ref="Q608">_xlfn.IFS(OrderData[[#This Row],[Coffee Type]]="Rob","Robusta",OrderData[[#This Row],[Coffee Type]]="Ara","Arabica",OrderData[[#This Row],[Coffee Type]]="Lib","Librica",OrderData[[#This Row],[Coffee Type]]="Exc","Excelsior")</f>
        <v>Librica</v>
      </c>
    </row>
    <row r="609" spans="1:17" x14ac:dyDescent="0.3">
      <c r="A609" s="2" t="s">
        <v>1199</v>
      </c>
      <c r="B609" s="3">
        <v>44640</v>
      </c>
      <c r="C609" s="2" t="s">
        <v>1200</v>
      </c>
      <c r="D609" t="s">
        <v>64</v>
      </c>
      <c r="E609" s="2">
        <v>1</v>
      </c>
      <c r="F609" s="2" t="str">
        <f>VLOOKUP(OrderData[[#This Row],[Customer ID]],customers!$A$1:$I$1001,2,FALSE)</f>
        <v>Laurence Ellingham</v>
      </c>
      <c r="G609" s="2" t="str">
        <f>LEFT(OrderData[[#This Row],[Name]], SEARCH(" ", OrderData[[#This Row],[Name]]) - 1)</f>
        <v>Laurence</v>
      </c>
      <c r="H609" s="2" t="str">
        <f>RIGHT(OrderData[[#This Row],[Name]], LEN(OrderData[[#This Row],[Name]]) - SEARCH(" ", OrderData[[#This Row],[Name]]))</f>
        <v>Ellingham</v>
      </c>
      <c r="I609" s="2" t="str">
        <f>VLOOKUP(OrderData[[#This Row],[Customer ID]],customers!$A$1:$I$1001,6,FALSE)</f>
        <v>Shreveport</v>
      </c>
      <c r="J609" s="2" t="str">
        <f>VLOOKUP(OrderData[[#This Row],[Customer ID]],customers!$A$1:$I$1001,7,FALSE)</f>
        <v>United States</v>
      </c>
      <c r="K609" t="str">
        <f>VLOOKUP(OrderData[[#This Row],[Customer ID]],customers!$A$1:$I$1001,9,FALSE)</f>
        <v>Yes</v>
      </c>
      <c r="L609" t="str">
        <f>INDEX(Table3[Coffee Type],MATCH(OrderData[[#This Row],[Product ID]],Table3[Product ID],0))</f>
        <v>Exc</v>
      </c>
      <c r="M609" t="str">
        <f>VLOOKUP(OrderData[[#This Row],[Product ID]],products!$A$1:$G$49,3,FALSE)</f>
        <v>D</v>
      </c>
      <c r="N609">
        <f>VLOOKUP(OrderData[[#This Row],[Product ID]],products!$A$1:$G$49,5,FALSE)</f>
        <v>3.645</v>
      </c>
      <c r="O609" s="4">
        <f>OrderData[[#This Row],[Unit Price]]*OrderData[[#This Row],[Quantity]]</f>
        <v>3.645</v>
      </c>
      <c r="P609" t="str" cm="1">
        <f t="array" ref="P609">_xlfn.IFS(OrderData[[#This Row],[Roast Type]]="M","Medium",OrderData[[#This Row],[Roast Type]]="L","Light",OrderData[[#This Row],[Roast Type]]="D","Dark")</f>
        <v>Dark</v>
      </c>
      <c r="Q609" t="str" cm="1">
        <f t="array" ref="Q609">_xlfn.IFS(OrderData[[#This Row],[Coffee Type]]="Rob","Robusta",OrderData[[#This Row],[Coffee Type]]="Ara","Arabica",OrderData[[#This Row],[Coffee Type]]="Lib","Librica",OrderData[[#This Row],[Coffee Type]]="Exc","Excelsior")</f>
        <v>Excelsior</v>
      </c>
    </row>
    <row r="610" spans="1:17" x14ac:dyDescent="0.3">
      <c r="A610" s="2" t="s">
        <v>1201</v>
      </c>
      <c r="B610" s="3">
        <v>44608</v>
      </c>
      <c r="C610" s="2" t="s">
        <v>1202</v>
      </c>
      <c r="D610" t="s">
        <v>543</v>
      </c>
      <c r="E610" s="2">
        <v>2</v>
      </c>
      <c r="F610" s="2" t="str">
        <f>VLOOKUP(OrderData[[#This Row],[Customer ID]],customers!$A$1:$I$1001,2,FALSE)</f>
        <v>Billy Neiland</v>
      </c>
      <c r="G610" s="2" t="str">
        <f>LEFT(OrderData[[#This Row],[Name]], SEARCH(" ", OrderData[[#This Row],[Name]]) - 1)</f>
        <v>Billy</v>
      </c>
      <c r="H610" s="2" t="str">
        <f>RIGHT(OrderData[[#This Row],[Name]], LEN(OrderData[[#This Row],[Name]]) - SEARCH(" ", OrderData[[#This Row],[Name]]))</f>
        <v>Neiland</v>
      </c>
      <c r="I610" s="2" t="str">
        <f>VLOOKUP(OrderData[[#This Row],[Customer ID]],customers!$A$1:$I$1001,6,FALSE)</f>
        <v>Cleveland</v>
      </c>
      <c r="J610" s="2" t="str">
        <f>VLOOKUP(OrderData[[#This Row],[Customer ID]],customers!$A$1:$I$1001,7,FALSE)</f>
        <v>United States</v>
      </c>
      <c r="K610" t="str">
        <f>VLOOKUP(OrderData[[#This Row],[Customer ID]],customers!$A$1:$I$1001,9,FALSE)</f>
        <v>No</v>
      </c>
      <c r="L610" t="str">
        <f>INDEX(Table3[Coffee Type],MATCH(OrderData[[#This Row],[Product ID]],Table3[Product ID],0))</f>
        <v>Exc</v>
      </c>
      <c r="M610" t="str">
        <f>VLOOKUP(OrderData[[#This Row],[Product ID]],products!$A$1:$G$49,3,FALSE)</f>
        <v>D</v>
      </c>
      <c r="N610">
        <f>VLOOKUP(OrderData[[#This Row],[Product ID]],products!$A$1:$G$49,5,FALSE)</f>
        <v>27.945</v>
      </c>
      <c r="O610" s="4">
        <f>OrderData[[#This Row],[Unit Price]]*OrderData[[#This Row],[Quantity]]</f>
        <v>55.89</v>
      </c>
      <c r="P610" t="str" cm="1">
        <f t="array" ref="P610">_xlfn.IFS(OrderData[[#This Row],[Roast Type]]="M","Medium",OrderData[[#This Row],[Roast Type]]="L","Light",OrderData[[#This Row],[Roast Type]]="D","Dark")</f>
        <v>Dark</v>
      </c>
      <c r="Q610" t="str" cm="1">
        <f t="array" ref="Q610">_xlfn.IFS(OrderData[[#This Row],[Coffee Type]]="Rob","Robusta",OrderData[[#This Row],[Coffee Type]]="Ara","Arabica",OrderData[[#This Row],[Coffee Type]]="Lib","Librica",OrderData[[#This Row],[Coffee Type]]="Exc","Excelsior")</f>
        <v>Excelsior</v>
      </c>
    </row>
    <row r="611" spans="1:17" x14ac:dyDescent="0.3">
      <c r="A611" s="2" t="s">
        <v>1203</v>
      </c>
      <c r="B611" s="3">
        <v>44147</v>
      </c>
      <c r="C611" s="2" t="s">
        <v>1204</v>
      </c>
      <c r="D611" t="s">
        <v>90</v>
      </c>
      <c r="E611" s="2">
        <v>6</v>
      </c>
      <c r="F611" s="2" t="str">
        <f>VLOOKUP(OrderData[[#This Row],[Customer ID]],customers!$A$1:$I$1001,2,FALSE)</f>
        <v>Ancell Fendt</v>
      </c>
      <c r="G611" s="2" t="str">
        <f>LEFT(OrderData[[#This Row],[Name]], SEARCH(" ", OrderData[[#This Row],[Name]]) - 1)</f>
        <v>Ancell</v>
      </c>
      <c r="H611" s="2" t="str">
        <f>RIGHT(OrderData[[#This Row],[Name]], LEN(OrderData[[#This Row],[Name]]) - SEARCH(" ", OrderData[[#This Row],[Name]]))</f>
        <v>Fendt</v>
      </c>
      <c r="I611" s="2" t="str">
        <f>VLOOKUP(OrderData[[#This Row],[Customer ID]],customers!$A$1:$I$1001,6,FALSE)</f>
        <v>Milwaukee</v>
      </c>
      <c r="J611" s="2" t="str">
        <f>VLOOKUP(OrderData[[#This Row],[Customer ID]],customers!$A$1:$I$1001,7,FALSE)</f>
        <v>United States</v>
      </c>
      <c r="K611" t="str">
        <f>VLOOKUP(OrderData[[#This Row],[Customer ID]],customers!$A$1:$I$1001,9,FALSE)</f>
        <v>Yes</v>
      </c>
      <c r="L611" t="str">
        <f>INDEX(Table3[Coffee Type],MATCH(OrderData[[#This Row],[Product ID]],Table3[Product ID],0))</f>
        <v>Lib</v>
      </c>
      <c r="M611" t="str">
        <f>VLOOKUP(OrderData[[#This Row],[Product ID]],products!$A$1:$G$49,3,FALSE)</f>
        <v>M</v>
      </c>
      <c r="N611">
        <f>VLOOKUP(OrderData[[#This Row],[Product ID]],products!$A$1:$G$49,5,FALSE)</f>
        <v>4.3650000000000002</v>
      </c>
      <c r="O611" s="4">
        <f>OrderData[[#This Row],[Unit Price]]*OrderData[[#This Row],[Quantity]]</f>
        <v>26.19</v>
      </c>
      <c r="P611" t="str" cm="1">
        <f t="array" ref="P611">_xlfn.IFS(OrderData[[#This Row],[Roast Type]]="M","Medium",OrderData[[#This Row],[Roast Type]]="L","Light",OrderData[[#This Row],[Roast Type]]="D","Dark")</f>
        <v>Medium</v>
      </c>
      <c r="Q611" t="str" cm="1">
        <f t="array" ref="Q611">_xlfn.IFS(OrderData[[#This Row],[Coffee Type]]="Rob","Robusta",OrderData[[#This Row],[Coffee Type]]="Ara","Arabica",OrderData[[#This Row],[Coffee Type]]="Lib","Librica",OrderData[[#This Row],[Coffee Type]]="Exc","Excelsior")</f>
        <v>Librica</v>
      </c>
    </row>
    <row r="612" spans="1:17" x14ac:dyDescent="0.3">
      <c r="A612" s="2" t="s">
        <v>1205</v>
      </c>
      <c r="B612" s="3">
        <v>43743</v>
      </c>
      <c r="C612" s="2" t="s">
        <v>1206</v>
      </c>
      <c r="D612" t="s">
        <v>15</v>
      </c>
      <c r="E612" s="2">
        <v>4</v>
      </c>
      <c r="F612" s="2" t="str">
        <f>VLOOKUP(OrderData[[#This Row],[Customer ID]],customers!$A$1:$I$1001,2,FALSE)</f>
        <v>Angelia Cleyburn</v>
      </c>
      <c r="G612" s="2" t="str">
        <f>LEFT(OrderData[[#This Row],[Name]], SEARCH(" ", OrderData[[#This Row],[Name]]) - 1)</f>
        <v>Angelia</v>
      </c>
      <c r="H612" s="2" t="str">
        <f>RIGHT(OrderData[[#This Row],[Name]], LEN(OrderData[[#This Row],[Name]]) - SEARCH(" ", OrderData[[#This Row],[Name]]))</f>
        <v>Cleyburn</v>
      </c>
      <c r="I612" s="2" t="str">
        <f>VLOOKUP(OrderData[[#This Row],[Customer ID]],customers!$A$1:$I$1001,6,FALSE)</f>
        <v>Fort Lauderdale</v>
      </c>
      <c r="J612" s="2" t="str">
        <f>VLOOKUP(OrderData[[#This Row],[Customer ID]],customers!$A$1:$I$1001,7,FALSE)</f>
        <v>United States</v>
      </c>
      <c r="K612" t="str">
        <f>VLOOKUP(OrderData[[#This Row],[Customer ID]],customers!$A$1:$I$1001,9,FALSE)</f>
        <v>No</v>
      </c>
      <c r="L612" t="str">
        <f>INDEX(Table3[Coffee Type],MATCH(OrderData[[#This Row],[Product ID]],Table3[Product ID],0))</f>
        <v>Rob</v>
      </c>
      <c r="M612" t="str">
        <f>VLOOKUP(OrderData[[#This Row],[Product ID]],products!$A$1:$G$49,3,FALSE)</f>
        <v>M</v>
      </c>
      <c r="N612">
        <f>VLOOKUP(OrderData[[#This Row],[Product ID]],products!$A$1:$G$49,5,FALSE)</f>
        <v>9.9499999999999993</v>
      </c>
      <c r="O612" s="4">
        <f>OrderData[[#This Row],[Unit Price]]*OrderData[[#This Row],[Quantity]]</f>
        <v>39.799999999999997</v>
      </c>
      <c r="P612" t="str" cm="1">
        <f t="array" ref="P612">_xlfn.IFS(OrderData[[#This Row],[Roast Type]]="M","Medium",OrderData[[#This Row],[Roast Type]]="L","Light",OrderData[[#This Row],[Roast Type]]="D","Dark")</f>
        <v>Medium</v>
      </c>
      <c r="Q612" t="str" cm="1">
        <f t="array" ref="Q612">_xlfn.IFS(OrderData[[#This Row],[Coffee Type]]="Rob","Robusta",OrderData[[#This Row],[Coffee Type]]="Ara","Arabica",OrderData[[#This Row],[Coffee Type]]="Lib","Librica",OrderData[[#This Row],[Coffee Type]]="Exc","Excelsior")</f>
        <v>Robusta</v>
      </c>
    </row>
    <row r="613" spans="1:17" x14ac:dyDescent="0.3">
      <c r="A613" s="2" t="s">
        <v>1207</v>
      </c>
      <c r="B613" s="3">
        <v>43739</v>
      </c>
      <c r="C613" s="2" t="s">
        <v>1208</v>
      </c>
      <c r="D613" t="s">
        <v>43</v>
      </c>
      <c r="E613" s="2">
        <v>2</v>
      </c>
      <c r="F613" s="2" t="str">
        <f>VLOOKUP(OrderData[[#This Row],[Customer ID]],customers!$A$1:$I$1001,2,FALSE)</f>
        <v>Temple Castiglione</v>
      </c>
      <c r="G613" s="2" t="str">
        <f>LEFT(OrderData[[#This Row],[Name]], SEARCH(" ", OrderData[[#This Row],[Name]]) - 1)</f>
        <v>Temple</v>
      </c>
      <c r="H613" s="2" t="str">
        <f>RIGHT(OrderData[[#This Row],[Name]], LEN(OrderData[[#This Row],[Name]]) - SEARCH(" ", OrderData[[#This Row],[Name]]))</f>
        <v>Castiglione</v>
      </c>
      <c r="I613" s="2" t="str">
        <f>VLOOKUP(OrderData[[#This Row],[Customer ID]],customers!$A$1:$I$1001,6,FALSE)</f>
        <v>Shreveport</v>
      </c>
      <c r="J613" s="2" t="str">
        <f>VLOOKUP(OrderData[[#This Row],[Customer ID]],customers!$A$1:$I$1001,7,FALSE)</f>
        <v>United States</v>
      </c>
      <c r="K613" t="str">
        <f>VLOOKUP(OrderData[[#This Row],[Customer ID]],customers!$A$1:$I$1001,9,FALSE)</f>
        <v>No</v>
      </c>
      <c r="L613" t="str">
        <f>INDEX(Table3[Coffee Type],MATCH(OrderData[[#This Row],[Product ID]],Table3[Product ID],0))</f>
        <v>Exc</v>
      </c>
      <c r="M613" t="str">
        <f>VLOOKUP(OrderData[[#This Row],[Product ID]],products!$A$1:$G$49,3,FALSE)</f>
        <v>L</v>
      </c>
      <c r="N613">
        <f>VLOOKUP(OrderData[[#This Row],[Product ID]],products!$A$1:$G$49,5,FALSE)</f>
        <v>34.154999999999994</v>
      </c>
      <c r="O613" s="4">
        <f>OrderData[[#This Row],[Unit Price]]*OrderData[[#This Row],[Quantity]]</f>
        <v>68.309999999999988</v>
      </c>
      <c r="P613" t="str" cm="1">
        <f t="array" ref="P613">_xlfn.IFS(OrderData[[#This Row],[Roast Type]]="M","Medium",OrderData[[#This Row],[Roast Type]]="L","Light",OrderData[[#This Row],[Roast Type]]="D","Dark")</f>
        <v>Light</v>
      </c>
      <c r="Q613" t="str" cm="1">
        <f t="array" ref="Q613">_xlfn.IFS(OrderData[[#This Row],[Coffee Type]]="Rob","Robusta",OrderData[[#This Row],[Coffee Type]]="Ara","Arabica",OrderData[[#This Row],[Coffee Type]]="Lib","Librica",OrderData[[#This Row],[Coffee Type]]="Exc","Excelsior")</f>
        <v>Excelsior</v>
      </c>
    </row>
    <row r="614" spans="1:17" x14ac:dyDescent="0.3">
      <c r="A614" s="2" t="s">
        <v>1209</v>
      </c>
      <c r="B614" s="3">
        <v>43896</v>
      </c>
      <c r="C614" s="2" t="s">
        <v>1210</v>
      </c>
      <c r="D614" t="s">
        <v>57</v>
      </c>
      <c r="E614" s="2">
        <v>4</v>
      </c>
      <c r="F614" s="2" t="str">
        <f>VLOOKUP(OrderData[[#This Row],[Customer ID]],customers!$A$1:$I$1001,2,FALSE)</f>
        <v>Betti Lacasa</v>
      </c>
      <c r="G614" s="2" t="str">
        <f>LEFT(OrderData[[#This Row],[Name]], SEARCH(" ", OrderData[[#This Row],[Name]]) - 1)</f>
        <v>Betti</v>
      </c>
      <c r="H614" s="2" t="str">
        <f>RIGHT(OrderData[[#This Row],[Name]], LEN(OrderData[[#This Row],[Name]]) - SEARCH(" ", OrderData[[#This Row],[Name]]))</f>
        <v>Lacasa</v>
      </c>
      <c r="I614" s="2" t="str">
        <f>VLOOKUP(OrderData[[#This Row],[Customer ID]],customers!$A$1:$I$1001,6,FALSE)</f>
        <v>Beaumont</v>
      </c>
      <c r="J614" s="2" t="str">
        <f>VLOOKUP(OrderData[[#This Row],[Customer ID]],customers!$A$1:$I$1001,7,FALSE)</f>
        <v>Ireland</v>
      </c>
      <c r="K614" t="str">
        <f>VLOOKUP(OrderData[[#This Row],[Customer ID]],customers!$A$1:$I$1001,9,FALSE)</f>
        <v>No</v>
      </c>
      <c r="L614" t="str">
        <f>INDEX(Table3[Coffee Type],MATCH(OrderData[[#This Row],[Product ID]],Table3[Product ID],0))</f>
        <v>Ara</v>
      </c>
      <c r="M614" t="str">
        <f>VLOOKUP(OrderData[[#This Row],[Product ID]],products!$A$1:$G$49,3,FALSE)</f>
        <v>M</v>
      </c>
      <c r="N614">
        <f>VLOOKUP(OrderData[[#This Row],[Product ID]],products!$A$1:$G$49,5,FALSE)</f>
        <v>3.375</v>
      </c>
      <c r="O614" s="4">
        <f>OrderData[[#This Row],[Unit Price]]*OrderData[[#This Row],[Quantity]]</f>
        <v>13.5</v>
      </c>
      <c r="P614" t="str" cm="1">
        <f t="array" ref="P614">_xlfn.IFS(OrderData[[#This Row],[Roast Type]]="M","Medium",OrderData[[#This Row],[Roast Type]]="L","Light",OrderData[[#This Row],[Roast Type]]="D","Dark")</f>
        <v>Medium</v>
      </c>
      <c r="Q614" t="str" cm="1">
        <f t="array" ref="Q614">_xlfn.IFS(OrderData[[#This Row],[Coffee Type]]="Rob","Robusta",OrderData[[#This Row],[Coffee Type]]="Ara","Arabica",OrderData[[#This Row],[Coffee Type]]="Lib","Librica",OrderData[[#This Row],[Coffee Type]]="Exc","Excelsior")</f>
        <v>Arabica</v>
      </c>
    </row>
    <row r="615" spans="1:17" x14ac:dyDescent="0.3">
      <c r="A615" s="2" t="s">
        <v>1211</v>
      </c>
      <c r="B615" s="3">
        <v>43761</v>
      </c>
      <c r="C615" s="2" t="s">
        <v>1212</v>
      </c>
      <c r="D615" t="s">
        <v>35</v>
      </c>
      <c r="E615" s="2">
        <v>1</v>
      </c>
      <c r="F615" s="2" t="str">
        <f>VLOOKUP(OrderData[[#This Row],[Customer ID]],customers!$A$1:$I$1001,2,FALSE)</f>
        <v>Gunilla Lynch</v>
      </c>
      <c r="G615" s="2" t="str">
        <f>LEFT(OrderData[[#This Row],[Name]], SEARCH(" ", OrderData[[#This Row],[Name]]) - 1)</f>
        <v>Gunilla</v>
      </c>
      <c r="H615" s="2" t="str">
        <f>RIGHT(OrderData[[#This Row],[Name]], LEN(OrderData[[#This Row],[Name]]) - SEARCH(" ", OrderData[[#This Row],[Name]]))</f>
        <v>Lynch</v>
      </c>
      <c r="I615" s="2" t="str">
        <f>VLOOKUP(OrderData[[#This Row],[Customer ID]],customers!$A$1:$I$1001,6,FALSE)</f>
        <v>Sacramento</v>
      </c>
      <c r="J615" s="2" t="str">
        <f>VLOOKUP(OrderData[[#This Row],[Customer ID]],customers!$A$1:$I$1001,7,FALSE)</f>
        <v>United States</v>
      </c>
      <c r="K615" t="str">
        <f>VLOOKUP(OrderData[[#This Row],[Customer ID]],customers!$A$1:$I$1001,9,FALSE)</f>
        <v>No</v>
      </c>
      <c r="L615" t="str">
        <f>INDEX(Table3[Coffee Type],MATCH(OrderData[[#This Row],[Product ID]],Table3[Product ID],0))</f>
        <v>Rob</v>
      </c>
      <c r="M615" t="str">
        <f>VLOOKUP(OrderData[[#This Row],[Product ID]],products!$A$1:$G$49,3,FALSE)</f>
        <v>M</v>
      </c>
      <c r="N615">
        <f>VLOOKUP(OrderData[[#This Row],[Product ID]],products!$A$1:$G$49,5,FALSE)</f>
        <v>5.97</v>
      </c>
      <c r="O615" s="4">
        <f>OrderData[[#This Row],[Unit Price]]*OrderData[[#This Row],[Quantity]]</f>
        <v>5.97</v>
      </c>
      <c r="P615" t="str" cm="1">
        <f t="array" ref="P615">_xlfn.IFS(OrderData[[#This Row],[Roast Type]]="M","Medium",OrderData[[#This Row],[Roast Type]]="L","Light",OrderData[[#This Row],[Roast Type]]="D","Dark")</f>
        <v>Medium</v>
      </c>
      <c r="Q615" t="str" cm="1">
        <f t="array" ref="Q615">_xlfn.IFS(OrderData[[#This Row],[Coffee Type]]="Rob","Robusta",OrderData[[#This Row],[Coffee Type]]="Ara","Arabica",OrderData[[#This Row],[Coffee Type]]="Lib","Librica",OrderData[[#This Row],[Coffee Type]]="Exc","Excelsior")</f>
        <v>Robusta</v>
      </c>
    </row>
    <row r="616" spans="1:17" x14ac:dyDescent="0.3">
      <c r="A616" s="2" t="s">
        <v>1213</v>
      </c>
      <c r="B616" s="3">
        <v>43944</v>
      </c>
      <c r="C616" s="2" t="s">
        <v>1158</v>
      </c>
      <c r="D616" t="s">
        <v>35</v>
      </c>
      <c r="E616" s="2">
        <v>5</v>
      </c>
      <c r="F616" s="2" t="str">
        <f>VLOOKUP(OrderData[[#This Row],[Customer ID]],customers!$A$1:$I$1001,2,FALSE)</f>
        <v>Cody Verissimo</v>
      </c>
      <c r="G616" s="2" t="str">
        <f>LEFT(OrderData[[#This Row],[Name]], SEARCH(" ", OrderData[[#This Row],[Name]]) - 1)</f>
        <v>Cody</v>
      </c>
      <c r="H616" s="2" t="str">
        <f>RIGHT(OrderData[[#This Row],[Name]], LEN(OrderData[[#This Row],[Name]]) - SEARCH(" ", OrderData[[#This Row],[Name]]))</f>
        <v>Verissimo</v>
      </c>
      <c r="I616" s="2" t="str">
        <f>VLOOKUP(OrderData[[#This Row],[Customer ID]],customers!$A$1:$I$1001,6,FALSE)</f>
        <v>Upton</v>
      </c>
      <c r="J616" s="2" t="str">
        <f>VLOOKUP(OrderData[[#This Row],[Customer ID]],customers!$A$1:$I$1001,7,FALSE)</f>
        <v>United Kingdom</v>
      </c>
      <c r="K616" t="str">
        <f>VLOOKUP(OrderData[[#This Row],[Customer ID]],customers!$A$1:$I$1001,9,FALSE)</f>
        <v>Yes</v>
      </c>
      <c r="L616" t="str">
        <f>INDEX(Table3[Coffee Type],MATCH(OrderData[[#This Row],[Product ID]],Table3[Product ID],0))</f>
        <v>Rob</v>
      </c>
      <c r="M616" t="str">
        <f>VLOOKUP(OrderData[[#This Row],[Product ID]],products!$A$1:$G$49,3,FALSE)</f>
        <v>M</v>
      </c>
      <c r="N616">
        <f>VLOOKUP(OrderData[[#This Row],[Product ID]],products!$A$1:$G$49,5,FALSE)</f>
        <v>5.97</v>
      </c>
      <c r="O616" s="4">
        <f>OrderData[[#This Row],[Unit Price]]*OrderData[[#This Row],[Quantity]]</f>
        <v>29.849999999999998</v>
      </c>
      <c r="P616" t="str" cm="1">
        <f t="array" ref="P616">_xlfn.IFS(OrderData[[#This Row],[Roast Type]]="M","Medium",OrderData[[#This Row],[Roast Type]]="L","Light",OrderData[[#This Row],[Roast Type]]="D","Dark")</f>
        <v>Medium</v>
      </c>
      <c r="Q616" t="str" cm="1">
        <f t="array" ref="Q616">_xlfn.IFS(OrderData[[#This Row],[Coffee Type]]="Rob","Robusta",OrderData[[#This Row],[Coffee Type]]="Ara","Arabica",OrderData[[#This Row],[Coffee Type]]="Lib","Librica",OrderData[[#This Row],[Coffee Type]]="Exc","Excelsior")</f>
        <v>Robusta</v>
      </c>
    </row>
    <row r="617" spans="1:17" x14ac:dyDescent="0.3">
      <c r="A617" s="2" t="s">
        <v>1214</v>
      </c>
      <c r="B617" s="3">
        <v>44006</v>
      </c>
      <c r="C617" s="2" t="s">
        <v>1215</v>
      </c>
      <c r="D617" t="s">
        <v>117</v>
      </c>
      <c r="E617" s="2">
        <v>2</v>
      </c>
      <c r="F617" s="2" t="str">
        <f>VLOOKUP(OrderData[[#This Row],[Customer ID]],customers!$A$1:$I$1001,2,FALSE)</f>
        <v>Shay Couronne</v>
      </c>
      <c r="G617" s="2" t="str">
        <f>LEFT(OrderData[[#This Row],[Name]], SEARCH(" ", OrderData[[#This Row],[Name]]) - 1)</f>
        <v>Shay</v>
      </c>
      <c r="H617" s="2" t="str">
        <f>RIGHT(OrderData[[#This Row],[Name]], LEN(OrderData[[#This Row],[Name]]) - SEARCH(" ", OrderData[[#This Row],[Name]]))</f>
        <v>Couronne</v>
      </c>
      <c r="I617" s="2" t="str">
        <f>VLOOKUP(OrderData[[#This Row],[Customer ID]],customers!$A$1:$I$1001,6,FALSE)</f>
        <v>Fargo</v>
      </c>
      <c r="J617" s="2" t="str">
        <f>VLOOKUP(OrderData[[#This Row],[Customer ID]],customers!$A$1:$I$1001,7,FALSE)</f>
        <v>United States</v>
      </c>
      <c r="K617" t="str">
        <f>VLOOKUP(OrderData[[#This Row],[Customer ID]],customers!$A$1:$I$1001,9,FALSE)</f>
        <v>Yes</v>
      </c>
      <c r="L617" t="str">
        <f>INDEX(Table3[Coffee Type],MATCH(OrderData[[#This Row],[Product ID]],Table3[Product ID],0))</f>
        <v>Lib</v>
      </c>
      <c r="M617" t="str">
        <f>VLOOKUP(OrderData[[#This Row],[Product ID]],products!$A$1:$G$49,3,FALSE)</f>
        <v>L</v>
      </c>
      <c r="N617">
        <f>VLOOKUP(OrderData[[#This Row],[Product ID]],products!$A$1:$G$49,5,FALSE)</f>
        <v>36.454999999999998</v>
      </c>
      <c r="O617" s="4">
        <f>OrderData[[#This Row],[Unit Price]]*OrderData[[#This Row],[Quantity]]</f>
        <v>72.91</v>
      </c>
      <c r="P617" t="str" cm="1">
        <f t="array" ref="P617">_xlfn.IFS(OrderData[[#This Row],[Roast Type]]="M","Medium",OrderData[[#This Row],[Roast Type]]="L","Light",OrderData[[#This Row],[Roast Type]]="D","Dark")</f>
        <v>Light</v>
      </c>
      <c r="Q617" t="str" cm="1">
        <f t="array" ref="Q617">_xlfn.IFS(OrderData[[#This Row],[Coffee Type]]="Rob","Robusta",OrderData[[#This Row],[Coffee Type]]="Ara","Arabica",OrderData[[#This Row],[Coffee Type]]="Lib","Librica",OrderData[[#This Row],[Coffee Type]]="Exc","Excelsior")</f>
        <v>Librica</v>
      </c>
    </row>
    <row r="618" spans="1:17" x14ac:dyDescent="0.3">
      <c r="A618" s="2" t="s">
        <v>1216</v>
      </c>
      <c r="B618" s="3">
        <v>44271</v>
      </c>
      <c r="C618" s="2" t="s">
        <v>1217</v>
      </c>
      <c r="D618" t="s">
        <v>125</v>
      </c>
      <c r="E618" s="2">
        <v>4</v>
      </c>
      <c r="F618" s="2" t="str">
        <f>VLOOKUP(OrderData[[#This Row],[Customer ID]],customers!$A$1:$I$1001,2,FALSE)</f>
        <v>Linus Flippelli</v>
      </c>
      <c r="G618" s="2" t="str">
        <f>LEFT(OrderData[[#This Row],[Name]], SEARCH(" ", OrderData[[#This Row],[Name]]) - 1)</f>
        <v>Linus</v>
      </c>
      <c r="H618" s="2" t="str">
        <f>RIGHT(OrderData[[#This Row],[Name]], LEN(OrderData[[#This Row],[Name]]) - SEARCH(" ", OrderData[[#This Row],[Name]]))</f>
        <v>Flippelli</v>
      </c>
      <c r="I618" s="2" t="str">
        <f>VLOOKUP(OrderData[[#This Row],[Customer ID]],customers!$A$1:$I$1001,6,FALSE)</f>
        <v>Middleton</v>
      </c>
      <c r="J618" s="2" t="str">
        <f>VLOOKUP(OrderData[[#This Row],[Customer ID]],customers!$A$1:$I$1001,7,FALSE)</f>
        <v>United Kingdom</v>
      </c>
      <c r="K618" t="str">
        <f>VLOOKUP(OrderData[[#This Row],[Customer ID]],customers!$A$1:$I$1001,9,FALSE)</f>
        <v>No</v>
      </c>
      <c r="L618" t="str">
        <f>INDEX(Table3[Coffee Type],MATCH(OrderData[[#This Row],[Product ID]],Table3[Product ID],0))</f>
        <v>Exc</v>
      </c>
      <c r="M618" t="str">
        <f>VLOOKUP(OrderData[[#This Row],[Product ID]],products!$A$1:$G$49,3,FALSE)</f>
        <v>M</v>
      </c>
      <c r="N618">
        <f>VLOOKUP(OrderData[[#This Row],[Product ID]],products!$A$1:$G$49,5,FALSE)</f>
        <v>31.624999999999996</v>
      </c>
      <c r="O618" s="4">
        <f>OrderData[[#This Row],[Unit Price]]*OrderData[[#This Row],[Quantity]]</f>
        <v>126.49999999999999</v>
      </c>
      <c r="P618" t="str" cm="1">
        <f t="array" ref="P618">_xlfn.IFS(OrderData[[#This Row],[Roast Type]]="M","Medium",OrderData[[#This Row],[Roast Type]]="L","Light",OrderData[[#This Row],[Roast Type]]="D","Dark")</f>
        <v>Medium</v>
      </c>
      <c r="Q618" t="str" cm="1">
        <f t="array" ref="Q618">_xlfn.IFS(OrderData[[#This Row],[Coffee Type]]="Rob","Robusta",OrderData[[#This Row],[Coffee Type]]="Ara","Arabica",OrderData[[#This Row],[Coffee Type]]="Lib","Librica",OrderData[[#This Row],[Coffee Type]]="Exc","Excelsior")</f>
        <v>Excelsior</v>
      </c>
    </row>
    <row r="619" spans="1:17" x14ac:dyDescent="0.3">
      <c r="A619" s="2" t="s">
        <v>1218</v>
      </c>
      <c r="B619" s="3">
        <v>43928</v>
      </c>
      <c r="C619" s="2" t="s">
        <v>1219</v>
      </c>
      <c r="D619" t="s">
        <v>210</v>
      </c>
      <c r="E619" s="2">
        <v>1</v>
      </c>
      <c r="F619" s="2" t="str">
        <f>VLOOKUP(OrderData[[#This Row],[Customer ID]],customers!$A$1:$I$1001,2,FALSE)</f>
        <v>Rachelle Elizabeth</v>
      </c>
      <c r="G619" s="2" t="str">
        <f>LEFT(OrderData[[#This Row],[Name]], SEARCH(" ", OrderData[[#This Row],[Name]]) - 1)</f>
        <v>Rachelle</v>
      </c>
      <c r="H619" s="2" t="str">
        <f>RIGHT(OrderData[[#This Row],[Name]], LEN(OrderData[[#This Row],[Name]]) - SEARCH(" ", OrderData[[#This Row],[Name]]))</f>
        <v>Elizabeth</v>
      </c>
      <c r="I619" s="2" t="str">
        <f>VLOOKUP(OrderData[[#This Row],[Customer ID]],customers!$A$1:$I$1001,6,FALSE)</f>
        <v>Tulsa</v>
      </c>
      <c r="J619" s="2" t="str">
        <f>VLOOKUP(OrderData[[#This Row],[Customer ID]],customers!$A$1:$I$1001,7,FALSE)</f>
        <v>United States</v>
      </c>
      <c r="K619" t="str">
        <f>VLOOKUP(OrderData[[#This Row],[Customer ID]],customers!$A$1:$I$1001,9,FALSE)</f>
        <v>No</v>
      </c>
      <c r="L619" t="str">
        <f>INDEX(Table3[Coffee Type],MATCH(OrderData[[#This Row],[Product ID]],Table3[Product ID],0))</f>
        <v>Lib</v>
      </c>
      <c r="M619" t="str">
        <f>VLOOKUP(OrderData[[#This Row],[Product ID]],products!$A$1:$G$49,3,FALSE)</f>
        <v>M</v>
      </c>
      <c r="N619">
        <f>VLOOKUP(OrderData[[#This Row],[Product ID]],products!$A$1:$G$49,5,FALSE)</f>
        <v>33.464999999999996</v>
      </c>
      <c r="O619" s="4">
        <f>OrderData[[#This Row],[Unit Price]]*OrderData[[#This Row],[Quantity]]</f>
        <v>33.464999999999996</v>
      </c>
      <c r="P619" t="str" cm="1">
        <f t="array" ref="P619">_xlfn.IFS(OrderData[[#This Row],[Roast Type]]="M","Medium",OrderData[[#This Row],[Roast Type]]="L","Light",OrderData[[#This Row],[Roast Type]]="D","Dark")</f>
        <v>Medium</v>
      </c>
      <c r="Q619" t="str" cm="1">
        <f t="array" ref="Q619">_xlfn.IFS(OrderData[[#This Row],[Coffee Type]]="Rob","Robusta",OrderData[[#This Row],[Coffee Type]]="Ara","Arabica",OrderData[[#This Row],[Coffee Type]]="Lib","Librica",OrderData[[#This Row],[Coffee Type]]="Exc","Excelsior")</f>
        <v>Librica</v>
      </c>
    </row>
    <row r="620" spans="1:17" x14ac:dyDescent="0.3">
      <c r="A620" s="2" t="s">
        <v>1220</v>
      </c>
      <c r="B620" s="3">
        <v>44469</v>
      </c>
      <c r="C620" s="2" t="s">
        <v>1221</v>
      </c>
      <c r="D620" t="s">
        <v>258</v>
      </c>
      <c r="E620" s="2">
        <v>6</v>
      </c>
      <c r="F620" s="2" t="str">
        <f>VLOOKUP(OrderData[[#This Row],[Customer ID]],customers!$A$1:$I$1001,2,FALSE)</f>
        <v>Innis Renhard</v>
      </c>
      <c r="G620" s="2" t="str">
        <f>LEFT(OrderData[[#This Row],[Name]], SEARCH(" ", OrderData[[#This Row],[Name]]) - 1)</f>
        <v>Innis</v>
      </c>
      <c r="H620" s="2" t="str">
        <f>RIGHT(OrderData[[#This Row],[Name]], LEN(OrderData[[#This Row],[Name]]) - SEARCH(" ", OrderData[[#This Row],[Name]]))</f>
        <v>Renhard</v>
      </c>
      <c r="I620" s="2" t="str">
        <f>VLOOKUP(OrderData[[#This Row],[Customer ID]],customers!$A$1:$I$1001,6,FALSE)</f>
        <v>New York City</v>
      </c>
      <c r="J620" s="2" t="str">
        <f>VLOOKUP(OrderData[[#This Row],[Customer ID]],customers!$A$1:$I$1001,7,FALSE)</f>
        <v>United States</v>
      </c>
      <c r="K620" t="str">
        <f>VLOOKUP(OrderData[[#This Row],[Customer ID]],customers!$A$1:$I$1001,9,FALSE)</f>
        <v>Yes</v>
      </c>
      <c r="L620" t="str">
        <f>INDEX(Table3[Coffee Type],MATCH(OrderData[[#This Row],[Product ID]],Table3[Product ID],0))</f>
        <v>Exc</v>
      </c>
      <c r="M620" t="str">
        <f>VLOOKUP(OrderData[[#This Row],[Product ID]],products!$A$1:$G$49,3,FALSE)</f>
        <v>D</v>
      </c>
      <c r="N620">
        <f>VLOOKUP(OrderData[[#This Row],[Product ID]],products!$A$1:$G$49,5,FALSE)</f>
        <v>12.15</v>
      </c>
      <c r="O620" s="4">
        <f>OrderData[[#This Row],[Unit Price]]*OrderData[[#This Row],[Quantity]]</f>
        <v>72.900000000000006</v>
      </c>
      <c r="P620" t="str" cm="1">
        <f t="array" ref="P620">_xlfn.IFS(OrderData[[#This Row],[Roast Type]]="M","Medium",OrderData[[#This Row],[Roast Type]]="L","Light",OrderData[[#This Row],[Roast Type]]="D","Dark")</f>
        <v>Dark</v>
      </c>
      <c r="Q620" t="str" cm="1">
        <f t="array" ref="Q620">_xlfn.IFS(OrderData[[#This Row],[Coffee Type]]="Rob","Robusta",OrderData[[#This Row],[Coffee Type]]="Ara","Arabica",OrderData[[#This Row],[Coffee Type]]="Lib","Librica",OrderData[[#This Row],[Coffee Type]]="Exc","Excelsior")</f>
        <v>Excelsior</v>
      </c>
    </row>
    <row r="621" spans="1:17" x14ac:dyDescent="0.3">
      <c r="A621" s="2" t="s">
        <v>1222</v>
      </c>
      <c r="B621" s="3">
        <v>44682</v>
      </c>
      <c r="C621" s="2" t="s">
        <v>1223</v>
      </c>
      <c r="D621" t="s">
        <v>136</v>
      </c>
      <c r="E621" s="2">
        <v>2</v>
      </c>
      <c r="F621" s="2" t="str">
        <f>VLOOKUP(OrderData[[#This Row],[Customer ID]],customers!$A$1:$I$1001,2,FALSE)</f>
        <v>Winne Roche</v>
      </c>
      <c r="G621" s="2" t="str">
        <f>LEFT(OrderData[[#This Row],[Name]], SEARCH(" ", OrderData[[#This Row],[Name]]) - 1)</f>
        <v>Winne</v>
      </c>
      <c r="H621" s="2" t="str">
        <f>RIGHT(OrderData[[#This Row],[Name]], LEN(OrderData[[#This Row],[Name]]) - SEARCH(" ", OrderData[[#This Row],[Name]]))</f>
        <v>Roche</v>
      </c>
      <c r="I621" s="2" t="str">
        <f>VLOOKUP(OrderData[[#This Row],[Customer ID]],customers!$A$1:$I$1001,6,FALSE)</f>
        <v>Seminole</v>
      </c>
      <c r="J621" s="2" t="str">
        <f>VLOOKUP(OrderData[[#This Row],[Customer ID]],customers!$A$1:$I$1001,7,FALSE)</f>
        <v>United States</v>
      </c>
      <c r="K621" t="str">
        <f>VLOOKUP(OrderData[[#This Row],[Customer ID]],customers!$A$1:$I$1001,9,FALSE)</f>
        <v>Yes</v>
      </c>
      <c r="L621" t="str">
        <f>INDEX(Table3[Coffee Type],MATCH(OrderData[[#This Row],[Product ID]],Table3[Product ID],0))</f>
        <v>Lib</v>
      </c>
      <c r="M621" t="str">
        <f>VLOOKUP(OrderData[[#This Row],[Product ID]],products!$A$1:$G$49,3,FALSE)</f>
        <v>D</v>
      </c>
      <c r="N621">
        <f>VLOOKUP(OrderData[[#This Row],[Product ID]],products!$A$1:$G$49,5,FALSE)</f>
        <v>7.77</v>
      </c>
      <c r="O621" s="4">
        <f>OrderData[[#This Row],[Unit Price]]*OrderData[[#This Row],[Quantity]]</f>
        <v>15.54</v>
      </c>
      <c r="P621" t="str" cm="1">
        <f t="array" ref="P621">_xlfn.IFS(OrderData[[#This Row],[Roast Type]]="M","Medium",OrderData[[#This Row],[Roast Type]]="L","Light",OrderData[[#This Row],[Roast Type]]="D","Dark")</f>
        <v>Dark</v>
      </c>
      <c r="Q621" t="str" cm="1">
        <f t="array" ref="Q621">_xlfn.IFS(OrderData[[#This Row],[Coffee Type]]="Rob","Robusta",OrderData[[#This Row],[Coffee Type]]="Ara","Arabica",OrderData[[#This Row],[Coffee Type]]="Lib","Librica",OrderData[[#This Row],[Coffee Type]]="Exc","Excelsior")</f>
        <v>Librica</v>
      </c>
    </row>
    <row r="622" spans="1:17" x14ac:dyDescent="0.3">
      <c r="A622" s="2" t="s">
        <v>1224</v>
      </c>
      <c r="B622" s="3">
        <v>44217</v>
      </c>
      <c r="C622" s="2" t="s">
        <v>1225</v>
      </c>
      <c r="D622" t="s">
        <v>57</v>
      </c>
      <c r="E622" s="2">
        <v>6</v>
      </c>
      <c r="F622" s="2" t="str">
        <f>VLOOKUP(OrderData[[#This Row],[Customer ID]],customers!$A$1:$I$1001,2,FALSE)</f>
        <v>Linn Alaway</v>
      </c>
      <c r="G622" s="2" t="str">
        <f>LEFT(OrderData[[#This Row],[Name]], SEARCH(" ", OrderData[[#This Row],[Name]]) - 1)</f>
        <v>Linn</v>
      </c>
      <c r="H622" s="2" t="str">
        <f>RIGHT(OrderData[[#This Row],[Name]], LEN(OrderData[[#This Row],[Name]]) - SEARCH(" ", OrderData[[#This Row],[Name]]))</f>
        <v>Alaway</v>
      </c>
      <c r="I622" s="2" t="str">
        <f>VLOOKUP(OrderData[[#This Row],[Customer ID]],customers!$A$1:$I$1001,6,FALSE)</f>
        <v>Fort Lauderdale</v>
      </c>
      <c r="J622" s="2" t="str">
        <f>VLOOKUP(OrderData[[#This Row],[Customer ID]],customers!$A$1:$I$1001,7,FALSE)</f>
        <v>United States</v>
      </c>
      <c r="K622" t="str">
        <f>VLOOKUP(OrderData[[#This Row],[Customer ID]],customers!$A$1:$I$1001,9,FALSE)</f>
        <v>No</v>
      </c>
      <c r="L622" t="str">
        <f>INDEX(Table3[Coffee Type],MATCH(OrderData[[#This Row],[Product ID]],Table3[Product ID],0))</f>
        <v>Ara</v>
      </c>
      <c r="M622" t="str">
        <f>VLOOKUP(OrderData[[#This Row],[Product ID]],products!$A$1:$G$49,3,FALSE)</f>
        <v>M</v>
      </c>
      <c r="N622">
        <f>VLOOKUP(OrderData[[#This Row],[Product ID]],products!$A$1:$G$49,5,FALSE)</f>
        <v>3.375</v>
      </c>
      <c r="O622" s="4">
        <f>OrderData[[#This Row],[Unit Price]]*OrderData[[#This Row],[Quantity]]</f>
        <v>20.25</v>
      </c>
      <c r="P622" t="str" cm="1">
        <f t="array" ref="P622">_xlfn.IFS(OrderData[[#This Row],[Roast Type]]="M","Medium",OrderData[[#This Row],[Roast Type]]="L","Light",OrderData[[#This Row],[Roast Type]]="D","Dark")</f>
        <v>Medium</v>
      </c>
      <c r="Q622" t="str" cm="1">
        <f t="array" ref="Q622">_xlfn.IFS(OrderData[[#This Row],[Coffee Type]]="Rob","Robusta",OrderData[[#This Row],[Coffee Type]]="Ara","Arabica",OrderData[[#This Row],[Coffee Type]]="Lib","Librica",OrderData[[#This Row],[Coffee Type]]="Exc","Excelsior")</f>
        <v>Arabica</v>
      </c>
    </row>
    <row r="623" spans="1:17" x14ac:dyDescent="0.3">
      <c r="A623" s="2" t="s">
        <v>1226</v>
      </c>
      <c r="B623" s="3">
        <v>44006</v>
      </c>
      <c r="C623" s="2" t="s">
        <v>1227</v>
      </c>
      <c r="D623" t="s">
        <v>19</v>
      </c>
      <c r="E623" s="2">
        <v>6</v>
      </c>
      <c r="F623" s="2" t="str">
        <f>VLOOKUP(OrderData[[#This Row],[Customer ID]],customers!$A$1:$I$1001,2,FALSE)</f>
        <v>Cordy Odgaard</v>
      </c>
      <c r="G623" s="2" t="str">
        <f>LEFT(OrderData[[#This Row],[Name]], SEARCH(" ", OrderData[[#This Row],[Name]]) - 1)</f>
        <v>Cordy</v>
      </c>
      <c r="H623" s="2" t="str">
        <f>RIGHT(OrderData[[#This Row],[Name]], LEN(OrderData[[#This Row],[Name]]) - SEARCH(" ", OrderData[[#This Row],[Name]]))</f>
        <v>Odgaard</v>
      </c>
      <c r="I623" s="2" t="str">
        <f>VLOOKUP(OrderData[[#This Row],[Customer ID]],customers!$A$1:$I$1001,6,FALSE)</f>
        <v>Portland</v>
      </c>
      <c r="J623" s="2" t="str">
        <f>VLOOKUP(OrderData[[#This Row],[Customer ID]],customers!$A$1:$I$1001,7,FALSE)</f>
        <v>United States</v>
      </c>
      <c r="K623" t="str">
        <f>VLOOKUP(OrderData[[#This Row],[Customer ID]],customers!$A$1:$I$1001,9,FALSE)</f>
        <v>No</v>
      </c>
      <c r="L623" t="str">
        <f>INDEX(Table3[Coffee Type],MATCH(OrderData[[#This Row],[Product ID]],Table3[Product ID],0))</f>
        <v>Ara</v>
      </c>
      <c r="M623" t="str">
        <f>VLOOKUP(OrderData[[#This Row],[Product ID]],products!$A$1:$G$49,3,FALSE)</f>
        <v>L</v>
      </c>
      <c r="N623">
        <f>VLOOKUP(OrderData[[#This Row],[Product ID]],products!$A$1:$G$49,5,FALSE)</f>
        <v>12.95</v>
      </c>
      <c r="O623" s="4">
        <f>OrderData[[#This Row],[Unit Price]]*OrderData[[#This Row],[Quantity]]</f>
        <v>77.699999999999989</v>
      </c>
      <c r="P623" t="str" cm="1">
        <f t="array" ref="P623">_xlfn.IFS(OrderData[[#This Row],[Roast Type]]="M","Medium",OrderData[[#This Row],[Roast Type]]="L","Light",OrderData[[#This Row],[Roast Type]]="D","Dark")</f>
        <v>Light</v>
      </c>
      <c r="Q623" t="str" cm="1">
        <f t="array" ref="Q623">_xlfn.IFS(OrderData[[#This Row],[Coffee Type]]="Rob","Robusta",OrderData[[#This Row],[Coffee Type]]="Ara","Arabica",OrderData[[#This Row],[Coffee Type]]="Lib","Librica",OrderData[[#This Row],[Coffee Type]]="Exc","Excelsior")</f>
        <v>Arabica</v>
      </c>
    </row>
    <row r="624" spans="1:17" x14ac:dyDescent="0.3">
      <c r="A624" s="2" t="s">
        <v>1228</v>
      </c>
      <c r="B624" s="3">
        <v>43527</v>
      </c>
      <c r="C624" s="2" t="s">
        <v>1229</v>
      </c>
      <c r="D624" t="s">
        <v>210</v>
      </c>
      <c r="E624" s="2">
        <v>4</v>
      </c>
      <c r="F624" s="2" t="str">
        <f>VLOOKUP(OrderData[[#This Row],[Customer ID]],customers!$A$1:$I$1001,2,FALSE)</f>
        <v>Bertine Byrd</v>
      </c>
      <c r="G624" s="2" t="str">
        <f>LEFT(OrderData[[#This Row],[Name]], SEARCH(" ", OrderData[[#This Row],[Name]]) - 1)</f>
        <v>Bertine</v>
      </c>
      <c r="H624" s="2" t="str">
        <f>RIGHT(OrderData[[#This Row],[Name]], LEN(OrderData[[#This Row],[Name]]) - SEARCH(" ", OrderData[[#This Row],[Name]]))</f>
        <v>Byrd</v>
      </c>
      <c r="I624" s="2" t="str">
        <f>VLOOKUP(OrderData[[#This Row],[Customer ID]],customers!$A$1:$I$1001,6,FALSE)</f>
        <v>Las Vegas</v>
      </c>
      <c r="J624" s="2" t="str">
        <f>VLOOKUP(OrderData[[#This Row],[Customer ID]],customers!$A$1:$I$1001,7,FALSE)</f>
        <v>United States</v>
      </c>
      <c r="K624" t="str">
        <f>VLOOKUP(OrderData[[#This Row],[Customer ID]],customers!$A$1:$I$1001,9,FALSE)</f>
        <v>No</v>
      </c>
      <c r="L624" t="str">
        <f>INDEX(Table3[Coffee Type],MATCH(OrderData[[#This Row],[Product ID]],Table3[Product ID],0))</f>
        <v>Lib</v>
      </c>
      <c r="M624" t="str">
        <f>VLOOKUP(OrderData[[#This Row],[Product ID]],products!$A$1:$G$49,3,FALSE)</f>
        <v>M</v>
      </c>
      <c r="N624">
        <f>VLOOKUP(OrderData[[#This Row],[Product ID]],products!$A$1:$G$49,5,FALSE)</f>
        <v>33.464999999999996</v>
      </c>
      <c r="O624" s="4">
        <f>OrderData[[#This Row],[Unit Price]]*OrderData[[#This Row],[Quantity]]</f>
        <v>133.85999999999999</v>
      </c>
      <c r="P624" t="str" cm="1">
        <f t="array" ref="P624">_xlfn.IFS(OrderData[[#This Row],[Roast Type]]="M","Medium",OrderData[[#This Row],[Roast Type]]="L","Light",OrderData[[#This Row],[Roast Type]]="D","Dark")</f>
        <v>Medium</v>
      </c>
      <c r="Q624" t="str" cm="1">
        <f t="array" ref="Q624">_xlfn.IFS(OrderData[[#This Row],[Coffee Type]]="Rob","Robusta",OrderData[[#This Row],[Coffee Type]]="Ara","Arabica",OrderData[[#This Row],[Coffee Type]]="Lib","Librica",OrderData[[#This Row],[Coffee Type]]="Exc","Excelsior")</f>
        <v>Librica</v>
      </c>
    </row>
    <row r="625" spans="1:17" x14ac:dyDescent="0.3">
      <c r="A625" s="2" t="s">
        <v>1230</v>
      </c>
      <c r="B625" s="3">
        <v>44224</v>
      </c>
      <c r="C625" s="2" t="s">
        <v>1231</v>
      </c>
      <c r="D625" t="s">
        <v>258</v>
      </c>
      <c r="E625" s="2">
        <v>1</v>
      </c>
      <c r="F625" s="2" t="str">
        <f>VLOOKUP(OrderData[[#This Row],[Customer ID]],customers!$A$1:$I$1001,2,FALSE)</f>
        <v>Nelie Garnson</v>
      </c>
      <c r="G625" s="2" t="str">
        <f>LEFT(OrderData[[#This Row],[Name]], SEARCH(" ", OrderData[[#This Row],[Name]]) - 1)</f>
        <v>Nelie</v>
      </c>
      <c r="H625" s="2" t="str">
        <f>RIGHT(OrderData[[#This Row],[Name]], LEN(OrderData[[#This Row],[Name]]) - SEARCH(" ", OrderData[[#This Row],[Name]]))</f>
        <v>Garnson</v>
      </c>
      <c r="I625" s="2" t="str">
        <f>VLOOKUP(OrderData[[#This Row],[Customer ID]],customers!$A$1:$I$1001,6,FALSE)</f>
        <v>Merton</v>
      </c>
      <c r="J625" s="2" t="str">
        <f>VLOOKUP(OrderData[[#This Row],[Customer ID]],customers!$A$1:$I$1001,7,FALSE)</f>
        <v>United Kingdom</v>
      </c>
      <c r="K625" t="str">
        <f>VLOOKUP(OrderData[[#This Row],[Customer ID]],customers!$A$1:$I$1001,9,FALSE)</f>
        <v>No</v>
      </c>
      <c r="L625" t="str">
        <f>INDEX(Table3[Coffee Type],MATCH(OrderData[[#This Row],[Product ID]],Table3[Product ID],0))</f>
        <v>Exc</v>
      </c>
      <c r="M625" t="str">
        <f>VLOOKUP(OrderData[[#This Row],[Product ID]],products!$A$1:$G$49,3,FALSE)</f>
        <v>D</v>
      </c>
      <c r="N625">
        <f>VLOOKUP(OrderData[[#This Row],[Product ID]],products!$A$1:$G$49,5,FALSE)</f>
        <v>12.15</v>
      </c>
      <c r="O625" s="4">
        <f>OrderData[[#This Row],[Unit Price]]*OrderData[[#This Row],[Quantity]]</f>
        <v>12.15</v>
      </c>
      <c r="P625" t="str" cm="1">
        <f t="array" ref="P625">_xlfn.IFS(OrderData[[#This Row],[Roast Type]]="M","Medium",OrderData[[#This Row],[Roast Type]]="L","Light",OrderData[[#This Row],[Roast Type]]="D","Dark")</f>
        <v>Dark</v>
      </c>
      <c r="Q625" t="str" cm="1">
        <f t="array" ref="Q625">_xlfn.IFS(OrderData[[#This Row],[Coffee Type]]="Rob","Robusta",OrderData[[#This Row],[Coffee Type]]="Ara","Arabica",OrderData[[#This Row],[Coffee Type]]="Lib","Librica",OrderData[[#This Row],[Coffee Type]]="Exc","Excelsior")</f>
        <v>Excelsior</v>
      </c>
    </row>
    <row r="626" spans="1:17" x14ac:dyDescent="0.3">
      <c r="A626" s="2" t="s">
        <v>1232</v>
      </c>
      <c r="B626" s="3">
        <v>44010</v>
      </c>
      <c r="C626" s="2" t="s">
        <v>1233</v>
      </c>
      <c r="D626" t="s">
        <v>125</v>
      </c>
      <c r="E626" s="2">
        <v>2</v>
      </c>
      <c r="F626" s="2" t="str">
        <f>VLOOKUP(OrderData[[#This Row],[Customer ID]],customers!$A$1:$I$1001,2,FALSE)</f>
        <v>Dianne Chardin</v>
      </c>
      <c r="G626" s="2" t="str">
        <f>LEFT(OrderData[[#This Row],[Name]], SEARCH(" ", OrderData[[#This Row],[Name]]) - 1)</f>
        <v>Dianne</v>
      </c>
      <c r="H626" s="2" t="str">
        <f>RIGHT(OrderData[[#This Row],[Name]], LEN(OrderData[[#This Row],[Name]]) - SEARCH(" ", OrderData[[#This Row],[Name]]))</f>
        <v>Chardin</v>
      </c>
      <c r="I626" s="2" t="str">
        <f>VLOOKUP(OrderData[[#This Row],[Customer ID]],customers!$A$1:$I$1001,6,FALSE)</f>
        <v>Ballybofey</v>
      </c>
      <c r="J626" s="2" t="str">
        <f>VLOOKUP(OrderData[[#This Row],[Customer ID]],customers!$A$1:$I$1001,7,FALSE)</f>
        <v>Ireland</v>
      </c>
      <c r="K626" t="str">
        <f>VLOOKUP(OrderData[[#This Row],[Customer ID]],customers!$A$1:$I$1001,9,FALSE)</f>
        <v>Yes</v>
      </c>
      <c r="L626" t="str">
        <f>INDEX(Table3[Coffee Type],MATCH(OrderData[[#This Row],[Product ID]],Table3[Product ID],0))</f>
        <v>Exc</v>
      </c>
      <c r="M626" t="str">
        <f>VLOOKUP(OrderData[[#This Row],[Product ID]],products!$A$1:$G$49,3,FALSE)</f>
        <v>M</v>
      </c>
      <c r="N626">
        <f>VLOOKUP(OrderData[[#This Row],[Product ID]],products!$A$1:$G$49,5,FALSE)</f>
        <v>31.624999999999996</v>
      </c>
      <c r="O626" s="4">
        <f>OrderData[[#This Row],[Unit Price]]*OrderData[[#This Row],[Quantity]]</f>
        <v>63.249999999999993</v>
      </c>
      <c r="P626" t="str" cm="1">
        <f t="array" ref="P626">_xlfn.IFS(OrderData[[#This Row],[Roast Type]]="M","Medium",OrderData[[#This Row],[Roast Type]]="L","Light",OrderData[[#This Row],[Roast Type]]="D","Dark")</f>
        <v>Medium</v>
      </c>
      <c r="Q626" t="str" cm="1">
        <f t="array" ref="Q626">_xlfn.IFS(OrderData[[#This Row],[Coffee Type]]="Rob","Robusta",OrderData[[#This Row],[Coffee Type]]="Ara","Arabica",OrderData[[#This Row],[Coffee Type]]="Lib","Librica",OrderData[[#This Row],[Coffee Type]]="Exc","Excelsior")</f>
        <v>Excelsior</v>
      </c>
    </row>
    <row r="627" spans="1:17" x14ac:dyDescent="0.3">
      <c r="A627" s="2" t="s">
        <v>1234</v>
      </c>
      <c r="B627" s="3">
        <v>44017</v>
      </c>
      <c r="C627" s="2" t="s">
        <v>1235</v>
      </c>
      <c r="D627" t="s">
        <v>170</v>
      </c>
      <c r="E627" s="2">
        <v>5</v>
      </c>
      <c r="F627" s="2" t="str">
        <f>VLOOKUP(OrderData[[#This Row],[Customer ID]],customers!$A$1:$I$1001,2,FALSE)</f>
        <v>Hailee Radbone</v>
      </c>
      <c r="G627" s="2" t="str">
        <f>LEFT(OrderData[[#This Row],[Name]], SEARCH(" ", OrderData[[#This Row],[Name]]) - 1)</f>
        <v>Hailee</v>
      </c>
      <c r="H627" s="2" t="str">
        <f>RIGHT(OrderData[[#This Row],[Name]], LEN(OrderData[[#This Row],[Name]]) - SEARCH(" ", OrderData[[#This Row],[Name]]))</f>
        <v>Radbone</v>
      </c>
      <c r="I627" s="2" t="str">
        <f>VLOOKUP(OrderData[[#This Row],[Customer ID]],customers!$A$1:$I$1001,6,FALSE)</f>
        <v>San Francisco</v>
      </c>
      <c r="J627" s="2" t="str">
        <f>VLOOKUP(OrderData[[#This Row],[Customer ID]],customers!$A$1:$I$1001,7,FALSE)</f>
        <v>United States</v>
      </c>
      <c r="K627" t="str">
        <f>VLOOKUP(OrderData[[#This Row],[Customer ID]],customers!$A$1:$I$1001,9,FALSE)</f>
        <v>No</v>
      </c>
      <c r="L627" t="str">
        <f>INDEX(Table3[Coffee Type],MATCH(OrderData[[#This Row],[Product ID]],Table3[Product ID],0))</f>
        <v>Rob</v>
      </c>
      <c r="M627" t="str">
        <f>VLOOKUP(OrderData[[#This Row],[Product ID]],products!$A$1:$G$49,3,FALSE)</f>
        <v>L</v>
      </c>
      <c r="N627">
        <f>VLOOKUP(OrderData[[#This Row],[Product ID]],products!$A$1:$G$49,5,FALSE)</f>
        <v>7.169999999999999</v>
      </c>
      <c r="O627" s="4">
        <f>OrderData[[#This Row],[Unit Price]]*OrderData[[#This Row],[Quantity]]</f>
        <v>35.849999999999994</v>
      </c>
      <c r="P627" t="str" cm="1">
        <f t="array" ref="P627">_xlfn.IFS(OrderData[[#This Row],[Roast Type]]="M","Medium",OrderData[[#This Row],[Roast Type]]="L","Light",OrderData[[#This Row],[Roast Type]]="D","Dark")</f>
        <v>Light</v>
      </c>
      <c r="Q627" t="str" cm="1">
        <f t="array" ref="Q627">_xlfn.IFS(OrderData[[#This Row],[Coffee Type]]="Rob","Robusta",OrderData[[#This Row],[Coffee Type]]="Ara","Arabica",OrderData[[#This Row],[Coffee Type]]="Lib","Librica",OrderData[[#This Row],[Coffee Type]]="Exc","Excelsior")</f>
        <v>Robusta</v>
      </c>
    </row>
    <row r="628" spans="1:17" x14ac:dyDescent="0.3">
      <c r="A628" s="2" t="s">
        <v>1236</v>
      </c>
      <c r="B628" s="3">
        <v>43526</v>
      </c>
      <c r="C628" s="2" t="s">
        <v>1237</v>
      </c>
      <c r="D628" t="s">
        <v>184</v>
      </c>
      <c r="E628" s="2">
        <v>3</v>
      </c>
      <c r="F628" s="2" t="str">
        <f>VLOOKUP(OrderData[[#This Row],[Customer ID]],customers!$A$1:$I$1001,2,FALSE)</f>
        <v>Wallis Bernth</v>
      </c>
      <c r="G628" s="2" t="str">
        <f>LEFT(OrderData[[#This Row],[Name]], SEARCH(" ", OrderData[[#This Row],[Name]]) - 1)</f>
        <v>Wallis</v>
      </c>
      <c r="H628" s="2" t="str">
        <f>RIGHT(OrderData[[#This Row],[Name]], LEN(OrderData[[#This Row],[Name]]) - SEARCH(" ", OrderData[[#This Row],[Name]]))</f>
        <v>Bernth</v>
      </c>
      <c r="I628" s="2" t="str">
        <f>VLOOKUP(OrderData[[#This Row],[Customer ID]],customers!$A$1:$I$1001,6,FALSE)</f>
        <v>Pittsburgh</v>
      </c>
      <c r="J628" s="2" t="str">
        <f>VLOOKUP(OrderData[[#This Row],[Customer ID]],customers!$A$1:$I$1001,7,FALSE)</f>
        <v>United States</v>
      </c>
      <c r="K628" t="str">
        <f>VLOOKUP(OrderData[[#This Row],[Customer ID]],customers!$A$1:$I$1001,9,FALSE)</f>
        <v>No</v>
      </c>
      <c r="L628" t="str">
        <f>INDEX(Table3[Coffee Type],MATCH(OrderData[[#This Row],[Product ID]],Table3[Product ID],0))</f>
        <v>Ara</v>
      </c>
      <c r="M628" t="str">
        <f>VLOOKUP(OrderData[[#This Row],[Product ID]],products!$A$1:$G$49,3,FALSE)</f>
        <v>M</v>
      </c>
      <c r="N628">
        <f>VLOOKUP(OrderData[[#This Row],[Product ID]],products!$A$1:$G$49,5,FALSE)</f>
        <v>25.874999999999996</v>
      </c>
      <c r="O628" s="4">
        <f>OrderData[[#This Row],[Unit Price]]*OrderData[[#This Row],[Quantity]]</f>
        <v>77.624999999999986</v>
      </c>
      <c r="P628" t="str" cm="1">
        <f t="array" ref="P628">_xlfn.IFS(OrderData[[#This Row],[Roast Type]]="M","Medium",OrderData[[#This Row],[Roast Type]]="L","Light",OrderData[[#This Row],[Roast Type]]="D","Dark")</f>
        <v>Medium</v>
      </c>
      <c r="Q628" t="str" cm="1">
        <f t="array" ref="Q628">_xlfn.IFS(OrderData[[#This Row],[Coffee Type]]="Rob","Robusta",OrderData[[#This Row],[Coffee Type]]="Ara","Arabica",OrderData[[#This Row],[Coffee Type]]="Lib","Librica",OrderData[[#This Row],[Coffee Type]]="Exc","Excelsior")</f>
        <v>Arabica</v>
      </c>
    </row>
    <row r="629" spans="1:17" x14ac:dyDescent="0.3">
      <c r="A629" s="2" t="s">
        <v>1238</v>
      </c>
      <c r="B629" s="3">
        <v>44682</v>
      </c>
      <c r="C629" s="2" t="s">
        <v>1239</v>
      </c>
      <c r="D629" t="s">
        <v>125</v>
      </c>
      <c r="E629" s="2">
        <v>2</v>
      </c>
      <c r="F629" s="2" t="str">
        <f>VLOOKUP(OrderData[[#This Row],[Customer ID]],customers!$A$1:$I$1001,2,FALSE)</f>
        <v>Byron Acarson</v>
      </c>
      <c r="G629" s="2" t="str">
        <f>LEFT(OrderData[[#This Row],[Name]], SEARCH(" ", OrderData[[#This Row],[Name]]) - 1)</f>
        <v>Byron</v>
      </c>
      <c r="H629" s="2" t="str">
        <f>RIGHT(OrderData[[#This Row],[Name]], LEN(OrderData[[#This Row],[Name]]) - SEARCH(" ", OrderData[[#This Row],[Name]]))</f>
        <v>Acarson</v>
      </c>
      <c r="I629" s="2" t="str">
        <f>VLOOKUP(OrderData[[#This Row],[Customer ID]],customers!$A$1:$I$1001,6,FALSE)</f>
        <v>Houston</v>
      </c>
      <c r="J629" s="2" t="str">
        <f>VLOOKUP(OrderData[[#This Row],[Customer ID]],customers!$A$1:$I$1001,7,FALSE)</f>
        <v>United States</v>
      </c>
      <c r="K629" t="str">
        <f>VLOOKUP(OrderData[[#This Row],[Customer ID]],customers!$A$1:$I$1001,9,FALSE)</f>
        <v>Yes</v>
      </c>
      <c r="L629" t="str">
        <f>INDEX(Table3[Coffee Type],MATCH(OrderData[[#This Row],[Product ID]],Table3[Product ID],0))</f>
        <v>Exc</v>
      </c>
      <c r="M629" t="str">
        <f>VLOOKUP(OrderData[[#This Row],[Product ID]],products!$A$1:$G$49,3,FALSE)</f>
        <v>M</v>
      </c>
      <c r="N629">
        <f>VLOOKUP(OrderData[[#This Row],[Product ID]],products!$A$1:$G$49,5,FALSE)</f>
        <v>31.624999999999996</v>
      </c>
      <c r="O629" s="4">
        <f>OrderData[[#This Row],[Unit Price]]*OrderData[[#This Row],[Quantity]]</f>
        <v>63.249999999999993</v>
      </c>
      <c r="P629" t="str" cm="1">
        <f t="array" ref="P629">_xlfn.IFS(OrderData[[#This Row],[Roast Type]]="M","Medium",OrderData[[#This Row],[Roast Type]]="L","Light",OrderData[[#This Row],[Roast Type]]="D","Dark")</f>
        <v>Medium</v>
      </c>
      <c r="Q629" t="str" cm="1">
        <f t="array" ref="Q629">_xlfn.IFS(OrderData[[#This Row],[Coffee Type]]="Rob","Robusta",OrderData[[#This Row],[Coffee Type]]="Ara","Arabica",OrderData[[#This Row],[Coffee Type]]="Lib","Librica",OrderData[[#This Row],[Coffee Type]]="Exc","Excelsior")</f>
        <v>Excelsior</v>
      </c>
    </row>
    <row r="630" spans="1:17" x14ac:dyDescent="0.3">
      <c r="A630" s="2" t="s">
        <v>1240</v>
      </c>
      <c r="B630" s="3">
        <v>44680</v>
      </c>
      <c r="C630" s="2" t="s">
        <v>1241</v>
      </c>
      <c r="D630" t="s">
        <v>267</v>
      </c>
      <c r="E630" s="2">
        <v>6</v>
      </c>
      <c r="F630" s="2" t="str">
        <f>VLOOKUP(OrderData[[#This Row],[Customer ID]],customers!$A$1:$I$1001,2,FALSE)</f>
        <v>Faunie Brigham</v>
      </c>
      <c r="G630" s="2" t="str">
        <f>LEFT(OrderData[[#This Row],[Name]], SEARCH(" ", OrderData[[#This Row],[Name]]) - 1)</f>
        <v>Faunie</v>
      </c>
      <c r="H630" s="2" t="str">
        <f>RIGHT(OrderData[[#This Row],[Name]], LEN(OrderData[[#This Row],[Name]]) - SEARCH(" ", OrderData[[#This Row],[Name]]))</f>
        <v>Brigham</v>
      </c>
      <c r="I630" s="2" t="str">
        <f>VLOOKUP(OrderData[[#This Row],[Customer ID]],customers!$A$1:$I$1001,6,FALSE)</f>
        <v>Castlerea</v>
      </c>
      <c r="J630" s="2" t="str">
        <f>VLOOKUP(OrderData[[#This Row],[Customer ID]],customers!$A$1:$I$1001,7,FALSE)</f>
        <v>Ireland</v>
      </c>
      <c r="K630" t="str">
        <f>VLOOKUP(OrderData[[#This Row],[Customer ID]],customers!$A$1:$I$1001,9,FALSE)</f>
        <v>Yes</v>
      </c>
      <c r="L630" t="str">
        <f>INDEX(Table3[Coffee Type],MATCH(OrderData[[#This Row],[Product ID]],Table3[Product ID],0))</f>
        <v>Exc</v>
      </c>
      <c r="M630" t="str">
        <f>VLOOKUP(OrderData[[#This Row],[Product ID]],products!$A$1:$G$49,3,FALSE)</f>
        <v>L</v>
      </c>
      <c r="N630">
        <f>VLOOKUP(OrderData[[#This Row],[Product ID]],products!$A$1:$G$49,5,FALSE)</f>
        <v>4.4550000000000001</v>
      </c>
      <c r="O630" s="4">
        <f>OrderData[[#This Row],[Unit Price]]*OrderData[[#This Row],[Quantity]]</f>
        <v>26.73</v>
      </c>
      <c r="P630" t="str" cm="1">
        <f t="array" ref="P630">_xlfn.IFS(OrderData[[#This Row],[Roast Type]]="M","Medium",OrderData[[#This Row],[Roast Type]]="L","Light",OrderData[[#This Row],[Roast Type]]="D","Dark")</f>
        <v>Light</v>
      </c>
      <c r="Q630" t="str" cm="1">
        <f t="array" ref="Q630">_xlfn.IFS(OrderData[[#This Row],[Coffee Type]]="Rob","Robusta",OrderData[[#This Row],[Coffee Type]]="Ara","Arabica",OrderData[[#This Row],[Coffee Type]]="Lib","Librica",OrderData[[#This Row],[Coffee Type]]="Exc","Excelsior")</f>
        <v>Excelsior</v>
      </c>
    </row>
    <row r="631" spans="1:17" x14ac:dyDescent="0.3">
      <c r="A631" s="2" t="s">
        <v>1240</v>
      </c>
      <c r="B631" s="3">
        <v>44680</v>
      </c>
      <c r="C631" s="2" t="s">
        <v>1241</v>
      </c>
      <c r="D631" t="s">
        <v>136</v>
      </c>
      <c r="E631" s="2">
        <v>4</v>
      </c>
      <c r="F631" s="2" t="str">
        <f>VLOOKUP(OrderData[[#This Row],[Customer ID]],customers!$A$1:$I$1001,2,FALSE)</f>
        <v>Faunie Brigham</v>
      </c>
      <c r="G631" s="2" t="str">
        <f>LEFT(OrderData[[#This Row],[Name]], SEARCH(" ", OrderData[[#This Row],[Name]]) - 1)</f>
        <v>Faunie</v>
      </c>
      <c r="H631" s="2" t="str">
        <f>RIGHT(OrderData[[#This Row],[Name]], LEN(OrderData[[#This Row],[Name]]) - SEARCH(" ", OrderData[[#This Row],[Name]]))</f>
        <v>Brigham</v>
      </c>
      <c r="I631" s="2" t="str">
        <f>VLOOKUP(OrderData[[#This Row],[Customer ID]],customers!$A$1:$I$1001,6,FALSE)</f>
        <v>Castlerea</v>
      </c>
      <c r="J631" s="2" t="str">
        <f>VLOOKUP(OrderData[[#This Row],[Customer ID]],customers!$A$1:$I$1001,7,FALSE)</f>
        <v>Ireland</v>
      </c>
      <c r="K631" t="str">
        <f>VLOOKUP(OrderData[[#This Row],[Customer ID]],customers!$A$1:$I$1001,9,FALSE)</f>
        <v>Yes</v>
      </c>
      <c r="L631" t="str">
        <f>INDEX(Table3[Coffee Type],MATCH(OrderData[[#This Row],[Product ID]],Table3[Product ID],0))</f>
        <v>Lib</v>
      </c>
      <c r="M631" t="str">
        <f>VLOOKUP(OrderData[[#This Row],[Product ID]],products!$A$1:$G$49,3,FALSE)</f>
        <v>D</v>
      </c>
      <c r="N631">
        <f>VLOOKUP(OrderData[[#This Row],[Product ID]],products!$A$1:$G$49,5,FALSE)</f>
        <v>7.77</v>
      </c>
      <c r="O631" s="4">
        <f>OrderData[[#This Row],[Unit Price]]*OrderData[[#This Row],[Quantity]]</f>
        <v>31.08</v>
      </c>
      <c r="P631" t="str" cm="1">
        <f t="array" ref="P631">_xlfn.IFS(OrderData[[#This Row],[Roast Type]]="M","Medium",OrderData[[#This Row],[Roast Type]]="L","Light",OrderData[[#This Row],[Roast Type]]="D","Dark")</f>
        <v>Dark</v>
      </c>
      <c r="Q631" t="str" cm="1">
        <f t="array" ref="Q631">_xlfn.IFS(OrderData[[#This Row],[Coffee Type]]="Rob","Robusta",OrderData[[#This Row],[Coffee Type]]="Ara","Arabica",OrderData[[#This Row],[Coffee Type]]="Lib","Librica",OrderData[[#This Row],[Coffee Type]]="Exc","Excelsior")</f>
        <v>Librica</v>
      </c>
    </row>
    <row r="632" spans="1:17" x14ac:dyDescent="0.3">
      <c r="A632" s="2" t="s">
        <v>1240</v>
      </c>
      <c r="B632" s="3">
        <v>44680</v>
      </c>
      <c r="C632" s="2" t="s">
        <v>1241</v>
      </c>
      <c r="D632" t="s">
        <v>67</v>
      </c>
      <c r="E632" s="2">
        <v>1</v>
      </c>
      <c r="F632" s="2" t="str">
        <f>VLOOKUP(OrderData[[#This Row],[Customer ID]],customers!$A$1:$I$1001,2,FALSE)</f>
        <v>Faunie Brigham</v>
      </c>
      <c r="G632" s="2" t="str">
        <f>LEFT(OrderData[[#This Row],[Name]], SEARCH(" ", OrderData[[#This Row],[Name]]) - 1)</f>
        <v>Faunie</v>
      </c>
      <c r="H632" s="2" t="str">
        <f>RIGHT(OrderData[[#This Row],[Name]], LEN(OrderData[[#This Row],[Name]]) - SEARCH(" ", OrderData[[#This Row],[Name]]))</f>
        <v>Brigham</v>
      </c>
      <c r="I632" s="2" t="str">
        <f>VLOOKUP(OrderData[[#This Row],[Customer ID]],customers!$A$1:$I$1001,6,FALSE)</f>
        <v>Castlerea</v>
      </c>
      <c r="J632" s="2" t="str">
        <f>VLOOKUP(OrderData[[#This Row],[Customer ID]],customers!$A$1:$I$1001,7,FALSE)</f>
        <v>Ireland</v>
      </c>
      <c r="K632" t="str">
        <f>VLOOKUP(OrderData[[#This Row],[Customer ID]],customers!$A$1:$I$1001,9,FALSE)</f>
        <v>Yes</v>
      </c>
      <c r="L632" t="str">
        <f>INDEX(Table3[Coffee Type],MATCH(OrderData[[#This Row],[Product ID]],Table3[Product ID],0))</f>
        <v>Ara</v>
      </c>
      <c r="M632" t="str">
        <f>VLOOKUP(OrderData[[#This Row],[Product ID]],products!$A$1:$G$49,3,FALSE)</f>
        <v>D</v>
      </c>
      <c r="N632">
        <f>VLOOKUP(OrderData[[#This Row],[Product ID]],products!$A$1:$G$49,5,FALSE)</f>
        <v>2.9849999999999999</v>
      </c>
      <c r="O632" s="4">
        <f>OrderData[[#This Row],[Unit Price]]*OrderData[[#This Row],[Quantity]]</f>
        <v>2.9849999999999999</v>
      </c>
      <c r="P632" t="str" cm="1">
        <f t="array" ref="P632">_xlfn.IFS(OrderData[[#This Row],[Roast Type]]="M","Medium",OrderData[[#This Row],[Roast Type]]="L","Light",OrderData[[#This Row],[Roast Type]]="D","Dark")</f>
        <v>Dark</v>
      </c>
      <c r="Q632" t="str" cm="1">
        <f t="array" ref="Q632">_xlfn.IFS(OrderData[[#This Row],[Coffee Type]]="Rob","Robusta",OrderData[[#This Row],[Coffee Type]]="Ara","Arabica",OrderData[[#This Row],[Coffee Type]]="Lib","Librica",OrderData[[#This Row],[Coffee Type]]="Exc","Excelsior")</f>
        <v>Arabica</v>
      </c>
    </row>
    <row r="633" spans="1:17" x14ac:dyDescent="0.3">
      <c r="A633" s="2" t="s">
        <v>1240</v>
      </c>
      <c r="B633" s="3">
        <v>44680</v>
      </c>
      <c r="C633" s="2" t="s">
        <v>1241</v>
      </c>
      <c r="D633" t="s">
        <v>48</v>
      </c>
      <c r="E633" s="2">
        <v>5</v>
      </c>
      <c r="F633" s="2" t="str">
        <f>VLOOKUP(OrderData[[#This Row],[Customer ID]],customers!$A$1:$I$1001,2,FALSE)</f>
        <v>Faunie Brigham</v>
      </c>
      <c r="G633" s="2" t="str">
        <f>LEFT(OrderData[[#This Row],[Name]], SEARCH(" ", OrderData[[#This Row],[Name]]) - 1)</f>
        <v>Faunie</v>
      </c>
      <c r="H633" s="2" t="str">
        <f>RIGHT(OrderData[[#This Row],[Name]], LEN(OrderData[[#This Row],[Name]]) - SEARCH(" ", OrderData[[#This Row],[Name]]))</f>
        <v>Brigham</v>
      </c>
      <c r="I633" s="2" t="str">
        <f>VLOOKUP(OrderData[[#This Row],[Customer ID]],customers!$A$1:$I$1001,6,FALSE)</f>
        <v>Castlerea</v>
      </c>
      <c r="J633" s="2" t="str">
        <f>VLOOKUP(OrderData[[#This Row],[Customer ID]],customers!$A$1:$I$1001,7,FALSE)</f>
        <v>Ireland</v>
      </c>
      <c r="K633" t="str">
        <f>VLOOKUP(OrderData[[#This Row],[Customer ID]],customers!$A$1:$I$1001,9,FALSE)</f>
        <v>Yes</v>
      </c>
      <c r="L633" t="str">
        <f>INDEX(Table3[Coffee Type],MATCH(OrderData[[#This Row],[Product ID]],Table3[Product ID],0))</f>
        <v>Rob</v>
      </c>
      <c r="M633" t="str">
        <f>VLOOKUP(OrderData[[#This Row],[Product ID]],products!$A$1:$G$49,3,FALSE)</f>
        <v>D</v>
      </c>
      <c r="N633">
        <f>VLOOKUP(OrderData[[#This Row],[Product ID]],products!$A$1:$G$49,5,FALSE)</f>
        <v>20.584999999999997</v>
      </c>
      <c r="O633" s="4">
        <f>OrderData[[#This Row],[Unit Price]]*OrderData[[#This Row],[Quantity]]</f>
        <v>102.92499999999998</v>
      </c>
      <c r="P633" t="str" cm="1">
        <f t="array" ref="P633">_xlfn.IFS(OrderData[[#This Row],[Roast Type]]="M","Medium",OrderData[[#This Row],[Roast Type]]="L","Light",OrderData[[#This Row],[Roast Type]]="D","Dark")</f>
        <v>Dark</v>
      </c>
      <c r="Q633" t="str" cm="1">
        <f t="array" ref="Q633">_xlfn.IFS(OrderData[[#This Row],[Coffee Type]]="Rob","Robusta",OrderData[[#This Row],[Coffee Type]]="Ara","Arabica",OrderData[[#This Row],[Coffee Type]]="Lib","Librica",OrderData[[#This Row],[Coffee Type]]="Exc","Excelsior")</f>
        <v>Robusta</v>
      </c>
    </row>
    <row r="634" spans="1:17" x14ac:dyDescent="0.3">
      <c r="A634" s="2" t="s">
        <v>1242</v>
      </c>
      <c r="B634" s="3">
        <v>44049</v>
      </c>
      <c r="C634" s="2" t="s">
        <v>1243</v>
      </c>
      <c r="D634" t="s">
        <v>189</v>
      </c>
      <c r="E634" s="2">
        <v>4</v>
      </c>
      <c r="F634" s="2" t="str">
        <f>VLOOKUP(OrderData[[#This Row],[Customer ID]],customers!$A$1:$I$1001,2,FALSE)</f>
        <v>Marjorie Yoxen</v>
      </c>
      <c r="G634" s="2" t="str">
        <f>LEFT(OrderData[[#This Row],[Name]], SEARCH(" ", OrderData[[#This Row],[Name]]) - 1)</f>
        <v>Marjorie</v>
      </c>
      <c r="H634" s="2" t="str">
        <f>RIGHT(OrderData[[#This Row],[Name]], LEN(OrderData[[#This Row],[Name]]) - SEARCH(" ", OrderData[[#This Row],[Name]]))</f>
        <v>Yoxen</v>
      </c>
      <c r="I634" s="2" t="str">
        <f>VLOOKUP(OrderData[[#This Row],[Customer ID]],customers!$A$1:$I$1001,6,FALSE)</f>
        <v>Los Angeles</v>
      </c>
      <c r="J634" s="2" t="str">
        <f>VLOOKUP(OrderData[[#This Row],[Customer ID]],customers!$A$1:$I$1001,7,FALSE)</f>
        <v>United States</v>
      </c>
      <c r="K634" t="str">
        <f>VLOOKUP(OrderData[[#This Row],[Customer ID]],customers!$A$1:$I$1001,9,FALSE)</f>
        <v>No</v>
      </c>
      <c r="L634" t="str">
        <f>INDEX(Table3[Coffee Type],MATCH(OrderData[[#This Row],[Product ID]],Table3[Product ID],0))</f>
        <v>Exc</v>
      </c>
      <c r="M634" t="str">
        <f>VLOOKUP(OrderData[[#This Row],[Product ID]],products!$A$1:$G$49,3,FALSE)</f>
        <v>L</v>
      </c>
      <c r="N634">
        <f>VLOOKUP(OrderData[[#This Row],[Product ID]],products!$A$1:$G$49,5,FALSE)</f>
        <v>8.91</v>
      </c>
      <c r="O634" s="4">
        <f>OrderData[[#This Row],[Unit Price]]*OrderData[[#This Row],[Quantity]]</f>
        <v>35.64</v>
      </c>
      <c r="P634" t="str" cm="1">
        <f t="array" ref="P634">_xlfn.IFS(OrderData[[#This Row],[Roast Type]]="M","Medium",OrderData[[#This Row],[Roast Type]]="L","Light",OrderData[[#This Row],[Roast Type]]="D","Dark")</f>
        <v>Light</v>
      </c>
      <c r="Q634" t="str" cm="1">
        <f t="array" ref="Q634">_xlfn.IFS(OrderData[[#This Row],[Coffee Type]]="Rob","Robusta",OrderData[[#This Row],[Coffee Type]]="Ara","Arabica",OrderData[[#This Row],[Coffee Type]]="Lib","Librica",OrderData[[#This Row],[Coffee Type]]="Exc","Excelsior")</f>
        <v>Excelsior</v>
      </c>
    </row>
    <row r="635" spans="1:17" x14ac:dyDescent="0.3">
      <c r="A635" s="2" t="s">
        <v>1244</v>
      </c>
      <c r="B635" s="3">
        <v>43820</v>
      </c>
      <c r="C635" s="2" t="s">
        <v>1245</v>
      </c>
      <c r="D635" t="s">
        <v>202</v>
      </c>
      <c r="E635" s="2">
        <v>4</v>
      </c>
      <c r="F635" s="2" t="str">
        <f>VLOOKUP(OrderData[[#This Row],[Customer ID]],customers!$A$1:$I$1001,2,FALSE)</f>
        <v>Gaspar McGavin</v>
      </c>
      <c r="G635" s="2" t="str">
        <f>LEFT(OrderData[[#This Row],[Name]], SEARCH(" ", OrderData[[#This Row],[Name]]) - 1)</f>
        <v>Gaspar</v>
      </c>
      <c r="H635" s="2" t="str">
        <f>RIGHT(OrderData[[#This Row],[Name]], LEN(OrderData[[#This Row],[Name]]) - SEARCH(" ", OrderData[[#This Row],[Name]]))</f>
        <v>McGavin</v>
      </c>
      <c r="I635" s="2" t="str">
        <f>VLOOKUP(OrderData[[#This Row],[Customer ID]],customers!$A$1:$I$1001,6,FALSE)</f>
        <v>Wilkes Barre</v>
      </c>
      <c r="J635" s="2" t="str">
        <f>VLOOKUP(OrderData[[#This Row],[Customer ID]],customers!$A$1:$I$1001,7,FALSE)</f>
        <v>United States</v>
      </c>
      <c r="K635" t="str">
        <f>VLOOKUP(OrderData[[#This Row],[Customer ID]],customers!$A$1:$I$1001,9,FALSE)</f>
        <v>No</v>
      </c>
      <c r="L635" t="str">
        <f>INDEX(Table3[Coffee Type],MATCH(OrderData[[#This Row],[Product ID]],Table3[Product ID],0))</f>
        <v>Rob</v>
      </c>
      <c r="M635" t="str">
        <f>VLOOKUP(OrderData[[#This Row],[Product ID]],products!$A$1:$G$49,3,FALSE)</f>
        <v>L</v>
      </c>
      <c r="N635">
        <f>VLOOKUP(OrderData[[#This Row],[Product ID]],products!$A$1:$G$49,5,FALSE)</f>
        <v>11.95</v>
      </c>
      <c r="O635" s="4">
        <f>OrderData[[#This Row],[Unit Price]]*OrderData[[#This Row],[Quantity]]</f>
        <v>47.8</v>
      </c>
      <c r="P635" t="str" cm="1">
        <f t="array" ref="P635">_xlfn.IFS(OrderData[[#This Row],[Roast Type]]="M","Medium",OrderData[[#This Row],[Roast Type]]="L","Light",OrderData[[#This Row],[Roast Type]]="D","Dark")</f>
        <v>Light</v>
      </c>
      <c r="Q635" t="str" cm="1">
        <f t="array" ref="Q635">_xlfn.IFS(OrderData[[#This Row],[Coffee Type]]="Rob","Robusta",OrderData[[#This Row],[Coffee Type]]="Ara","Arabica",OrderData[[#This Row],[Coffee Type]]="Lib","Librica",OrderData[[#This Row],[Coffee Type]]="Exc","Excelsior")</f>
        <v>Robusta</v>
      </c>
    </row>
    <row r="636" spans="1:17" x14ac:dyDescent="0.3">
      <c r="A636" s="2" t="s">
        <v>1246</v>
      </c>
      <c r="B636" s="3">
        <v>43940</v>
      </c>
      <c r="C636" s="2" t="s">
        <v>1247</v>
      </c>
      <c r="D636" t="s">
        <v>109</v>
      </c>
      <c r="E636" s="2">
        <v>3</v>
      </c>
      <c r="F636" s="2" t="str">
        <f>VLOOKUP(OrderData[[#This Row],[Customer ID]],customers!$A$1:$I$1001,2,FALSE)</f>
        <v>Lindy Uttermare</v>
      </c>
      <c r="G636" s="2" t="str">
        <f>LEFT(OrderData[[#This Row],[Name]], SEARCH(" ", OrderData[[#This Row],[Name]]) - 1)</f>
        <v>Lindy</v>
      </c>
      <c r="H636" s="2" t="str">
        <f>RIGHT(OrderData[[#This Row],[Name]], LEN(OrderData[[#This Row],[Name]]) - SEARCH(" ", OrderData[[#This Row],[Name]]))</f>
        <v>Uttermare</v>
      </c>
      <c r="I636" s="2" t="str">
        <f>VLOOKUP(OrderData[[#This Row],[Customer ID]],customers!$A$1:$I$1001,6,FALSE)</f>
        <v>Denton</v>
      </c>
      <c r="J636" s="2" t="str">
        <f>VLOOKUP(OrderData[[#This Row],[Customer ID]],customers!$A$1:$I$1001,7,FALSE)</f>
        <v>United States</v>
      </c>
      <c r="K636" t="str">
        <f>VLOOKUP(OrderData[[#This Row],[Customer ID]],customers!$A$1:$I$1001,9,FALSE)</f>
        <v>No</v>
      </c>
      <c r="L636" t="str">
        <f>INDEX(Table3[Coffee Type],MATCH(OrderData[[#This Row],[Product ID]],Table3[Product ID],0))</f>
        <v>Lib</v>
      </c>
      <c r="M636" t="str">
        <f>VLOOKUP(OrderData[[#This Row],[Product ID]],products!$A$1:$G$49,3,FALSE)</f>
        <v>M</v>
      </c>
      <c r="N636">
        <f>VLOOKUP(OrderData[[#This Row],[Product ID]],products!$A$1:$G$49,5,FALSE)</f>
        <v>14.55</v>
      </c>
      <c r="O636" s="4">
        <f>OrderData[[#This Row],[Unit Price]]*OrderData[[#This Row],[Quantity]]</f>
        <v>43.650000000000006</v>
      </c>
      <c r="P636" t="str" cm="1">
        <f t="array" ref="P636">_xlfn.IFS(OrderData[[#This Row],[Roast Type]]="M","Medium",OrderData[[#This Row],[Roast Type]]="L","Light",OrderData[[#This Row],[Roast Type]]="D","Dark")</f>
        <v>Medium</v>
      </c>
      <c r="Q636" t="str" cm="1">
        <f t="array" ref="Q636">_xlfn.IFS(OrderData[[#This Row],[Coffee Type]]="Rob","Robusta",OrderData[[#This Row],[Coffee Type]]="Ara","Arabica",OrderData[[#This Row],[Coffee Type]]="Lib","Librica",OrderData[[#This Row],[Coffee Type]]="Exc","Excelsior")</f>
        <v>Librica</v>
      </c>
    </row>
    <row r="637" spans="1:17" x14ac:dyDescent="0.3">
      <c r="A637" s="2" t="s">
        <v>1248</v>
      </c>
      <c r="B637" s="3">
        <v>44578</v>
      </c>
      <c r="C637" s="2" t="s">
        <v>1249</v>
      </c>
      <c r="D637" t="s">
        <v>189</v>
      </c>
      <c r="E637" s="2">
        <v>4</v>
      </c>
      <c r="F637" s="2" t="str">
        <f>VLOOKUP(OrderData[[#This Row],[Customer ID]],customers!$A$1:$I$1001,2,FALSE)</f>
        <v>Eal D'Ambrogio</v>
      </c>
      <c r="G637" s="2" t="str">
        <f>LEFT(OrderData[[#This Row],[Name]], SEARCH(" ", OrderData[[#This Row],[Name]]) - 1)</f>
        <v>Eal</v>
      </c>
      <c r="H637" s="2" t="str">
        <f>RIGHT(OrderData[[#This Row],[Name]], LEN(OrderData[[#This Row],[Name]]) - SEARCH(" ", OrderData[[#This Row],[Name]]))</f>
        <v>D'Ambrogio</v>
      </c>
      <c r="I637" s="2" t="str">
        <f>VLOOKUP(OrderData[[#This Row],[Customer ID]],customers!$A$1:$I$1001,6,FALSE)</f>
        <v>Lees Summit</v>
      </c>
      <c r="J637" s="2" t="str">
        <f>VLOOKUP(OrderData[[#This Row],[Customer ID]],customers!$A$1:$I$1001,7,FALSE)</f>
        <v>United States</v>
      </c>
      <c r="K637" t="str">
        <f>VLOOKUP(OrderData[[#This Row],[Customer ID]],customers!$A$1:$I$1001,9,FALSE)</f>
        <v>Yes</v>
      </c>
      <c r="L637" t="str">
        <f>INDEX(Table3[Coffee Type],MATCH(OrderData[[#This Row],[Product ID]],Table3[Product ID],0))</f>
        <v>Exc</v>
      </c>
      <c r="M637" t="str">
        <f>VLOOKUP(OrderData[[#This Row],[Product ID]],products!$A$1:$G$49,3,FALSE)</f>
        <v>L</v>
      </c>
      <c r="N637">
        <f>VLOOKUP(OrderData[[#This Row],[Product ID]],products!$A$1:$G$49,5,FALSE)</f>
        <v>8.91</v>
      </c>
      <c r="O637" s="4">
        <f>OrderData[[#This Row],[Unit Price]]*OrderData[[#This Row],[Quantity]]</f>
        <v>35.64</v>
      </c>
      <c r="P637" t="str" cm="1">
        <f t="array" ref="P637">_xlfn.IFS(OrderData[[#This Row],[Roast Type]]="M","Medium",OrderData[[#This Row],[Roast Type]]="L","Light",OrderData[[#This Row],[Roast Type]]="D","Dark")</f>
        <v>Light</v>
      </c>
      <c r="Q637" t="str" cm="1">
        <f t="array" ref="Q637">_xlfn.IFS(OrderData[[#This Row],[Coffee Type]]="Rob","Robusta",OrderData[[#This Row],[Coffee Type]]="Ara","Arabica",OrderData[[#This Row],[Coffee Type]]="Lib","Librica",OrderData[[#This Row],[Coffee Type]]="Exc","Excelsior")</f>
        <v>Excelsior</v>
      </c>
    </row>
    <row r="638" spans="1:17" x14ac:dyDescent="0.3">
      <c r="A638" s="2" t="s">
        <v>1250</v>
      </c>
      <c r="B638" s="3">
        <v>43487</v>
      </c>
      <c r="C638" s="2" t="s">
        <v>1251</v>
      </c>
      <c r="D638" t="s">
        <v>145</v>
      </c>
      <c r="E638" s="2">
        <v>6</v>
      </c>
      <c r="F638" s="2" t="str">
        <f>VLOOKUP(OrderData[[#This Row],[Customer ID]],customers!$A$1:$I$1001,2,FALSE)</f>
        <v>Carolee Winchcombe</v>
      </c>
      <c r="G638" s="2" t="str">
        <f>LEFT(OrderData[[#This Row],[Name]], SEARCH(" ", OrderData[[#This Row],[Name]]) - 1)</f>
        <v>Carolee</v>
      </c>
      <c r="H638" s="2" t="str">
        <f>RIGHT(OrderData[[#This Row],[Name]], LEN(OrderData[[#This Row],[Name]]) - SEARCH(" ", OrderData[[#This Row],[Name]]))</f>
        <v>Winchcombe</v>
      </c>
      <c r="I638" s="2" t="str">
        <f>VLOOKUP(OrderData[[#This Row],[Customer ID]],customers!$A$1:$I$1001,6,FALSE)</f>
        <v>Little Rock</v>
      </c>
      <c r="J638" s="2" t="str">
        <f>VLOOKUP(OrderData[[#This Row],[Customer ID]],customers!$A$1:$I$1001,7,FALSE)</f>
        <v>United States</v>
      </c>
      <c r="K638" t="str">
        <f>VLOOKUP(OrderData[[#This Row],[Customer ID]],customers!$A$1:$I$1001,9,FALSE)</f>
        <v>Yes</v>
      </c>
      <c r="L638" t="str">
        <f>INDEX(Table3[Coffee Type],MATCH(OrderData[[#This Row],[Product ID]],Table3[Product ID],0))</f>
        <v>Lib</v>
      </c>
      <c r="M638" t="str">
        <f>VLOOKUP(OrderData[[#This Row],[Product ID]],products!$A$1:$G$49,3,FALSE)</f>
        <v>L</v>
      </c>
      <c r="N638">
        <f>VLOOKUP(OrderData[[#This Row],[Product ID]],products!$A$1:$G$49,5,FALSE)</f>
        <v>15.85</v>
      </c>
      <c r="O638" s="4">
        <f>OrderData[[#This Row],[Unit Price]]*OrderData[[#This Row],[Quantity]]</f>
        <v>95.1</v>
      </c>
      <c r="P638" t="str" cm="1">
        <f t="array" ref="P638">_xlfn.IFS(OrderData[[#This Row],[Roast Type]]="M","Medium",OrderData[[#This Row],[Roast Type]]="L","Light",OrderData[[#This Row],[Roast Type]]="D","Dark")</f>
        <v>Light</v>
      </c>
      <c r="Q638" t="str" cm="1">
        <f t="array" ref="Q638">_xlfn.IFS(OrderData[[#This Row],[Coffee Type]]="Rob","Robusta",OrderData[[#This Row],[Coffee Type]]="Ara","Arabica",OrderData[[#This Row],[Coffee Type]]="Lib","Librica",OrderData[[#This Row],[Coffee Type]]="Exc","Excelsior")</f>
        <v>Librica</v>
      </c>
    </row>
    <row r="639" spans="1:17" x14ac:dyDescent="0.3">
      <c r="A639" s="2" t="s">
        <v>1252</v>
      </c>
      <c r="B639" s="3">
        <v>43889</v>
      </c>
      <c r="C639" s="2" t="s">
        <v>1253</v>
      </c>
      <c r="D639" t="s">
        <v>125</v>
      </c>
      <c r="E639" s="2">
        <v>1</v>
      </c>
      <c r="F639" s="2" t="str">
        <f>VLOOKUP(OrderData[[#This Row],[Customer ID]],customers!$A$1:$I$1001,2,FALSE)</f>
        <v>Benedikta Paumier</v>
      </c>
      <c r="G639" s="2" t="str">
        <f>LEFT(OrderData[[#This Row],[Name]], SEARCH(" ", OrderData[[#This Row],[Name]]) - 1)</f>
        <v>Benedikta</v>
      </c>
      <c r="H639" s="2" t="str">
        <f>RIGHT(OrderData[[#This Row],[Name]], LEN(OrderData[[#This Row],[Name]]) - SEARCH(" ", OrderData[[#This Row],[Name]]))</f>
        <v>Paumier</v>
      </c>
      <c r="I639" s="2" t="str">
        <f>VLOOKUP(OrderData[[#This Row],[Customer ID]],customers!$A$1:$I$1001,6,FALSE)</f>
        <v>Ballisodare</v>
      </c>
      <c r="J639" s="2" t="str">
        <f>VLOOKUP(OrderData[[#This Row],[Customer ID]],customers!$A$1:$I$1001,7,FALSE)</f>
        <v>Ireland</v>
      </c>
      <c r="K639" t="str">
        <f>VLOOKUP(OrderData[[#This Row],[Customer ID]],customers!$A$1:$I$1001,9,FALSE)</f>
        <v>Yes</v>
      </c>
      <c r="L639" t="str">
        <f>INDEX(Table3[Coffee Type],MATCH(OrderData[[#This Row],[Product ID]],Table3[Product ID],0))</f>
        <v>Exc</v>
      </c>
      <c r="M639" t="str">
        <f>VLOOKUP(OrderData[[#This Row],[Product ID]],products!$A$1:$G$49,3,FALSE)</f>
        <v>M</v>
      </c>
      <c r="N639">
        <f>VLOOKUP(OrderData[[#This Row],[Product ID]],products!$A$1:$G$49,5,FALSE)</f>
        <v>31.624999999999996</v>
      </c>
      <c r="O639" s="4">
        <f>OrderData[[#This Row],[Unit Price]]*OrderData[[#This Row],[Quantity]]</f>
        <v>31.624999999999996</v>
      </c>
      <c r="P639" t="str" cm="1">
        <f t="array" ref="P639">_xlfn.IFS(OrderData[[#This Row],[Roast Type]]="M","Medium",OrderData[[#This Row],[Roast Type]]="L","Light",OrderData[[#This Row],[Roast Type]]="D","Dark")</f>
        <v>Medium</v>
      </c>
      <c r="Q639" t="str" cm="1">
        <f t="array" ref="Q639">_xlfn.IFS(OrderData[[#This Row],[Coffee Type]]="Rob","Robusta",OrderData[[#This Row],[Coffee Type]]="Ara","Arabica",OrderData[[#This Row],[Coffee Type]]="Lib","Librica",OrderData[[#This Row],[Coffee Type]]="Exc","Excelsior")</f>
        <v>Excelsior</v>
      </c>
    </row>
    <row r="640" spans="1:17" x14ac:dyDescent="0.3">
      <c r="A640" s="2" t="s">
        <v>1254</v>
      </c>
      <c r="B640" s="3">
        <v>43684</v>
      </c>
      <c r="C640" s="2" t="s">
        <v>1255</v>
      </c>
      <c r="D640" t="s">
        <v>184</v>
      </c>
      <c r="E640" s="2">
        <v>3</v>
      </c>
      <c r="F640" s="2" t="str">
        <f>VLOOKUP(OrderData[[#This Row],[Customer ID]],customers!$A$1:$I$1001,2,FALSE)</f>
        <v>Neville Piatto</v>
      </c>
      <c r="G640" s="2" t="str">
        <f>LEFT(OrderData[[#This Row],[Name]], SEARCH(" ", OrderData[[#This Row],[Name]]) - 1)</f>
        <v>Neville</v>
      </c>
      <c r="H640" s="2" t="str">
        <f>RIGHT(OrderData[[#This Row],[Name]], LEN(OrderData[[#This Row],[Name]]) - SEARCH(" ", OrderData[[#This Row],[Name]]))</f>
        <v>Piatto</v>
      </c>
      <c r="I640" s="2" t="str">
        <f>VLOOKUP(OrderData[[#This Row],[Customer ID]],customers!$A$1:$I$1001,6,FALSE)</f>
        <v>Daingean</v>
      </c>
      <c r="J640" s="2" t="str">
        <f>VLOOKUP(OrderData[[#This Row],[Customer ID]],customers!$A$1:$I$1001,7,FALSE)</f>
        <v>Ireland</v>
      </c>
      <c r="K640" t="str">
        <f>VLOOKUP(OrderData[[#This Row],[Customer ID]],customers!$A$1:$I$1001,9,FALSE)</f>
        <v>Yes</v>
      </c>
      <c r="L640" t="str">
        <f>INDEX(Table3[Coffee Type],MATCH(OrderData[[#This Row],[Product ID]],Table3[Product ID],0))</f>
        <v>Ara</v>
      </c>
      <c r="M640" t="str">
        <f>VLOOKUP(OrderData[[#This Row],[Product ID]],products!$A$1:$G$49,3,FALSE)</f>
        <v>M</v>
      </c>
      <c r="N640">
        <f>VLOOKUP(OrderData[[#This Row],[Product ID]],products!$A$1:$G$49,5,FALSE)</f>
        <v>25.874999999999996</v>
      </c>
      <c r="O640" s="4">
        <f>OrderData[[#This Row],[Unit Price]]*OrderData[[#This Row],[Quantity]]</f>
        <v>77.624999999999986</v>
      </c>
      <c r="P640" t="str" cm="1">
        <f t="array" ref="P640">_xlfn.IFS(OrderData[[#This Row],[Roast Type]]="M","Medium",OrderData[[#This Row],[Roast Type]]="L","Light",OrderData[[#This Row],[Roast Type]]="D","Dark")</f>
        <v>Medium</v>
      </c>
      <c r="Q640" t="str" cm="1">
        <f t="array" ref="Q640">_xlfn.IFS(OrderData[[#This Row],[Coffee Type]]="Rob","Robusta",OrderData[[#This Row],[Coffee Type]]="Ara","Arabica",OrderData[[#This Row],[Coffee Type]]="Lib","Librica",OrderData[[#This Row],[Coffee Type]]="Exc","Excelsior")</f>
        <v>Arabica</v>
      </c>
    </row>
    <row r="641" spans="1:17" x14ac:dyDescent="0.3">
      <c r="A641" s="2" t="s">
        <v>1256</v>
      </c>
      <c r="B641" s="3">
        <v>44331</v>
      </c>
      <c r="C641" s="2" t="s">
        <v>1257</v>
      </c>
      <c r="D641" t="s">
        <v>51</v>
      </c>
      <c r="E641" s="2">
        <v>1</v>
      </c>
      <c r="F641" s="2" t="str">
        <f>VLOOKUP(OrderData[[#This Row],[Customer ID]],customers!$A$1:$I$1001,2,FALSE)</f>
        <v>Jeno Capey</v>
      </c>
      <c r="G641" s="2" t="str">
        <f>LEFT(OrderData[[#This Row],[Name]], SEARCH(" ", OrderData[[#This Row],[Name]]) - 1)</f>
        <v>Jeno</v>
      </c>
      <c r="H641" s="2" t="str">
        <f>RIGHT(OrderData[[#This Row],[Name]], LEN(OrderData[[#This Row],[Name]]) - SEARCH(" ", OrderData[[#This Row],[Name]]))</f>
        <v>Capey</v>
      </c>
      <c r="I641" s="2" t="str">
        <f>VLOOKUP(OrderData[[#This Row],[Customer ID]],customers!$A$1:$I$1001,6,FALSE)</f>
        <v>Erie</v>
      </c>
      <c r="J641" s="2" t="str">
        <f>VLOOKUP(OrderData[[#This Row],[Customer ID]],customers!$A$1:$I$1001,7,FALSE)</f>
        <v>United States</v>
      </c>
      <c r="K641" t="str">
        <f>VLOOKUP(OrderData[[#This Row],[Customer ID]],customers!$A$1:$I$1001,9,FALSE)</f>
        <v>Yes</v>
      </c>
      <c r="L641" t="str">
        <f>INDEX(Table3[Coffee Type],MATCH(OrderData[[#This Row],[Product ID]],Table3[Product ID],0))</f>
        <v>Lib</v>
      </c>
      <c r="M641" t="str">
        <f>VLOOKUP(OrderData[[#This Row],[Product ID]],products!$A$1:$G$49,3,FALSE)</f>
        <v>D</v>
      </c>
      <c r="N641">
        <f>VLOOKUP(OrderData[[#This Row],[Product ID]],products!$A$1:$G$49,5,FALSE)</f>
        <v>3.8849999999999998</v>
      </c>
      <c r="O641" s="4">
        <f>OrderData[[#This Row],[Unit Price]]*OrderData[[#This Row],[Quantity]]</f>
        <v>3.8849999999999998</v>
      </c>
      <c r="P641" t="str" cm="1">
        <f t="array" ref="P641">_xlfn.IFS(OrderData[[#This Row],[Roast Type]]="M","Medium",OrderData[[#This Row],[Roast Type]]="L","Light",OrderData[[#This Row],[Roast Type]]="D","Dark")</f>
        <v>Dark</v>
      </c>
      <c r="Q641" t="str" cm="1">
        <f t="array" ref="Q641">_xlfn.IFS(OrderData[[#This Row],[Coffee Type]]="Rob","Robusta",OrderData[[#This Row],[Coffee Type]]="Ara","Arabica",OrderData[[#This Row],[Coffee Type]]="Lib","Librica",OrderData[[#This Row],[Coffee Type]]="Exc","Excelsior")</f>
        <v>Librica</v>
      </c>
    </row>
    <row r="642" spans="1:17" x14ac:dyDescent="0.3">
      <c r="A642" s="2" t="s">
        <v>1258</v>
      </c>
      <c r="B642" s="3">
        <v>44547</v>
      </c>
      <c r="C642" s="2" t="s">
        <v>1259</v>
      </c>
      <c r="D642" t="s">
        <v>23</v>
      </c>
      <c r="E642" s="2">
        <v>5</v>
      </c>
      <c r="F642" s="2" t="str">
        <f>VLOOKUP(OrderData[[#This Row],[Customer ID]],customers!$A$1:$I$1001,2,FALSE)</f>
        <v>Tuckie Mathonnet</v>
      </c>
      <c r="G642" s="2" t="str">
        <f>LEFT(OrderData[[#This Row],[Name]], SEARCH(" ", OrderData[[#This Row],[Name]]) - 1)</f>
        <v>Tuckie</v>
      </c>
      <c r="H642" s="2" t="str">
        <f>RIGHT(OrderData[[#This Row],[Name]], LEN(OrderData[[#This Row],[Name]]) - SEARCH(" ", OrderData[[#This Row],[Name]]))</f>
        <v>Mathonnet</v>
      </c>
      <c r="I642" s="2" t="str">
        <f>VLOOKUP(OrderData[[#This Row],[Customer ID]],customers!$A$1:$I$1001,6,FALSE)</f>
        <v>Columbus</v>
      </c>
      <c r="J642" s="2" t="str">
        <f>VLOOKUP(OrderData[[#This Row],[Customer ID]],customers!$A$1:$I$1001,7,FALSE)</f>
        <v>United States</v>
      </c>
      <c r="K642" t="str">
        <f>VLOOKUP(OrderData[[#This Row],[Customer ID]],customers!$A$1:$I$1001,9,FALSE)</f>
        <v>No</v>
      </c>
      <c r="L642" t="str">
        <f>INDEX(Table3[Coffee Type],MATCH(OrderData[[#This Row],[Product ID]],Table3[Product ID],0))</f>
        <v>Rob</v>
      </c>
      <c r="M642" t="str">
        <f>VLOOKUP(OrderData[[#This Row],[Product ID]],products!$A$1:$G$49,3,FALSE)</f>
        <v>L</v>
      </c>
      <c r="N642">
        <f>VLOOKUP(OrderData[[#This Row],[Product ID]],products!$A$1:$G$49,5,FALSE)</f>
        <v>27.484999999999996</v>
      </c>
      <c r="O642" s="4">
        <f>OrderData[[#This Row],[Unit Price]]*OrderData[[#This Row],[Quantity]]</f>
        <v>137.42499999999998</v>
      </c>
      <c r="P642" t="str" cm="1">
        <f t="array" ref="P642">_xlfn.IFS(OrderData[[#This Row],[Roast Type]]="M","Medium",OrderData[[#This Row],[Roast Type]]="L","Light",OrderData[[#This Row],[Roast Type]]="D","Dark")</f>
        <v>Light</v>
      </c>
      <c r="Q642" t="str" cm="1">
        <f t="array" ref="Q642">_xlfn.IFS(OrderData[[#This Row],[Coffee Type]]="Rob","Robusta",OrderData[[#This Row],[Coffee Type]]="Ara","Arabica",OrderData[[#This Row],[Coffee Type]]="Lib","Librica",OrderData[[#This Row],[Coffee Type]]="Exc","Excelsior")</f>
        <v>Robusta</v>
      </c>
    </row>
    <row r="643" spans="1:17" x14ac:dyDescent="0.3">
      <c r="A643" s="2" t="s">
        <v>1260</v>
      </c>
      <c r="B643" s="3">
        <v>44448</v>
      </c>
      <c r="C643" s="2" t="s">
        <v>1261</v>
      </c>
      <c r="D643" t="s">
        <v>202</v>
      </c>
      <c r="E643" s="2">
        <v>3</v>
      </c>
      <c r="F643" s="2" t="str">
        <f>VLOOKUP(OrderData[[#This Row],[Customer ID]],customers!$A$1:$I$1001,2,FALSE)</f>
        <v>Yardley Basill</v>
      </c>
      <c r="G643" s="2" t="str">
        <f>LEFT(OrderData[[#This Row],[Name]], SEARCH(" ", OrderData[[#This Row],[Name]]) - 1)</f>
        <v>Yardley</v>
      </c>
      <c r="H643" s="2" t="str">
        <f>RIGHT(OrderData[[#This Row],[Name]], LEN(OrderData[[#This Row],[Name]]) - SEARCH(" ", OrderData[[#This Row],[Name]]))</f>
        <v>Basill</v>
      </c>
      <c r="I643" s="2" t="str">
        <f>VLOOKUP(OrderData[[#This Row],[Customer ID]],customers!$A$1:$I$1001,6,FALSE)</f>
        <v>Pittsburgh</v>
      </c>
      <c r="J643" s="2" t="str">
        <f>VLOOKUP(OrderData[[#This Row],[Customer ID]],customers!$A$1:$I$1001,7,FALSE)</f>
        <v>United States</v>
      </c>
      <c r="K643" t="str">
        <f>VLOOKUP(OrderData[[#This Row],[Customer ID]],customers!$A$1:$I$1001,9,FALSE)</f>
        <v>Yes</v>
      </c>
      <c r="L643" t="str">
        <f>INDEX(Table3[Coffee Type],MATCH(OrderData[[#This Row],[Product ID]],Table3[Product ID],0))</f>
        <v>Rob</v>
      </c>
      <c r="M643" t="str">
        <f>VLOOKUP(OrderData[[#This Row],[Product ID]],products!$A$1:$G$49,3,FALSE)</f>
        <v>L</v>
      </c>
      <c r="N643">
        <f>VLOOKUP(OrderData[[#This Row],[Product ID]],products!$A$1:$G$49,5,FALSE)</f>
        <v>11.95</v>
      </c>
      <c r="O643" s="4">
        <f>OrderData[[#This Row],[Unit Price]]*OrderData[[#This Row],[Quantity]]</f>
        <v>35.849999999999994</v>
      </c>
      <c r="P643" t="str" cm="1">
        <f t="array" ref="P643">_xlfn.IFS(OrderData[[#This Row],[Roast Type]]="M","Medium",OrderData[[#This Row],[Roast Type]]="L","Light",OrderData[[#This Row],[Roast Type]]="D","Dark")</f>
        <v>Light</v>
      </c>
      <c r="Q643" t="str" cm="1">
        <f t="array" ref="Q643">_xlfn.IFS(OrderData[[#This Row],[Coffee Type]]="Rob","Robusta",OrderData[[#This Row],[Coffee Type]]="Ara","Arabica",OrderData[[#This Row],[Coffee Type]]="Lib","Librica",OrderData[[#This Row],[Coffee Type]]="Exc","Excelsior")</f>
        <v>Robusta</v>
      </c>
    </row>
    <row r="644" spans="1:17" x14ac:dyDescent="0.3">
      <c r="A644" s="2" t="s">
        <v>1262</v>
      </c>
      <c r="B644" s="3">
        <v>43880</v>
      </c>
      <c r="C644" s="2" t="s">
        <v>1263</v>
      </c>
      <c r="D644" t="s">
        <v>77</v>
      </c>
      <c r="E644" s="2">
        <v>2</v>
      </c>
      <c r="F644" s="2" t="str">
        <f>VLOOKUP(OrderData[[#This Row],[Customer ID]],customers!$A$1:$I$1001,2,FALSE)</f>
        <v>Maggy Baistow</v>
      </c>
      <c r="G644" s="2" t="str">
        <f>LEFT(OrderData[[#This Row],[Name]], SEARCH(" ", OrderData[[#This Row],[Name]]) - 1)</f>
        <v>Maggy</v>
      </c>
      <c r="H644" s="2" t="str">
        <f>RIGHT(OrderData[[#This Row],[Name]], LEN(OrderData[[#This Row],[Name]]) - SEARCH(" ", OrderData[[#This Row],[Name]]))</f>
        <v>Baistow</v>
      </c>
      <c r="I644" s="2" t="str">
        <f>VLOOKUP(OrderData[[#This Row],[Customer ID]],customers!$A$1:$I$1001,6,FALSE)</f>
        <v>Ford</v>
      </c>
      <c r="J644" s="2" t="str">
        <f>VLOOKUP(OrderData[[#This Row],[Customer ID]],customers!$A$1:$I$1001,7,FALSE)</f>
        <v>United Kingdom</v>
      </c>
      <c r="K644" t="str">
        <f>VLOOKUP(OrderData[[#This Row],[Customer ID]],customers!$A$1:$I$1001,9,FALSE)</f>
        <v>Yes</v>
      </c>
      <c r="L644" t="str">
        <f>INDEX(Table3[Coffee Type],MATCH(OrderData[[#This Row],[Product ID]],Table3[Product ID],0))</f>
        <v>Exc</v>
      </c>
      <c r="M644" t="str">
        <f>VLOOKUP(OrderData[[#This Row],[Product ID]],products!$A$1:$G$49,3,FALSE)</f>
        <v>M</v>
      </c>
      <c r="N644">
        <f>VLOOKUP(OrderData[[#This Row],[Product ID]],products!$A$1:$G$49,5,FALSE)</f>
        <v>4.125</v>
      </c>
      <c r="O644" s="4">
        <f>OrderData[[#This Row],[Unit Price]]*OrderData[[#This Row],[Quantity]]</f>
        <v>8.25</v>
      </c>
      <c r="P644" t="str" cm="1">
        <f t="array" ref="P644">_xlfn.IFS(OrderData[[#This Row],[Roast Type]]="M","Medium",OrderData[[#This Row],[Roast Type]]="L","Light",OrderData[[#This Row],[Roast Type]]="D","Dark")</f>
        <v>Medium</v>
      </c>
      <c r="Q644" t="str" cm="1">
        <f t="array" ref="Q644">_xlfn.IFS(OrderData[[#This Row],[Coffee Type]]="Rob","Robusta",OrderData[[#This Row],[Coffee Type]]="Ara","Arabica",OrderData[[#This Row],[Coffee Type]]="Lib","Librica",OrderData[[#This Row],[Coffee Type]]="Exc","Excelsior")</f>
        <v>Excelsior</v>
      </c>
    </row>
    <row r="645" spans="1:17" x14ac:dyDescent="0.3">
      <c r="A645" s="2" t="s">
        <v>1264</v>
      </c>
      <c r="B645" s="3">
        <v>44011</v>
      </c>
      <c r="C645" s="2" t="s">
        <v>1265</v>
      </c>
      <c r="D645" t="s">
        <v>43</v>
      </c>
      <c r="E645" s="2">
        <v>3</v>
      </c>
      <c r="F645" s="2" t="str">
        <f>VLOOKUP(OrderData[[#This Row],[Customer ID]],customers!$A$1:$I$1001,2,FALSE)</f>
        <v>Courtney Pallant</v>
      </c>
      <c r="G645" s="2" t="str">
        <f>LEFT(OrderData[[#This Row],[Name]], SEARCH(" ", OrderData[[#This Row],[Name]]) - 1)</f>
        <v>Courtney</v>
      </c>
      <c r="H645" s="2" t="str">
        <f>RIGHT(OrderData[[#This Row],[Name]], LEN(OrderData[[#This Row],[Name]]) - SEARCH(" ", OrderData[[#This Row],[Name]]))</f>
        <v>Pallant</v>
      </c>
      <c r="I645" s="2" t="str">
        <f>VLOOKUP(OrderData[[#This Row],[Customer ID]],customers!$A$1:$I$1001,6,FALSE)</f>
        <v>Dallas</v>
      </c>
      <c r="J645" s="2" t="str">
        <f>VLOOKUP(OrderData[[#This Row],[Customer ID]],customers!$A$1:$I$1001,7,FALSE)</f>
        <v>United States</v>
      </c>
      <c r="K645" t="str">
        <f>VLOOKUP(OrderData[[#This Row],[Customer ID]],customers!$A$1:$I$1001,9,FALSE)</f>
        <v>Yes</v>
      </c>
      <c r="L645" t="str">
        <f>INDEX(Table3[Coffee Type],MATCH(OrderData[[#This Row],[Product ID]],Table3[Product ID],0))</f>
        <v>Exc</v>
      </c>
      <c r="M645" t="str">
        <f>VLOOKUP(OrderData[[#This Row],[Product ID]],products!$A$1:$G$49,3,FALSE)</f>
        <v>L</v>
      </c>
      <c r="N645">
        <f>VLOOKUP(OrderData[[#This Row],[Product ID]],products!$A$1:$G$49,5,FALSE)</f>
        <v>34.154999999999994</v>
      </c>
      <c r="O645" s="4">
        <f>OrderData[[#This Row],[Unit Price]]*OrderData[[#This Row],[Quantity]]</f>
        <v>102.46499999999997</v>
      </c>
      <c r="P645" t="str" cm="1">
        <f t="array" ref="P645">_xlfn.IFS(OrderData[[#This Row],[Roast Type]]="M","Medium",OrderData[[#This Row],[Roast Type]]="L","Light",OrderData[[#This Row],[Roast Type]]="D","Dark")</f>
        <v>Light</v>
      </c>
      <c r="Q645" t="str" cm="1">
        <f t="array" ref="Q645">_xlfn.IFS(OrderData[[#This Row],[Coffee Type]]="Rob","Robusta",OrderData[[#This Row],[Coffee Type]]="Ara","Arabica",OrderData[[#This Row],[Coffee Type]]="Lib","Librica",OrderData[[#This Row],[Coffee Type]]="Exc","Excelsior")</f>
        <v>Excelsior</v>
      </c>
    </row>
    <row r="646" spans="1:17" x14ac:dyDescent="0.3">
      <c r="A646" s="2" t="s">
        <v>1266</v>
      </c>
      <c r="B646" s="3">
        <v>44694</v>
      </c>
      <c r="C646" s="2" t="s">
        <v>1267</v>
      </c>
      <c r="D646" t="s">
        <v>48</v>
      </c>
      <c r="E646" s="2">
        <v>2</v>
      </c>
      <c r="F646" s="2" t="str">
        <f>VLOOKUP(OrderData[[#This Row],[Customer ID]],customers!$A$1:$I$1001,2,FALSE)</f>
        <v>Marne Mingey</v>
      </c>
      <c r="G646" s="2" t="str">
        <f>LEFT(OrderData[[#This Row],[Name]], SEARCH(" ", OrderData[[#This Row],[Name]]) - 1)</f>
        <v>Marne</v>
      </c>
      <c r="H646" s="2" t="str">
        <f>RIGHT(OrderData[[#This Row],[Name]], LEN(OrderData[[#This Row],[Name]]) - SEARCH(" ", OrderData[[#This Row],[Name]]))</f>
        <v>Mingey</v>
      </c>
      <c r="I646" s="2" t="str">
        <f>VLOOKUP(OrderData[[#This Row],[Customer ID]],customers!$A$1:$I$1001,6,FALSE)</f>
        <v>Miami</v>
      </c>
      <c r="J646" s="2" t="str">
        <f>VLOOKUP(OrderData[[#This Row],[Customer ID]],customers!$A$1:$I$1001,7,FALSE)</f>
        <v>United States</v>
      </c>
      <c r="K646" t="str">
        <f>VLOOKUP(OrderData[[#This Row],[Customer ID]],customers!$A$1:$I$1001,9,FALSE)</f>
        <v>No</v>
      </c>
      <c r="L646" t="str">
        <f>INDEX(Table3[Coffee Type],MATCH(OrderData[[#This Row],[Product ID]],Table3[Product ID],0))</f>
        <v>Rob</v>
      </c>
      <c r="M646" t="str">
        <f>VLOOKUP(OrderData[[#This Row],[Product ID]],products!$A$1:$G$49,3,FALSE)</f>
        <v>D</v>
      </c>
      <c r="N646">
        <f>VLOOKUP(OrderData[[#This Row],[Product ID]],products!$A$1:$G$49,5,FALSE)</f>
        <v>20.584999999999997</v>
      </c>
      <c r="O646" s="4">
        <f>OrderData[[#This Row],[Unit Price]]*OrderData[[#This Row],[Quantity]]</f>
        <v>41.169999999999995</v>
      </c>
      <c r="P646" t="str" cm="1">
        <f t="array" ref="P646">_xlfn.IFS(OrderData[[#This Row],[Roast Type]]="M","Medium",OrderData[[#This Row],[Roast Type]]="L","Light",OrderData[[#This Row],[Roast Type]]="D","Dark")</f>
        <v>Dark</v>
      </c>
      <c r="Q646" t="str" cm="1">
        <f t="array" ref="Q646">_xlfn.IFS(OrderData[[#This Row],[Coffee Type]]="Rob","Robusta",OrderData[[#This Row],[Coffee Type]]="Ara","Arabica",OrderData[[#This Row],[Coffee Type]]="Lib","Librica",OrderData[[#This Row],[Coffee Type]]="Exc","Excelsior")</f>
        <v>Robusta</v>
      </c>
    </row>
    <row r="647" spans="1:17" x14ac:dyDescent="0.3">
      <c r="A647" s="2" t="s">
        <v>1268</v>
      </c>
      <c r="B647" s="3">
        <v>44106</v>
      </c>
      <c r="C647" s="2" t="s">
        <v>1269</v>
      </c>
      <c r="D647" t="s">
        <v>131</v>
      </c>
      <c r="E647" s="2">
        <v>3</v>
      </c>
      <c r="F647" s="2" t="str">
        <f>VLOOKUP(OrderData[[#This Row],[Customer ID]],customers!$A$1:$I$1001,2,FALSE)</f>
        <v>Denny O' Ronan</v>
      </c>
      <c r="G647" s="2" t="str">
        <f>LEFT(OrderData[[#This Row],[Name]], SEARCH(" ", OrderData[[#This Row],[Name]]) - 1)</f>
        <v>Denny</v>
      </c>
      <c r="H647" s="2" t="str">
        <f>RIGHT(OrderData[[#This Row],[Name]], LEN(OrderData[[#This Row],[Name]]) - SEARCH(" ", OrderData[[#This Row],[Name]]))</f>
        <v>O' Ronan</v>
      </c>
      <c r="I647" s="2" t="str">
        <f>VLOOKUP(OrderData[[#This Row],[Customer ID]],customers!$A$1:$I$1001,6,FALSE)</f>
        <v>San Angelo</v>
      </c>
      <c r="J647" s="2" t="str">
        <f>VLOOKUP(OrderData[[#This Row],[Customer ID]],customers!$A$1:$I$1001,7,FALSE)</f>
        <v>United States</v>
      </c>
      <c r="K647" t="str">
        <f>VLOOKUP(OrderData[[#This Row],[Customer ID]],customers!$A$1:$I$1001,9,FALSE)</f>
        <v>Yes</v>
      </c>
      <c r="L647" t="str">
        <f>INDEX(Table3[Coffee Type],MATCH(OrderData[[#This Row],[Product ID]],Table3[Product ID],0))</f>
        <v>Ara</v>
      </c>
      <c r="M647" t="str">
        <f>VLOOKUP(OrderData[[#This Row],[Product ID]],products!$A$1:$G$49,3,FALSE)</f>
        <v>D</v>
      </c>
      <c r="N647">
        <f>VLOOKUP(OrderData[[#This Row],[Product ID]],products!$A$1:$G$49,5,FALSE)</f>
        <v>22.884999999999998</v>
      </c>
      <c r="O647" s="4">
        <f>OrderData[[#This Row],[Unit Price]]*OrderData[[#This Row],[Quantity]]</f>
        <v>68.655000000000001</v>
      </c>
      <c r="P647" t="str" cm="1">
        <f t="array" ref="P647">_xlfn.IFS(OrderData[[#This Row],[Roast Type]]="M","Medium",OrderData[[#This Row],[Roast Type]]="L","Light",OrderData[[#This Row],[Roast Type]]="D","Dark")</f>
        <v>Dark</v>
      </c>
      <c r="Q647" t="str" cm="1">
        <f t="array" ref="Q647">_xlfn.IFS(OrderData[[#This Row],[Coffee Type]]="Rob","Robusta",OrderData[[#This Row],[Coffee Type]]="Ara","Arabica",OrderData[[#This Row],[Coffee Type]]="Lib","Librica",OrderData[[#This Row],[Coffee Type]]="Exc","Excelsior")</f>
        <v>Arabica</v>
      </c>
    </row>
    <row r="648" spans="1:17" x14ac:dyDescent="0.3">
      <c r="A648" s="2" t="s">
        <v>1270</v>
      </c>
      <c r="B648" s="3">
        <v>44532</v>
      </c>
      <c r="C648" s="2" t="s">
        <v>1271</v>
      </c>
      <c r="D648" t="s">
        <v>40</v>
      </c>
      <c r="E648" s="2">
        <v>1</v>
      </c>
      <c r="F648" s="2" t="str">
        <f>VLOOKUP(OrderData[[#This Row],[Customer ID]],customers!$A$1:$I$1001,2,FALSE)</f>
        <v>Dottie Rallin</v>
      </c>
      <c r="G648" s="2" t="str">
        <f>LEFT(OrderData[[#This Row],[Name]], SEARCH(" ", OrderData[[#This Row],[Name]]) - 1)</f>
        <v>Dottie</v>
      </c>
      <c r="H648" s="2" t="str">
        <f>RIGHT(OrderData[[#This Row],[Name]], LEN(OrderData[[#This Row],[Name]]) - SEARCH(" ", OrderData[[#This Row],[Name]]))</f>
        <v>Rallin</v>
      </c>
      <c r="I648" s="2" t="str">
        <f>VLOOKUP(OrderData[[#This Row],[Customer ID]],customers!$A$1:$I$1001,6,FALSE)</f>
        <v>Albany</v>
      </c>
      <c r="J648" s="2" t="str">
        <f>VLOOKUP(OrderData[[#This Row],[Customer ID]],customers!$A$1:$I$1001,7,FALSE)</f>
        <v>United States</v>
      </c>
      <c r="K648" t="str">
        <f>VLOOKUP(OrderData[[#This Row],[Customer ID]],customers!$A$1:$I$1001,9,FALSE)</f>
        <v>Yes</v>
      </c>
      <c r="L648" t="str">
        <f>INDEX(Table3[Coffee Type],MATCH(OrderData[[#This Row],[Product ID]],Table3[Product ID],0))</f>
        <v>Ara</v>
      </c>
      <c r="M648" t="str">
        <f>VLOOKUP(OrderData[[#This Row],[Product ID]],products!$A$1:$G$49,3,FALSE)</f>
        <v>D</v>
      </c>
      <c r="N648">
        <f>VLOOKUP(OrderData[[#This Row],[Product ID]],products!$A$1:$G$49,5,FALSE)</f>
        <v>9.9499999999999993</v>
      </c>
      <c r="O648" s="4">
        <f>OrderData[[#This Row],[Unit Price]]*OrderData[[#This Row],[Quantity]]</f>
        <v>9.9499999999999993</v>
      </c>
      <c r="P648" t="str" cm="1">
        <f t="array" ref="P648">_xlfn.IFS(OrderData[[#This Row],[Roast Type]]="M","Medium",OrderData[[#This Row],[Roast Type]]="L","Light",OrderData[[#This Row],[Roast Type]]="D","Dark")</f>
        <v>Dark</v>
      </c>
      <c r="Q648" t="str" cm="1">
        <f t="array" ref="Q648">_xlfn.IFS(OrderData[[#This Row],[Coffee Type]]="Rob","Robusta",OrderData[[#This Row],[Coffee Type]]="Ara","Arabica",OrderData[[#This Row],[Coffee Type]]="Lib","Librica",OrderData[[#This Row],[Coffee Type]]="Exc","Excelsior")</f>
        <v>Arabica</v>
      </c>
    </row>
    <row r="649" spans="1:17" x14ac:dyDescent="0.3">
      <c r="A649" s="2" t="s">
        <v>1272</v>
      </c>
      <c r="B649" s="3">
        <v>44502</v>
      </c>
      <c r="C649" s="2" t="s">
        <v>1273</v>
      </c>
      <c r="D649" t="s">
        <v>96</v>
      </c>
      <c r="E649" s="2">
        <v>3</v>
      </c>
      <c r="F649" s="2" t="str">
        <f>VLOOKUP(OrderData[[#This Row],[Customer ID]],customers!$A$1:$I$1001,2,FALSE)</f>
        <v>Ardith Chill</v>
      </c>
      <c r="G649" s="2" t="str">
        <f>LEFT(OrderData[[#This Row],[Name]], SEARCH(" ", OrderData[[#This Row],[Name]]) - 1)</f>
        <v>Ardith</v>
      </c>
      <c r="H649" s="2" t="str">
        <f>RIGHT(OrderData[[#This Row],[Name]], LEN(OrderData[[#This Row],[Name]]) - SEARCH(" ", OrderData[[#This Row],[Name]]))</f>
        <v>Chill</v>
      </c>
      <c r="I649" s="2" t="str">
        <f>VLOOKUP(OrderData[[#This Row],[Customer ID]],customers!$A$1:$I$1001,6,FALSE)</f>
        <v>Thorpe</v>
      </c>
      <c r="J649" s="2" t="str">
        <f>VLOOKUP(OrderData[[#This Row],[Customer ID]],customers!$A$1:$I$1001,7,FALSE)</f>
        <v>United Kingdom</v>
      </c>
      <c r="K649" t="str">
        <f>VLOOKUP(OrderData[[#This Row],[Customer ID]],customers!$A$1:$I$1001,9,FALSE)</f>
        <v>Yes</v>
      </c>
      <c r="L649" t="str">
        <f>INDEX(Table3[Coffee Type],MATCH(OrderData[[#This Row],[Product ID]],Table3[Product ID],0))</f>
        <v>Lib</v>
      </c>
      <c r="M649" t="str">
        <f>VLOOKUP(OrderData[[#This Row],[Product ID]],products!$A$1:$G$49,3,FALSE)</f>
        <v>L</v>
      </c>
      <c r="N649">
        <f>VLOOKUP(OrderData[[#This Row],[Product ID]],products!$A$1:$G$49,5,FALSE)</f>
        <v>9.51</v>
      </c>
      <c r="O649" s="4">
        <f>OrderData[[#This Row],[Unit Price]]*OrderData[[#This Row],[Quantity]]</f>
        <v>28.53</v>
      </c>
      <c r="P649" t="str" cm="1">
        <f t="array" ref="P649">_xlfn.IFS(OrderData[[#This Row],[Roast Type]]="M","Medium",OrderData[[#This Row],[Roast Type]]="L","Light",OrderData[[#This Row],[Roast Type]]="D","Dark")</f>
        <v>Light</v>
      </c>
      <c r="Q649" t="str" cm="1">
        <f t="array" ref="Q649">_xlfn.IFS(OrderData[[#This Row],[Coffee Type]]="Rob","Robusta",OrderData[[#This Row],[Coffee Type]]="Ara","Arabica",OrderData[[#This Row],[Coffee Type]]="Lib","Librica",OrderData[[#This Row],[Coffee Type]]="Exc","Excelsior")</f>
        <v>Librica</v>
      </c>
    </row>
    <row r="650" spans="1:17" x14ac:dyDescent="0.3">
      <c r="A650" s="2" t="s">
        <v>1274</v>
      </c>
      <c r="B650" s="3">
        <v>43884</v>
      </c>
      <c r="C650" s="2" t="s">
        <v>1259</v>
      </c>
      <c r="D650" t="s">
        <v>114</v>
      </c>
      <c r="E650" s="2">
        <v>6</v>
      </c>
      <c r="F650" s="2" t="str">
        <f>VLOOKUP(OrderData[[#This Row],[Customer ID]],customers!$A$1:$I$1001,2,FALSE)</f>
        <v>Tuckie Mathonnet</v>
      </c>
      <c r="G650" s="2" t="str">
        <f>LEFT(OrderData[[#This Row],[Name]], SEARCH(" ", OrderData[[#This Row],[Name]]) - 1)</f>
        <v>Tuckie</v>
      </c>
      <c r="H650" s="2" t="str">
        <f>RIGHT(OrderData[[#This Row],[Name]], LEN(OrderData[[#This Row],[Name]]) - SEARCH(" ", OrderData[[#This Row],[Name]]))</f>
        <v>Mathonnet</v>
      </c>
      <c r="I650" s="2" t="str">
        <f>VLOOKUP(OrderData[[#This Row],[Customer ID]],customers!$A$1:$I$1001,6,FALSE)</f>
        <v>Columbus</v>
      </c>
      <c r="J650" s="2" t="str">
        <f>VLOOKUP(OrderData[[#This Row],[Customer ID]],customers!$A$1:$I$1001,7,FALSE)</f>
        <v>United States</v>
      </c>
      <c r="K650" t="str">
        <f>VLOOKUP(OrderData[[#This Row],[Customer ID]],customers!$A$1:$I$1001,9,FALSE)</f>
        <v>No</v>
      </c>
      <c r="L650" t="str">
        <f>INDEX(Table3[Coffee Type],MATCH(OrderData[[#This Row],[Product ID]],Table3[Product ID],0))</f>
        <v>Rob</v>
      </c>
      <c r="M650" t="str">
        <f>VLOOKUP(OrderData[[#This Row],[Product ID]],products!$A$1:$G$49,3,FALSE)</f>
        <v>D</v>
      </c>
      <c r="N650">
        <f>VLOOKUP(OrderData[[#This Row],[Product ID]],products!$A$1:$G$49,5,FALSE)</f>
        <v>2.6849999999999996</v>
      </c>
      <c r="O650" s="4">
        <f>OrderData[[#This Row],[Unit Price]]*OrderData[[#This Row],[Quantity]]</f>
        <v>16.11</v>
      </c>
      <c r="P650" t="str" cm="1">
        <f t="array" ref="P650">_xlfn.IFS(OrderData[[#This Row],[Roast Type]]="M","Medium",OrderData[[#This Row],[Roast Type]]="L","Light",OrderData[[#This Row],[Roast Type]]="D","Dark")</f>
        <v>Dark</v>
      </c>
      <c r="Q650" t="str" cm="1">
        <f t="array" ref="Q650">_xlfn.IFS(OrderData[[#This Row],[Coffee Type]]="Rob","Robusta",OrderData[[#This Row],[Coffee Type]]="Ara","Arabica",OrderData[[#This Row],[Coffee Type]]="Lib","Librica",OrderData[[#This Row],[Coffee Type]]="Exc","Excelsior")</f>
        <v>Robusta</v>
      </c>
    </row>
    <row r="651" spans="1:17" x14ac:dyDescent="0.3">
      <c r="A651" s="2" t="s">
        <v>1275</v>
      </c>
      <c r="B651" s="3">
        <v>44015</v>
      </c>
      <c r="C651" s="2" t="s">
        <v>1276</v>
      </c>
      <c r="D651" t="s">
        <v>145</v>
      </c>
      <c r="E651" s="2">
        <v>6</v>
      </c>
      <c r="F651" s="2" t="str">
        <f>VLOOKUP(OrderData[[#This Row],[Customer ID]],customers!$A$1:$I$1001,2,FALSE)</f>
        <v>Charmane Denys</v>
      </c>
      <c r="G651" s="2" t="str">
        <f>LEFT(OrderData[[#This Row],[Name]], SEARCH(" ", OrderData[[#This Row],[Name]]) - 1)</f>
        <v>Charmane</v>
      </c>
      <c r="H651" s="2" t="str">
        <f>RIGHT(OrderData[[#This Row],[Name]], LEN(OrderData[[#This Row],[Name]]) - SEARCH(" ", OrderData[[#This Row],[Name]]))</f>
        <v>Denys</v>
      </c>
      <c r="I651" s="2" t="str">
        <f>VLOOKUP(OrderData[[#This Row],[Customer ID]],customers!$A$1:$I$1001,6,FALSE)</f>
        <v>Carlton</v>
      </c>
      <c r="J651" s="2" t="str">
        <f>VLOOKUP(OrderData[[#This Row],[Customer ID]],customers!$A$1:$I$1001,7,FALSE)</f>
        <v>United Kingdom</v>
      </c>
      <c r="K651" t="str">
        <f>VLOOKUP(OrderData[[#This Row],[Customer ID]],customers!$A$1:$I$1001,9,FALSE)</f>
        <v>No</v>
      </c>
      <c r="L651" t="str">
        <f>INDEX(Table3[Coffee Type],MATCH(OrderData[[#This Row],[Product ID]],Table3[Product ID],0))</f>
        <v>Lib</v>
      </c>
      <c r="M651" t="str">
        <f>VLOOKUP(OrderData[[#This Row],[Product ID]],products!$A$1:$G$49,3,FALSE)</f>
        <v>L</v>
      </c>
      <c r="N651">
        <f>VLOOKUP(OrderData[[#This Row],[Product ID]],products!$A$1:$G$49,5,FALSE)</f>
        <v>15.85</v>
      </c>
      <c r="O651" s="4">
        <f>OrderData[[#This Row],[Unit Price]]*OrderData[[#This Row],[Quantity]]</f>
        <v>95.1</v>
      </c>
      <c r="P651" t="str" cm="1">
        <f t="array" ref="P651">_xlfn.IFS(OrderData[[#This Row],[Roast Type]]="M","Medium",OrderData[[#This Row],[Roast Type]]="L","Light",OrderData[[#This Row],[Roast Type]]="D","Dark")</f>
        <v>Light</v>
      </c>
      <c r="Q651" t="str" cm="1">
        <f t="array" ref="Q651">_xlfn.IFS(OrderData[[#This Row],[Coffee Type]]="Rob","Robusta",OrderData[[#This Row],[Coffee Type]]="Ara","Arabica",OrderData[[#This Row],[Coffee Type]]="Lib","Librica",OrderData[[#This Row],[Coffee Type]]="Exc","Excelsior")</f>
        <v>Librica</v>
      </c>
    </row>
    <row r="652" spans="1:17" x14ac:dyDescent="0.3">
      <c r="A652" s="2" t="s">
        <v>1277</v>
      </c>
      <c r="B652" s="3">
        <v>43507</v>
      </c>
      <c r="C652" s="2" t="s">
        <v>1278</v>
      </c>
      <c r="D652" t="s">
        <v>159</v>
      </c>
      <c r="E652" s="2">
        <v>1</v>
      </c>
      <c r="F652" s="2" t="str">
        <f>VLOOKUP(OrderData[[#This Row],[Customer ID]],customers!$A$1:$I$1001,2,FALSE)</f>
        <v>Cecily Stebbings</v>
      </c>
      <c r="G652" s="2" t="str">
        <f>LEFT(OrderData[[#This Row],[Name]], SEARCH(" ", OrderData[[#This Row],[Name]]) - 1)</f>
        <v>Cecily</v>
      </c>
      <c r="H652" s="2" t="str">
        <f>RIGHT(OrderData[[#This Row],[Name]], LEN(OrderData[[#This Row],[Name]]) - SEARCH(" ", OrderData[[#This Row],[Name]]))</f>
        <v>Stebbings</v>
      </c>
      <c r="I652" s="2" t="str">
        <f>VLOOKUP(OrderData[[#This Row],[Customer ID]],customers!$A$1:$I$1001,6,FALSE)</f>
        <v>Corona</v>
      </c>
      <c r="J652" s="2" t="str">
        <f>VLOOKUP(OrderData[[#This Row],[Customer ID]],customers!$A$1:$I$1001,7,FALSE)</f>
        <v>United States</v>
      </c>
      <c r="K652" t="str">
        <f>VLOOKUP(OrderData[[#This Row],[Customer ID]],customers!$A$1:$I$1001,9,FALSE)</f>
        <v>Yes</v>
      </c>
      <c r="L652" t="str">
        <f>INDEX(Table3[Coffee Type],MATCH(OrderData[[#This Row],[Product ID]],Table3[Product ID],0))</f>
        <v>Rob</v>
      </c>
      <c r="M652" t="str">
        <f>VLOOKUP(OrderData[[#This Row],[Product ID]],products!$A$1:$G$49,3,FALSE)</f>
        <v>D</v>
      </c>
      <c r="N652">
        <f>VLOOKUP(OrderData[[#This Row],[Product ID]],products!$A$1:$G$49,5,FALSE)</f>
        <v>5.3699999999999992</v>
      </c>
      <c r="O652" s="4">
        <f>OrderData[[#This Row],[Unit Price]]*OrderData[[#This Row],[Quantity]]</f>
        <v>5.3699999999999992</v>
      </c>
      <c r="P652" t="str" cm="1">
        <f t="array" ref="P652">_xlfn.IFS(OrderData[[#This Row],[Roast Type]]="M","Medium",OrderData[[#This Row],[Roast Type]]="L","Light",OrderData[[#This Row],[Roast Type]]="D","Dark")</f>
        <v>Dark</v>
      </c>
      <c r="Q652" t="str" cm="1">
        <f t="array" ref="Q652">_xlfn.IFS(OrderData[[#This Row],[Coffee Type]]="Rob","Robusta",OrderData[[#This Row],[Coffee Type]]="Ara","Arabica",OrderData[[#This Row],[Coffee Type]]="Lib","Librica",OrderData[[#This Row],[Coffee Type]]="Exc","Excelsior")</f>
        <v>Robusta</v>
      </c>
    </row>
    <row r="653" spans="1:17" x14ac:dyDescent="0.3">
      <c r="A653" s="2" t="s">
        <v>1279</v>
      </c>
      <c r="B653" s="3">
        <v>44084</v>
      </c>
      <c r="C653" s="2" t="s">
        <v>1280</v>
      </c>
      <c r="D653" t="s">
        <v>202</v>
      </c>
      <c r="E653" s="2">
        <v>4</v>
      </c>
      <c r="F653" s="2" t="str">
        <f>VLOOKUP(OrderData[[#This Row],[Customer ID]],customers!$A$1:$I$1001,2,FALSE)</f>
        <v>Giana Tonnesen</v>
      </c>
      <c r="G653" s="2" t="str">
        <f>LEFT(OrderData[[#This Row],[Name]], SEARCH(" ", OrderData[[#This Row],[Name]]) - 1)</f>
        <v>Giana</v>
      </c>
      <c r="H653" s="2" t="str">
        <f>RIGHT(OrderData[[#This Row],[Name]], LEN(OrderData[[#This Row],[Name]]) - SEARCH(" ", OrderData[[#This Row],[Name]]))</f>
        <v>Tonnesen</v>
      </c>
      <c r="I653" s="2" t="str">
        <f>VLOOKUP(OrderData[[#This Row],[Customer ID]],customers!$A$1:$I$1001,6,FALSE)</f>
        <v>Washington</v>
      </c>
      <c r="J653" s="2" t="str">
        <f>VLOOKUP(OrderData[[#This Row],[Customer ID]],customers!$A$1:$I$1001,7,FALSE)</f>
        <v>United States</v>
      </c>
      <c r="K653" t="str">
        <f>VLOOKUP(OrderData[[#This Row],[Customer ID]],customers!$A$1:$I$1001,9,FALSE)</f>
        <v>No</v>
      </c>
      <c r="L653" t="str">
        <f>INDEX(Table3[Coffee Type],MATCH(OrderData[[#This Row],[Product ID]],Table3[Product ID],0))</f>
        <v>Rob</v>
      </c>
      <c r="M653" t="str">
        <f>VLOOKUP(OrderData[[#This Row],[Product ID]],products!$A$1:$G$49,3,FALSE)</f>
        <v>L</v>
      </c>
      <c r="N653">
        <f>VLOOKUP(OrderData[[#This Row],[Product ID]],products!$A$1:$G$49,5,FALSE)</f>
        <v>11.95</v>
      </c>
      <c r="O653" s="4">
        <f>OrderData[[#This Row],[Unit Price]]*OrderData[[#This Row],[Quantity]]</f>
        <v>47.8</v>
      </c>
      <c r="P653" t="str" cm="1">
        <f t="array" ref="P653">_xlfn.IFS(OrderData[[#This Row],[Roast Type]]="M","Medium",OrderData[[#This Row],[Roast Type]]="L","Light",OrderData[[#This Row],[Roast Type]]="D","Dark")</f>
        <v>Light</v>
      </c>
      <c r="Q653" t="str" cm="1">
        <f t="array" ref="Q653">_xlfn.IFS(OrderData[[#This Row],[Coffee Type]]="Rob","Robusta",OrderData[[#This Row],[Coffee Type]]="Ara","Arabica",OrderData[[#This Row],[Coffee Type]]="Lib","Librica",OrderData[[#This Row],[Coffee Type]]="Exc","Excelsior")</f>
        <v>Robusta</v>
      </c>
    </row>
    <row r="654" spans="1:17" x14ac:dyDescent="0.3">
      <c r="A654" s="2" t="s">
        <v>1281</v>
      </c>
      <c r="B654" s="3">
        <v>43892</v>
      </c>
      <c r="C654" s="2" t="s">
        <v>1282</v>
      </c>
      <c r="D654" t="s">
        <v>145</v>
      </c>
      <c r="E654" s="2">
        <v>4</v>
      </c>
      <c r="F654" s="2" t="str">
        <f>VLOOKUP(OrderData[[#This Row],[Customer ID]],customers!$A$1:$I$1001,2,FALSE)</f>
        <v>Rhetta Zywicki</v>
      </c>
      <c r="G654" s="2" t="str">
        <f>LEFT(OrderData[[#This Row],[Name]], SEARCH(" ", OrderData[[#This Row],[Name]]) - 1)</f>
        <v>Rhetta</v>
      </c>
      <c r="H654" s="2" t="str">
        <f>RIGHT(OrderData[[#This Row],[Name]], LEN(OrderData[[#This Row],[Name]]) - SEARCH(" ", OrderData[[#This Row],[Name]]))</f>
        <v>Zywicki</v>
      </c>
      <c r="I654" s="2" t="str">
        <f>VLOOKUP(OrderData[[#This Row],[Customer ID]],customers!$A$1:$I$1001,6,FALSE)</f>
        <v>Ballinteer</v>
      </c>
      <c r="J654" s="2" t="str">
        <f>VLOOKUP(OrderData[[#This Row],[Customer ID]],customers!$A$1:$I$1001,7,FALSE)</f>
        <v>Ireland</v>
      </c>
      <c r="K654" t="str">
        <f>VLOOKUP(OrderData[[#This Row],[Customer ID]],customers!$A$1:$I$1001,9,FALSE)</f>
        <v>No</v>
      </c>
      <c r="L654" t="str">
        <f>INDEX(Table3[Coffee Type],MATCH(OrderData[[#This Row],[Product ID]],Table3[Product ID],0))</f>
        <v>Lib</v>
      </c>
      <c r="M654" t="str">
        <f>VLOOKUP(OrderData[[#This Row],[Product ID]],products!$A$1:$G$49,3,FALSE)</f>
        <v>L</v>
      </c>
      <c r="N654">
        <f>VLOOKUP(OrderData[[#This Row],[Product ID]],products!$A$1:$G$49,5,FALSE)</f>
        <v>15.85</v>
      </c>
      <c r="O654" s="4">
        <f>OrderData[[#This Row],[Unit Price]]*OrderData[[#This Row],[Quantity]]</f>
        <v>63.4</v>
      </c>
      <c r="P654" t="str" cm="1">
        <f t="array" ref="P654">_xlfn.IFS(OrderData[[#This Row],[Roast Type]]="M","Medium",OrderData[[#This Row],[Roast Type]]="L","Light",OrderData[[#This Row],[Roast Type]]="D","Dark")</f>
        <v>Light</v>
      </c>
      <c r="Q654" t="str" cm="1">
        <f t="array" ref="Q654">_xlfn.IFS(OrderData[[#This Row],[Coffee Type]]="Rob","Robusta",OrderData[[#This Row],[Coffee Type]]="Ara","Arabica",OrderData[[#This Row],[Coffee Type]]="Lib","Librica",OrderData[[#This Row],[Coffee Type]]="Exc","Excelsior")</f>
        <v>Librica</v>
      </c>
    </row>
    <row r="655" spans="1:17" x14ac:dyDescent="0.3">
      <c r="A655" s="2" t="s">
        <v>1283</v>
      </c>
      <c r="B655" s="3">
        <v>44375</v>
      </c>
      <c r="C655" s="2" t="s">
        <v>1284</v>
      </c>
      <c r="D655" t="s">
        <v>184</v>
      </c>
      <c r="E655" s="2">
        <v>4</v>
      </c>
      <c r="F655" s="2" t="str">
        <f>VLOOKUP(OrderData[[#This Row],[Customer ID]],customers!$A$1:$I$1001,2,FALSE)</f>
        <v>Almeria Burgett</v>
      </c>
      <c r="G655" s="2" t="str">
        <f>LEFT(OrderData[[#This Row],[Name]], SEARCH(" ", OrderData[[#This Row],[Name]]) - 1)</f>
        <v>Almeria</v>
      </c>
      <c r="H655" s="2" t="str">
        <f>RIGHT(OrderData[[#This Row],[Name]], LEN(OrderData[[#This Row],[Name]]) - SEARCH(" ", OrderData[[#This Row],[Name]]))</f>
        <v>Burgett</v>
      </c>
      <c r="I655" s="2" t="str">
        <f>VLOOKUP(OrderData[[#This Row],[Customer ID]],customers!$A$1:$I$1001,6,FALSE)</f>
        <v>Toledo</v>
      </c>
      <c r="J655" s="2" t="str">
        <f>VLOOKUP(OrderData[[#This Row],[Customer ID]],customers!$A$1:$I$1001,7,FALSE)</f>
        <v>United States</v>
      </c>
      <c r="K655" t="str">
        <f>VLOOKUP(OrderData[[#This Row],[Customer ID]],customers!$A$1:$I$1001,9,FALSE)</f>
        <v>No</v>
      </c>
      <c r="L655" t="str">
        <f>INDEX(Table3[Coffee Type],MATCH(OrderData[[#This Row],[Product ID]],Table3[Product ID],0))</f>
        <v>Ara</v>
      </c>
      <c r="M655" t="str">
        <f>VLOOKUP(OrderData[[#This Row],[Product ID]],products!$A$1:$G$49,3,FALSE)</f>
        <v>M</v>
      </c>
      <c r="N655">
        <f>VLOOKUP(OrderData[[#This Row],[Product ID]],products!$A$1:$G$49,5,FALSE)</f>
        <v>25.874999999999996</v>
      </c>
      <c r="O655" s="4">
        <f>OrderData[[#This Row],[Unit Price]]*OrderData[[#This Row],[Quantity]]</f>
        <v>103.49999999999999</v>
      </c>
      <c r="P655" t="str" cm="1">
        <f t="array" ref="P655">_xlfn.IFS(OrderData[[#This Row],[Roast Type]]="M","Medium",OrderData[[#This Row],[Roast Type]]="L","Light",OrderData[[#This Row],[Roast Type]]="D","Dark")</f>
        <v>Medium</v>
      </c>
      <c r="Q655" t="str" cm="1">
        <f t="array" ref="Q655">_xlfn.IFS(OrderData[[#This Row],[Coffee Type]]="Rob","Robusta",OrderData[[#This Row],[Coffee Type]]="Ara","Arabica",OrderData[[#This Row],[Coffee Type]]="Lib","Librica",OrderData[[#This Row],[Coffee Type]]="Exc","Excelsior")</f>
        <v>Arabica</v>
      </c>
    </row>
    <row r="656" spans="1:17" x14ac:dyDescent="0.3">
      <c r="A656" s="2" t="s">
        <v>1285</v>
      </c>
      <c r="B656" s="3">
        <v>43476</v>
      </c>
      <c r="C656" s="2" t="s">
        <v>1286</v>
      </c>
      <c r="D656" t="s">
        <v>131</v>
      </c>
      <c r="E656" s="2">
        <v>3</v>
      </c>
      <c r="F656" s="2" t="str">
        <f>VLOOKUP(OrderData[[#This Row],[Customer ID]],customers!$A$1:$I$1001,2,FALSE)</f>
        <v>Marvin Malloy</v>
      </c>
      <c r="G656" s="2" t="str">
        <f>LEFT(OrderData[[#This Row],[Name]], SEARCH(" ", OrderData[[#This Row],[Name]]) - 1)</f>
        <v>Marvin</v>
      </c>
      <c r="H656" s="2" t="str">
        <f>RIGHT(OrderData[[#This Row],[Name]], LEN(OrderData[[#This Row],[Name]]) - SEARCH(" ", OrderData[[#This Row],[Name]]))</f>
        <v>Malloy</v>
      </c>
      <c r="I656" s="2" t="str">
        <f>VLOOKUP(OrderData[[#This Row],[Customer ID]],customers!$A$1:$I$1001,6,FALSE)</f>
        <v>Washington</v>
      </c>
      <c r="J656" s="2" t="str">
        <f>VLOOKUP(OrderData[[#This Row],[Customer ID]],customers!$A$1:$I$1001,7,FALSE)</f>
        <v>United States</v>
      </c>
      <c r="K656" t="str">
        <f>VLOOKUP(OrderData[[#This Row],[Customer ID]],customers!$A$1:$I$1001,9,FALSE)</f>
        <v>No</v>
      </c>
      <c r="L656" t="str">
        <f>INDEX(Table3[Coffee Type],MATCH(OrderData[[#This Row],[Product ID]],Table3[Product ID],0))</f>
        <v>Ara</v>
      </c>
      <c r="M656" t="str">
        <f>VLOOKUP(OrderData[[#This Row],[Product ID]],products!$A$1:$G$49,3,FALSE)</f>
        <v>D</v>
      </c>
      <c r="N656">
        <f>VLOOKUP(OrderData[[#This Row],[Product ID]],products!$A$1:$G$49,5,FALSE)</f>
        <v>22.884999999999998</v>
      </c>
      <c r="O656" s="4">
        <f>OrderData[[#This Row],[Unit Price]]*OrderData[[#This Row],[Quantity]]</f>
        <v>68.655000000000001</v>
      </c>
      <c r="P656" t="str" cm="1">
        <f t="array" ref="P656">_xlfn.IFS(OrderData[[#This Row],[Roast Type]]="M","Medium",OrderData[[#This Row],[Roast Type]]="L","Light",OrderData[[#This Row],[Roast Type]]="D","Dark")</f>
        <v>Dark</v>
      </c>
      <c r="Q656" t="str" cm="1">
        <f t="array" ref="Q656">_xlfn.IFS(OrderData[[#This Row],[Coffee Type]]="Rob","Robusta",OrderData[[#This Row],[Coffee Type]]="Ara","Arabica",OrderData[[#This Row],[Coffee Type]]="Lib","Librica",OrderData[[#This Row],[Coffee Type]]="Exc","Excelsior")</f>
        <v>Arabica</v>
      </c>
    </row>
    <row r="657" spans="1:17" x14ac:dyDescent="0.3">
      <c r="A657" s="2" t="s">
        <v>1287</v>
      </c>
      <c r="B657" s="3">
        <v>43728</v>
      </c>
      <c r="C657" s="2" t="s">
        <v>1288</v>
      </c>
      <c r="D657" t="s">
        <v>54</v>
      </c>
      <c r="E657" s="2">
        <v>2</v>
      </c>
      <c r="F657" s="2" t="str">
        <f>VLOOKUP(OrderData[[#This Row],[Customer ID]],customers!$A$1:$I$1001,2,FALSE)</f>
        <v>Maxim McParland</v>
      </c>
      <c r="G657" s="2" t="str">
        <f>LEFT(OrderData[[#This Row],[Name]], SEARCH(" ", OrderData[[#This Row],[Name]]) - 1)</f>
        <v>Maxim</v>
      </c>
      <c r="H657" s="2" t="str">
        <f>RIGHT(OrderData[[#This Row],[Name]], LEN(OrderData[[#This Row],[Name]]) - SEARCH(" ", OrderData[[#This Row],[Name]]))</f>
        <v>McParland</v>
      </c>
      <c r="I657" s="2" t="str">
        <f>VLOOKUP(OrderData[[#This Row],[Customer ID]],customers!$A$1:$I$1001,6,FALSE)</f>
        <v>Cedar Rapids</v>
      </c>
      <c r="J657" s="2" t="str">
        <f>VLOOKUP(OrderData[[#This Row],[Customer ID]],customers!$A$1:$I$1001,7,FALSE)</f>
        <v>United States</v>
      </c>
      <c r="K657" t="str">
        <f>VLOOKUP(OrderData[[#This Row],[Customer ID]],customers!$A$1:$I$1001,9,FALSE)</f>
        <v>Yes</v>
      </c>
      <c r="L657" t="str">
        <f>INDEX(Table3[Coffee Type],MATCH(OrderData[[#This Row],[Product ID]],Table3[Product ID],0))</f>
        <v>Rob</v>
      </c>
      <c r="M657" t="str">
        <f>VLOOKUP(OrderData[[#This Row],[Product ID]],products!$A$1:$G$49,3,FALSE)</f>
        <v>M</v>
      </c>
      <c r="N657">
        <f>VLOOKUP(OrderData[[#This Row],[Product ID]],products!$A$1:$G$49,5,FALSE)</f>
        <v>22.884999999999998</v>
      </c>
      <c r="O657" s="4">
        <f>OrderData[[#This Row],[Unit Price]]*OrderData[[#This Row],[Quantity]]</f>
        <v>45.769999999999996</v>
      </c>
      <c r="P657" t="str" cm="1">
        <f t="array" ref="P657">_xlfn.IFS(OrderData[[#This Row],[Roast Type]]="M","Medium",OrderData[[#This Row],[Roast Type]]="L","Light",OrderData[[#This Row],[Roast Type]]="D","Dark")</f>
        <v>Medium</v>
      </c>
      <c r="Q657" t="str" cm="1">
        <f t="array" ref="Q657">_xlfn.IFS(OrderData[[#This Row],[Coffee Type]]="Rob","Robusta",OrderData[[#This Row],[Coffee Type]]="Ara","Arabica",OrderData[[#This Row],[Coffee Type]]="Lib","Librica",OrderData[[#This Row],[Coffee Type]]="Exc","Excelsior")</f>
        <v>Robusta</v>
      </c>
    </row>
    <row r="658" spans="1:17" x14ac:dyDescent="0.3">
      <c r="A658" s="2" t="s">
        <v>1289</v>
      </c>
      <c r="B658" s="3">
        <v>44485</v>
      </c>
      <c r="C658" s="2" t="s">
        <v>1290</v>
      </c>
      <c r="D658" t="s">
        <v>26</v>
      </c>
      <c r="E658" s="2">
        <v>4</v>
      </c>
      <c r="F658" s="2" t="str">
        <f>VLOOKUP(OrderData[[#This Row],[Customer ID]],customers!$A$1:$I$1001,2,FALSE)</f>
        <v>Sylas Jennaroy</v>
      </c>
      <c r="G658" s="2" t="str">
        <f>LEFT(OrderData[[#This Row],[Name]], SEARCH(" ", OrderData[[#This Row],[Name]]) - 1)</f>
        <v>Sylas</v>
      </c>
      <c r="H658" s="2" t="str">
        <f>RIGHT(OrderData[[#This Row],[Name]], LEN(OrderData[[#This Row],[Name]]) - SEARCH(" ", OrderData[[#This Row],[Name]]))</f>
        <v>Jennaroy</v>
      </c>
      <c r="I658" s="2" t="str">
        <f>VLOOKUP(OrderData[[#This Row],[Customer ID]],customers!$A$1:$I$1001,6,FALSE)</f>
        <v>Aurora</v>
      </c>
      <c r="J658" s="2" t="str">
        <f>VLOOKUP(OrderData[[#This Row],[Customer ID]],customers!$A$1:$I$1001,7,FALSE)</f>
        <v>United States</v>
      </c>
      <c r="K658" t="str">
        <f>VLOOKUP(OrderData[[#This Row],[Customer ID]],customers!$A$1:$I$1001,9,FALSE)</f>
        <v>No</v>
      </c>
      <c r="L658" t="str">
        <f>INDEX(Table3[Coffee Type],MATCH(OrderData[[#This Row],[Product ID]],Table3[Product ID],0))</f>
        <v>Lib</v>
      </c>
      <c r="M658" t="str">
        <f>VLOOKUP(OrderData[[#This Row],[Product ID]],products!$A$1:$G$49,3,FALSE)</f>
        <v>D</v>
      </c>
      <c r="N658">
        <f>VLOOKUP(OrderData[[#This Row],[Product ID]],products!$A$1:$G$49,5,FALSE)</f>
        <v>12.95</v>
      </c>
      <c r="O658" s="4">
        <f>OrderData[[#This Row],[Unit Price]]*OrderData[[#This Row],[Quantity]]</f>
        <v>51.8</v>
      </c>
      <c r="P658" t="str" cm="1">
        <f t="array" ref="P658">_xlfn.IFS(OrderData[[#This Row],[Roast Type]]="M","Medium",OrderData[[#This Row],[Roast Type]]="L","Light",OrderData[[#This Row],[Roast Type]]="D","Dark")</f>
        <v>Dark</v>
      </c>
      <c r="Q658" t="str" cm="1">
        <f t="array" ref="Q658">_xlfn.IFS(OrderData[[#This Row],[Coffee Type]]="Rob","Robusta",OrderData[[#This Row],[Coffee Type]]="Ara","Arabica",OrderData[[#This Row],[Coffee Type]]="Lib","Librica",OrderData[[#This Row],[Coffee Type]]="Exc","Excelsior")</f>
        <v>Librica</v>
      </c>
    </row>
    <row r="659" spans="1:17" x14ac:dyDescent="0.3">
      <c r="A659" s="2" t="s">
        <v>1291</v>
      </c>
      <c r="B659" s="3">
        <v>43831</v>
      </c>
      <c r="C659" s="2" t="s">
        <v>1292</v>
      </c>
      <c r="D659" t="s">
        <v>80</v>
      </c>
      <c r="E659" s="2">
        <v>2</v>
      </c>
      <c r="F659" s="2" t="str">
        <f>VLOOKUP(OrderData[[#This Row],[Customer ID]],customers!$A$1:$I$1001,2,FALSE)</f>
        <v>Wren Place</v>
      </c>
      <c r="G659" s="2" t="str">
        <f>LEFT(OrderData[[#This Row],[Name]], SEARCH(" ", OrderData[[#This Row],[Name]]) - 1)</f>
        <v>Wren</v>
      </c>
      <c r="H659" s="2" t="str">
        <f>RIGHT(OrderData[[#This Row],[Name]], LEN(OrderData[[#This Row],[Name]]) - SEARCH(" ", OrderData[[#This Row],[Name]]))</f>
        <v>Place</v>
      </c>
      <c r="I659" s="2" t="str">
        <f>VLOOKUP(OrderData[[#This Row],[Customer ID]],customers!$A$1:$I$1001,6,FALSE)</f>
        <v>Sunnyvale</v>
      </c>
      <c r="J659" s="2" t="str">
        <f>VLOOKUP(OrderData[[#This Row],[Customer ID]],customers!$A$1:$I$1001,7,FALSE)</f>
        <v>United States</v>
      </c>
      <c r="K659" t="str">
        <f>VLOOKUP(OrderData[[#This Row],[Customer ID]],customers!$A$1:$I$1001,9,FALSE)</f>
        <v>Yes</v>
      </c>
      <c r="L659" t="str">
        <f>INDEX(Table3[Coffee Type],MATCH(OrderData[[#This Row],[Product ID]],Table3[Product ID],0))</f>
        <v>Ara</v>
      </c>
      <c r="M659" t="str">
        <f>VLOOKUP(OrderData[[#This Row],[Product ID]],products!$A$1:$G$49,3,FALSE)</f>
        <v>M</v>
      </c>
      <c r="N659">
        <f>VLOOKUP(OrderData[[#This Row],[Product ID]],products!$A$1:$G$49,5,FALSE)</f>
        <v>6.75</v>
      </c>
      <c r="O659" s="4">
        <f>OrderData[[#This Row],[Unit Price]]*OrderData[[#This Row],[Quantity]]</f>
        <v>13.5</v>
      </c>
      <c r="P659" t="str" cm="1">
        <f t="array" ref="P659">_xlfn.IFS(OrderData[[#This Row],[Roast Type]]="M","Medium",OrderData[[#This Row],[Roast Type]]="L","Light",OrderData[[#This Row],[Roast Type]]="D","Dark")</f>
        <v>Medium</v>
      </c>
      <c r="Q659" t="str" cm="1">
        <f t="array" ref="Q659">_xlfn.IFS(OrderData[[#This Row],[Coffee Type]]="Rob","Robusta",OrderData[[#This Row],[Coffee Type]]="Ara","Arabica",OrderData[[#This Row],[Coffee Type]]="Lib","Librica",OrderData[[#This Row],[Coffee Type]]="Exc","Excelsior")</f>
        <v>Arabica</v>
      </c>
    </row>
    <row r="660" spans="1:17" x14ac:dyDescent="0.3">
      <c r="A660" s="2" t="s">
        <v>1293</v>
      </c>
      <c r="B660" s="3">
        <v>44630</v>
      </c>
      <c r="C660" s="2" t="s">
        <v>1294</v>
      </c>
      <c r="D660" t="s">
        <v>16</v>
      </c>
      <c r="E660" s="2">
        <v>3</v>
      </c>
      <c r="F660" s="2" t="str">
        <f>VLOOKUP(OrderData[[#This Row],[Customer ID]],customers!$A$1:$I$1001,2,FALSE)</f>
        <v>Janella Millett</v>
      </c>
      <c r="G660" s="2" t="str">
        <f>LEFT(OrderData[[#This Row],[Name]], SEARCH(" ", OrderData[[#This Row],[Name]]) - 1)</f>
        <v>Janella</v>
      </c>
      <c r="H660" s="2" t="str">
        <f>RIGHT(OrderData[[#This Row],[Name]], LEN(OrderData[[#This Row],[Name]]) - SEARCH(" ", OrderData[[#This Row],[Name]]))</f>
        <v>Millett</v>
      </c>
      <c r="I660" s="2" t="str">
        <f>VLOOKUP(OrderData[[#This Row],[Customer ID]],customers!$A$1:$I$1001,6,FALSE)</f>
        <v>Durham</v>
      </c>
      <c r="J660" s="2" t="str">
        <f>VLOOKUP(OrderData[[#This Row],[Customer ID]],customers!$A$1:$I$1001,7,FALSE)</f>
        <v>United States</v>
      </c>
      <c r="K660" t="str">
        <f>VLOOKUP(OrderData[[#This Row],[Customer ID]],customers!$A$1:$I$1001,9,FALSE)</f>
        <v>Yes</v>
      </c>
      <c r="L660" t="str">
        <f>INDEX(Table3[Coffee Type],MATCH(OrderData[[#This Row],[Product ID]],Table3[Product ID],0))</f>
        <v>Exc</v>
      </c>
      <c r="M660" t="str">
        <f>VLOOKUP(OrderData[[#This Row],[Product ID]],products!$A$1:$G$49,3,FALSE)</f>
        <v>M</v>
      </c>
      <c r="N660">
        <f>VLOOKUP(OrderData[[#This Row],[Product ID]],products!$A$1:$G$49,5,FALSE)</f>
        <v>8.25</v>
      </c>
      <c r="O660" s="4">
        <f>OrderData[[#This Row],[Unit Price]]*OrderData[[#This Row],[Quantity]]</f>
        <v>24.75</v>
      </c>
      <c r="P660" t="str" cm="1">
        <f t="array" ref="P660">_xlfn.IFS(OrderData[[#This Row],[Roast Type]]="M","Medium",OrderData[[#This Row],[Roast Type]]="L","Light",OrderData[[#This Row],[Roast Type]]="D","Dark")</f>
        <v>Medium</v>
      </c>
      <c r="Q660" t="str" cm="1">
        <f t="array" ref="Q660">_xlfn.IFS(OrderData[[#This Row],[Coffee Type]]="Rob","Robusta",OrderData[[#This Row],[Coffee Type]]="Ara","Arabica",OrderData[[#This Row],[Coffee Type]]="Lib","Librica",OrderData[[#This Row],[Coffee Type]]="Exc","Excelsior")</f>
        <v>Excelsior</v>
      </c>
    </row>
    <row r="661" spans="1:17" x14ac:dyDescent="0.3">
      <c r="A661" s="2" t="s">
        <v>1295</v>
      </c>
      <c r="B661" s="3">
        <v>44693</v>
      </c>
      <c r="C661" s="2" t="s">
        <v>1296</v>
      </c>
      <c r="D661" t="s">
        <v>131</v>
      </c>
      <c r="E661" s="2">
        <v>2</v>
      </c>
      <c r="F661" s="2" t="str">
        <f>VLOOKUP(OrderData[[#This Row],[Customer ID]],customers!$A$1:$I$1001,2,FALSE)</f>
        <v>Dollie Gadsden</v>
      </c>
      <c r="G661" s="2" t="str">
        <f>LEFT(OrderData[[#This Row],[Name]], SEARCH(" ", OrderData[[#This Row],[Name]]) - 1)</f>
        <v>Dollie</v>
      </c>
      <c r="H661" s="2" t="str">
        <f>RIGHT(OrderData[[#This Row],[Name]], LEN(OrderData[[#This Row],[Name]]) - SEARCH(" ", OrderData[[#This Row],[Name]]))</f>
        <v>Gadsden</v>
      </c>
      <c r="I661" s="2" t="str">
        <f>VLOOKUP(OrderData[[#This Row],[Customer ID]],customers!$A$1:$I$1001,6,FALSE)</f>
        <v>Cluain Meala</v>
      </c>
      <c r="J661" s="2" t="str">
        <f>VLOOKUP(OrderData[[#This Row],[Customer ID]],customers!$A$1:$I$1001,7,FALSE)</f>
        <v>Ireland</v>
      </c>
      <c r="K661" t="str">
        <f>VLOOKUP(OrderData[[#This Row],[Customer ID]],customers!$A$1:$I$1001,9,FALSE)</f>
        <v>Yes</v>
      </c>
      <c r="L661" t="str">
        <f>INDEX(Table3[Coffee Type],MATCH(OrderData[[#This Row],[Product ID]],Table3[Product ID],0))</f>
        <v>Ara</v>
      </c>
      <c r="M661" t="str">
        <f>VLOOKUP(OrderData[[#This Row],[Product ID]],products!$A$1:$G$49,3,FALSE)</f>
        <v>D</v>
      </c>
      <c r="N661">
        <f>VLOOKUP(OrderData[[#This Row],[Product ID]],products!$A$1:$G$49,5,FALSE)</f>
        <v>22.884999999999998</v>
      </c>
      <c r="O661" s="4">
        <f>OrderData[[#This Row],[Unit Price]]*OrderData[[#This Row],[Quantity]]</f>
        <v>45.769999999999996</v>
      </c>
      <c r="P661" t="str" cm="1">
        <f t="array" ref="P661">_xlfn.IFS(OrderData[[#This Row],[Roast Type]]="M","Medium",OrderData[[#This Row],[Roast Type]]="L","Light",OrderData[[#This Row],[Roast Type]]="D","Dark")</f>
        <v>Dark</v>
      </c>
      <c r="Q661" t="str" cm="1">
        <f t="array" ref="Q661">_xlfn.IFS(OrderData[[#This Row],[Coffee Type]]="Rob","Robusta",OrderData[[#This Row],[Coffee Type]]="Ara","Arabica",OrderData[[#This Row],[Coffee Type]]="Lib","Librica",OrderData[[#This Row],[Coffee Type]]="Exc","Excelsior")</f>
        <v>Arabica</v>
      </c>
    </row>
    <row r="662" spans="1:17" x14ac:dyDescent="0.3">
      <c r="A662" s="2" t="s">
        <v>1297</v>
      </c>
      <c r="B662" s="3">
        <v>44084</v>
      </c>
      <c r="C662" s="2" t="s">
        <v>1298</v>
      </c>
      <c r="D662" t="s">
        <v>189</v>
      </c>
      <c r="E662" s="2">
        <v>6</v>
      </c>
      <c r="F662" s="2" t="str">
        <f>VLOOKUP(OrderData[[#This Row],[Customer ID]],customers!$A$1:$I$1001,2,FALSE)</f>
        <v>Val Wakelin</v>
      </c>
      <c r="G662" s="2" t="str">
        <f>LEFT(OrderData[[#This Row],[Name]], SEARCH(" ", OrderData[[#This Row],[Name]]) - 1)</f>
        <v>Val</v>
      </c>
      <c r="H662" s="2" t="str">
        <f>RIGHT(OrderData[[#This Row],[Name]], LEN(OrderData[[#This Row],[Name]]) - SEARCH(" ", OrderData[[#This Row],[Name]]))</f>
        <v>Wakelin</v>
      </c>
      <c r="I662" s="2" t="str">
        <f>VLOOKUP(OrderData[[#This Row],[Customer ID]],customers!$A$1:$I$1001,6,FALSE)</f>
        <v>Lansing</v>
      </c>
      <c r="J662" s="2" t="str">
        <f>VLOOKUP(OrderData[[#This Row],[Customer ID]],customers!$A$1:$I$1001,7,FALSE)</f>
        <v>United States</v>
      </c>
      <c r="K662" t="str">
        <f>VLOOKUP(OrderData[[#This Row],[Customer ID]],customers!$A$1:$I$1001,9,FALSE)</f>
        <v>No</v>
      </c>
      <c r="L662" t="str">
        <f>INDEX(Table3[Coffee Type],MATCH(OrderData[[#This Row],[Product ID]],Table3[Product ID],0))</f>
        <v>Exc</v>
      </c>
      <c r="M662" t="str">
        <f>VLOOKUP(OrderData[[#This Row],[Product ID]],products!$A$1:$G$49,3,FALSE)</f>
        <v>L</v>
      </c>
      <c r="N662">
        <f>VLOOKUP(OrderData[[#This Row],[Product ID]],products!$A$1:$G$49,5,FALSE)</f>
        <v>8.91</v>
      </c>
      <c r="O662" s="4">
        <f>OrderData[[#This Row],[Unit Price]]*OrderData[[#This Row],[Quantity]]</f>
        <v>53.46</v>
      </c>
      <c r="P662" t="str" cm="1">
        <f t="array" ref="P662">_xlfn.IFS(OrderData[[#This Row],[Roast Type]]="M","Medium",OrderData[[#This Row],[Roast Type]]="L","Light",OrderData[[#This Row],[Roast Type]]="D","Dark")</f>
        <v>Light</v>
      </c>
      <c r="Q662" t="str" cm="1">
        <f t="array" ref="Q662">_xlfn.IFS(OrderData[[#This Row],[Coffee Type]]="Rob","Robusta",OrderData[[#This Row],[Coffee Type]]="Ara","Arabica",OrderData[[#This Row],[Coffee Type]]="Lib","Librica",OrderData[[#This Row],[Coffee Type]]="Exc","Excelsior")</f>
        <v>Excelsior</v>
      </c>
    </row>
    <row r="663" spans="1:17" x14ac:dyDescent="0.3">
      <c r="A663" s="2" t="s">
        <v>1299</v>
      </c>
      <c r="B663" s="3">
        <v>44485</v>
      </c>
      <c r="C663" s="2" t="s">
        <v>1300</v>
      </c>
      <c r="D663" t="s">
        <v>57</v>
      </c>
      <c r="E663" s="2">
        <v>6</v>
      </c>
      <c r="F663" s="2" t="str">
        <f>VLOOKUP(OrderData[[#This Row],[Customer ID]],customers!$A$1:$I$1001,2,FALSE)</f>
        <v>Annie Campsall</v>
      </c>
      <c r="G663" s="2" t="str">
        <f>LEFT(OrderData[[#This Row],[Name]], SEARCH(" ", OrderData[[#This Row],[Name]]) - 1)</f>
        <v>Annie</v>
      </c>
      <c r="H663" s="2" t="str">
        <f>RIGHT(OrderData[[#This Row],[Name]], LEN(OrderData[[#This Row],[Name]]) - SEARCH(" ", OrderData[[#This Row],[Name]]))</f>
        <v>Campsall</v>
      </c>
      <c r="I663" s="2" t="str">
        <f>VLOOKUP(OrderData[[#This Row],[Customer ID]],customers!$A$1:$I$1001,6,FALSE)</f>
        <v>Houston</v>
      </c>
      <c r="J663" s="2" t="str">
        <f>VLOOKUP(OrderData[[#This Row],[Customer ID]],customers!$A$1:$I$1001,7,FALSE)</f>
        <v>United States</v>
      </c>
      <c r="K663" t="str">
        <f>VLOOKUP(OrderData[[#This Row],[Customer ID]],customers!$A$1:$I$1001,9,FALSE)</f>
        <v>Yes</v>
      </c>
      <c r="L663" t="str">
        <f>INDEX(Table3[Coffee Type],MATCH(OrderData[[#This Row],[Product ID]],Table3[Product ID],0))</f>
        <v>Ara</v>
      </c>
      <c r="M663" t="str">
        <f>VLOOKUP(OrderData[[#This Row],[Product ID]],products!$A$1:$G$49,3,FALSE)</f>
        <v>M</v>
      </c>
      <c r="N663">
        <f>VLOOKUP(OrderData[[#This Row],[Product ID]],products!$A$1:$G$49,5,FALSE)</f>
        <v>3.375</v>
      </c>
      <c r="O663" s="4">
        <f>OrderData[[#This Row],[Unit Price]]*OrderData[[#This Row],[Quantity]]</f>
        <v>20.25</v>
      </c>
      <c r="P663" t="str" cm="1">
        <f t="array" ref="P663">_xlfn.IFS(OrderData[[#This Row],[Roast Type]]="M","Medium",OrderData[[#This Row],[Roast Type]]="L","Light",OrderData[[#This Row],[Roast Type]]="D","Dark")</f>
        <v>Medium</v>
      </c>
      <c r="Q663" t="str" cm="1">
        <f t="array" ref="Q663">_xlfn.IFS(OrderData[[#This Row],[Coffee Type]]="Rob","Robusta",OrderData[[#This Row],[Coffee Type]]="Ara","Arabica",OrderData[[#This Row],[Coffee Type]]="Lib","Librica",OrderData[[#This Row],[Coffee Type]]="Exc","Excelsior")</f>
        <v>Arabica</v>
      </c>
    </row>
    <row r="664" spans="1:17" x14ac:dyDescent="0.3">
      <c r="A664" s="2" t="s">
        <v>1301</v>
      </c>
      <c r="B664" s="3">
        <v>44364</v>
      </c>
      <c r="C664" s="2" t="s">
        <v>1302</v>
      </c>
      <c r="D664" t="s">
        <v>122</v>
      </c>
      <c r="E664" s="2">
        <v>5</v>
      </c>
      <c r="F664" s="2" t="str">
        <f>VLOOKUP(OrderData[[#This Row],[Customer ID]],customers!$A$1:$I$1001,2,FALSE)</f>
        <v>Shermy Moseby</v>
      </c>
      <c r="G664" s="2" t="str">
        <f>LEFT(OrderData[[#This Row],[Name]], SEARCH(" ", OrderData[[#This Row],[Name]]) - 1)</f>
        <v>Shermy</v>
      </c>
      <c r="H664" s="2" t="str">
        <f>RIGHT(OrderData[[#This Row],[Name]], LEN(OrderData[[#This Row],[Name]]) - SEARCH(" ", OrderData[[#This Row],[Name]]))</f>
        <v>Moseby</v>
      </c>
      <c r="I664" s="2" t="str">
        <f>VLOOKUP(OrderData[[#This Row],[Customer ID]],customers!$A$1:$I$1001,6,FALSE)</f>
        <v>Murfreesboro</v>
      </c>
      <c r="J664" s="2" t="str">
        <f>VLOOKUP(OrderData[[#This Row],[Customer ID]],customers!$A$1:$I$1001,7,FALSE)</f>
        <v>United States</v>
      </c>
      <c r="K664" t="str">
        <f>VLOOKUP(OrderData[[#This Row],[Customer ID]],customers!$A$1:$I$1001,9,FALSE)</f>
        <v>No</v>
      </c>
      <c r="L664" t="str">
        <f>INDEX(Table3[Coffee Type],MATCH(OrderData[[#This Row],[Product ID]],Table3[Product ID],0))</f>
        <v>Lib</v>
      </c>
      <c r="M664" t="str">
        <f>VLOOKUP(OrderData[[#This Row],[Product ID]],products!$A$1:$G$49,3,FALSE)</f>
        <v>D</v>
      </c>
      <c r="N664">
        <f>VLOOKUP(OrderData[[#This Row],[Product ID]],products!$A$1:$G$49,5,FALSE)</f>
        <v>29.784999999999997</v>
      </c>
      <c r="O664" s="4">
        <f>OrderData[[#This Row],[Unit Price]]*OrderData[[#This Row],[Quantity]]</f>
        <v>148.92499999999998</v>
      </c>
      <c r="P664" t="str" cm="1">
        <f t="array" ref="P664">_xlfn.IFS(OrderData[[#This Row],[Roast Type]]="M","Medium",OrderData[[#This Row],[Roast Type]]="L","Light",OrderData[[#This Row],[Roast Type]]="D","Dark")</f>
        <v>Dark</v>
      </c>
      <c r="Q664" t="str" cm="1">
        <f t="array" ref="Q664">_xlfn.IFS(OrderData[[#This Row],[Coffee Type]]="Rob","Robusta",OrderData[[#This Row],[Coffee Type]]="Ara","Arabica",OrderData[[#This Row],[Coffee Type]]="Lib","Librica",OrderData[[#This Row],[Coffee Type]]="Exc","Excelsior")</f>
        <v>Librica</v>
      </c>
    </row>
    <row r="665" spans="1:17" x14ac:dyDescent="0.3">
      <c r="A665" s="2" t="s">
        <v>1303</v>
      </c>
      <c r="B665" s="3">
        <v>43554</v>
      </c>
      <c r="C665" s="2" t="s">
        <v>1304</v>
      </c>
      <c r="D665" t="s">
        <v>74</v>
      </c>
      <c r="E665" s="2">
        <v>6</v>
      </c>
      <c r="F665" s="2" t="str">
        <f>VLOOKUP(OrderData[[#This Row],[Customer ID]],customers!$A$1:$I$1001,2,FALSE)</f>
        <v>Corrie Wass</v>
      </c>
      <c r="G665" s="2" t="str">
        <f>LEFT(OrderData[[#This Row],[Name]], SEARCH(" ", OrderData[[#This Row],[Name]]) - 1)</f>
        <v>Corrie</v>
      </c>
      <c r="H665" s="2" t="str">
        <f>RIGHT(OrderData[[#This Row],[Name]], LEN(OrderData[[#This Row],[Name]]) - SEARCH(" ", OrderData[[#This Row],[Name]]))</f>
        <v>Wass</v>
      </c>
      <c r="I665" s="2" t="str">
        <f>VLOOKUP(OrderData[[#This Row],[Customer ID]],customers!$A$1:$I$1001,6,FALSE)</f>
        <v>Charleston</v>
      </c>
      <c r="J665" s="2" t="str">
        <f>VLOOKUP(OrderData[[#This Row],[Customer ID]],customers!$A$1:$I$1001,7,FALSE)</f>
        <v>United States</v>
      </c>
      <c r="K665" t="str">
        <f>VLOOKUP(OrderData[[#This Row],[Customer ID]],customers!$A$1:$I$1001,9,FALSE)</f>
        <v>No</v>
      </c>
      <c r="L665" t="str">
        <f>INDEX(Table3[Coffee Type],MATCH(OrderData[[#This Row],[Product ID]],Table3[Product ID],0))</f>
        <v>Ara</v>
      </c>
      <c r="M665" t="str">
        <f>VLOOKUP(OrderData[[#This Row],[Product ID]],products!$A$1:$G$49,3,FALSE)</f>
        <v>M</v>
      </c>
      <c r="N665">
        <f>VLOOKUP(OrderData[[#This Row],[Product ID]],products!$A$1:$G$49,5,FALSE)</f>
        <v>11.25</v>
      </c>
      <c r="O665" s="4">
        <f>OrderData[[#This Row],[Unit Price]]*OrderData[[#This Row],[Quantity]]</f>
        <v>67.5</v>
      </c>
      <c r="P665" t="str" cm="1">
        <f t="array" ref="P665">_xlfn.IFS(OrderData[[#This Row],[Roast Type]]="M","Medium",OrderData[[#This Row],[Roast Type]]="L","Light",OrderData[[#This Row],[Roast Type]]="D","Dark")</f>
        <v>Medium</v>
      </c>
      <c r="Q665" t="str" cm="1">
        <f t="array" ref="Q665">_xlfn.IFS(OrderData[[#This Row],[Coffee Type]]="Rob","Robusta",OrderData[[#This Row],[Coffee Type]]="Ara","Arabica",OrderData[[#This Row],[Coffee Type]]="Lib","Librica",OrderData[[#This Row],[Coffee Type]]="Exc","Excelsior")</f>
        <v>Arabica</v>
      </c>
    </row>
    <row r="666" spans="1:17" x14ac:dyDescent="0.3">
      <c r="A666" s="2" t="s">
        <v>1305</v>
      </c>
      <c r="B666" s="3">
        <v>44549</v>
      </c>
      <c r="C666" s="2" t="s">
        <v>1306</v>
      </c>
      <c r="D666" t="s">
        <v>258</v>
      </c>
      <c r="E666" s="2">
        <v>6</v>
      </c>
      <c r="F666" s="2" t="str">
        <f>VLOOKUP(OrderData[[#This Row],[Customer ID]],customers!$A$1:$I$1001,2,FALSE)</f>
        <v>Ira Sjostrom</v>
      </c>
      <c r="G666" s="2" t="str">
        <f>LEFT(OrderData[[#This Row],[Name]], SEARCH(" ", OrderData[[#This Row],[Name]]) - 1)</f>
        <v>Ira</v>
      </c>
      <c r="H666" s="2" t="str">
        <f>RIGHT(OrderData[[#This Row],[Name]], LEN(OrderData[[#This Row],[Name]]) - SEARCH(" ", OrderData[[#This Row],[Name]]))</f>
        <v>Sjostrom</v>
      </c>
      <c r="I666" s="2" t="str">
        <f>VLOOKUP(OrderData[[#This Row],[Customer ID]],customers!$A$1:$I$1001,6,FALSE)</f>
        <v>Erie</v>
      </c>
      <c r="J666" s="2" t="str">
        <f>VLOOKUP(OrderData[[#This Row],[Customer ID]],customers!$A$1:$I$1001,7,FALSE)</f>
        <v>United States</v>
      </c>
      <c r="K666" t="str">
        <f>VLOOKUP(OrderData[[#This Row],[Customer ID]],customers!$A$1:$I$1001,9,FALSE)</f>
        <v>No</v>
      </c>
      <c r="L666" t="str">
        <f>INDEX(Table3[Coffee Type],MATCH(OrderData[[#This Row],[Product ID]],Table3[Product ID],0))</f>
        <v>Exc</v>
      </c>
      <c r="M666" t="str">
        <f>VLOOKUP(OrderData[[#This Row],[Product ID]],products!$A$1:$G$49,3,FALSE)</f>
        <v>D</v>
      </c>
      <c r="N666">
        <f>VLOOKUP(OrderData[[#This Row],[Product ID]],products!$A$1:$G$49,5,FALSE)</f>
        <v>12.15</v>
      </c>
      <c r="O666" s="4">
        <f>OrderData[[#This Row],[Unit Price]]*OrderData[[#This Row],[Quantity]]</f>
        <v>72.900000000000006</v>
      </c>
      <c r="P666" t="str" cm="1">
        <f t="array" ref="P666">_xlfn.IFS(OrderData[[#This Row],[Roast Type]]="M","Medium",OrderData[[#This Row],[Roast Type]]="L","Light",OrderData[[#This Row],[Roast Type]]="D","Dark")</f>
        <v>Dark</v>
      </c>
      <c r="Q666" t="str" cm="1">
        <f t="array" ref="Q666">_xlfn.IFS(OrderData[[#This Row],[Coffee Type]]="Rob","Robusta",OrderData[[#This Row],[Coffee Type]]="Ara","Arabica",OrderData[[#This Row],[Coffee Type]]="Lib","Librica",OrderData[[#This Row],[Coffee Type]]="Exc","Excelsior")</f>
        <v>Excelsior</v>
      </c>
    </row>
    <row r="667" spans="1:17" x14ac:dyDescent="0.3">
      <c r="A667" s="2" t="s">
        <v>1305</v>
      </c>
      <c r="B667" s="3">
        <v>44549</v>
      </c>
      <c r="C667" s="2" t="s">
        <v>1306</v>
      </c>
      <c r="D667" t="s">
        <v>51</v>
      </c>
      <c r="E667" s="2">
        <v>2</v>
      </c>
      <c r="F667" s="2" t="str">
        <f>VLOOKUP(OrderData[[#This Row],[Customer ID]],customers!$A$1:$I$1001,2,FALSE)</f>
        <v>Ira Sjostrom</v>
      </c>
      <c r="G667" s="2" t="str">
        <f>LEFT(OrderData[[#This Row],[Name]], SEARCH(" ", OrderData[[#This Row],[Name]]) - 1)</f>
        <v>Ira</v>
      </c>
      <c r="H667" s="2" t="str">
        <f>RIGHT(OrderData[[#This Row],[Name]], LEN(OrderData[[#This Row],[Name]]) - SEARCH(" ", OrderData[[#This Row],[Name]]))</f>
        <v>Sjostrom</v>
      </c>
      <c r="I667" s="2" t="str">
        <f>VLOOKUP(OrderData[[#This Row],[Customer ID]],customers!$A$1:$I$1001,6,FALSE)</f>
        <v>Erie</v>
      </c>
      <c r="J667" s="2" t="str">
        <f>VLOOKUP(OrderData[[#This Row],[Customer ID]],customers!$A$1:$I$1001,7,FALSE)</f>
        <v>United States</v>
      </c>
      <c r="K667" t="str">
        <f>VLOOKUP(OrderData[[#This Row],[Customer ID]],customers!$A$1:$I$1001,9,FALSE)</f>
        <v>No</v>
      </c>
      <c r="L667" t="str">
        <f>INDEX(Table3[Coffee Type],MATCH(OrderData[[#This Row],[Product ID]],Table3[Product ID],0))</f>
        <v>Lib</v>
      </c>
      <c r="M667" t="str">
        <f>VLOOKUP(OrderData[[#This Row],[Product ID]],products!$A$1:$G$49,3,FALSE)</f>
        <v>D</v>
      </c>
      <c r="N667">
        <f>VLOOKUP(OrderData[[#This Row],[Product ID]],products!$A$1:$G$49,5,FALSE)</f>
        <v>3.8849999999999998</v>
      </c>
      <c r="O667" s="4">
        <f>OrderData[[#This Row],[Unit Price]]*OrderData[[#This Row],[Quantity]]</f>
        <v>7.77</v>
      </c>
      <c r="P667" t="str" cm="1">
        <f t="array" ref="P667">_xlfn.IFS(OrderData[[#This Row],[Roast Type]]="M","Medium",OrderData[[#This Row],[Roast Type]]="L","Light",OrderData[[#This Row],[Roast Type]]="D","Dark")</f>
        <v>Dark</v>
      </c>
      <c r="Q667" t="str" cm="1">
        <f t="array" ref="Q667">_xlfn.IFS(OrderData[[#This Row],[Coffee Type]]="Rob","Robusta",OrderData[[#This Row],[Coffee Type]]="Ara","Arabica",OrderData[[#This Row],[Coffee Type]]="Lib","Librica",OrderData[[#This Row],[Coffee Type]]="Exc","Excelsior")</f>
        <v>Librica</v>
      </c>
    </row>
    <row r="668" spans="1:17" x14ac:dyDescent="0.3">
      <c r="A668" s="2" t="s">
        <v>1307</v>
      </c>
      <c r="B668" s="3">
        <v>43987</v>
      </c>
      <c r="C668" s="2" t="s">
        <v>1308</v>
      </c>
      <c r="D668" t="s">
        <v>131</v>
      </c>
      <c r="E668" s="2">
        <v>4</v>
      </c>
      <c r="F668" s="2" t="str">
        <f>VLOOKUP(OrderData[[#This Row],[Customer ID]],customers!$A$1:$I$1001,2,FALSE)</f>
        <v>Jermaine Branchett</v>
      </c>
      <c r="G668" s="2" t="str">
        <f>LEFT(OrderData[[#This Row],[Name]], SEARCH(" ", OrderData[[#This Row],[Name]]) - 1)</f>
        <v>Jermaine</v>
      </c>
      <c r="H668" s="2" t="str">
        <f>RIGHT(OrderData[[#This Row],[Name]], LEN(OrderData[[#This Row],[Name]]) - SEARCH(" ", OrderData[[#This Row],[Name]]))</f>
        <v>Branchett</v>
      </c>
      <c r="I668" s="2" t="str">
        <f>VLOOKUP(OrderData[[#This Row],[Customer ID]],customers!$A$1:$I$1001,6,FALSE)</f>
        <v>Lubbock</v>
      </c>
      <c r="J668" s="2" t="str">
        <f>VLOOKUP(OrderData[[#This Row],[Customer ID]],customers!$A$1:$I$1001,7,FALSE)</f>
        <v>United States</v>
      </c>
      <c r="K668" t="str">
        <f>VLOOKUP(OrderData[[#This Row],[Customer ID]],customers!$A$1:$I$1001,9,FALSE)</f>
        <v>No</v>
      </c>
      <c r="L668" t="str">
        <f>INDEX(Table3[Coffee Type],MATCH(OrderData[[#This Row],[Product ID]],Table3[Product ID],0))</f>
        <v>Ara</v>
      </c>
      <c r="M668" t="str">
        <f>VLOOKUP(OrderData[[#This Row],[Product ID]],products!$A$1:$G$49,3,FALSE)</f>
        <v>D</v>
      </c>
      <c r="N668">
        <f>VLOOKUP(OrderData[[#This Row],[Product ID]],products!$A$1:$G$49,5,FALSE)</f>
        <v>22.884999999999998</v>
      </c>
      <c r="O668" s="4">
        <f>OrderData[[#This Row],[Unit Price]]*OrderData[[#This Row],[Quantity]]</f>
        <v>91.539999999999992</v>
      </c>
      <c r="P668" t="str" cm="1">
        <f t="array" ref="P668">_xlfn.IFS(OrderData[[#This Row],[Roast Type]]="M","Medium",OrderData[[#This Row],[Roast Type]]="L","Light",OrderData[[#This Row],[Roast Type]]="D","Dark")</f>
        <v>Dark</v>
      </c>
      <c r="Q668" t="str" cm="1">
        <f t="array" ref="Q668">_xlfn.IFS(OrderData[[#This Row],[Coffee Type]]="Rob","Robusta",OrderData[[#This Row],[Coffee Type]]="Ara","Arabica",OrderData[[#This Row],[Coffee Type]]="Lib","Librica",OrderData[[#This Row],[Coffee Type]]="Exc","Excelsior")</f>
        <v>Arabica</v>
      </c>
    </row>
    <row r="669" spans="1:17" x14ac:dyDescent="0.3">
      <c r="A669" s="2" t="s">
        <v>1309</v>
      </c>
      <c r="B669" s="3">
        <v>44451</v>
      </c>
      <c r="C669" s="2" t="s">
        <v>1310</v>
      </c>
      <c r="D669" t="s">
        <v>40</v>
      </c>
      <c r="E669" s="2">
        <v>6</v>
      </c>
      <c r="F669" s="2" t="str">
        <f>VLOOKUP(OrderData[[#This Row],[Customer ID]],customers!$A$1:$I$1001,2,FALSE)</f>
        <v>Nissie Rudland</v>
      </c>
      <c r="G669" s="2" t="str">
        <f>LEFT(OrderData[[#This Row],[Name]], SEARCH(" ", OrderData[[#This Row],[Name]]) - 1)</f>
        <v>Nissie</v>
      </c>
      <c r="H669" s="2" t="str">
        <f>RIGHT(OrderData[[#This Row],[Name]], LEN(OrderData[[#This Row],[Name]]) - SEARCH(" ", OrderData[[#This Row],[Name]]))</f>
        <v>Rudland</v>
      </c>
      <c r="I669" s="2" t="str">
        <f>VLOOKUP(OrderData[[#This Row],[Customer ID]],customers!$A$1:$I$1001,6,FALSE)</f>
        <v>Gorey</v>
      </c>
      <c r="J669" s="2" t="str">
        <f>VLOOKUP(OrderData[[#This Row],[Customer ID]],customers!$A$1:$I$1001,7,FALSE)</f>
        <v>Ireland</v>
      </c>
      <c r="K669" t="str">
        <f>VLOOKUP(OrderData[[#This Row],[Customer ID]],customers!$A$1:$I$1001,9,FALSE)</f>
        <v>No</v>
      </c>
      <c r="L669" t="str">
        <f>INDEX(Table3[Coffee Type],MATCH(OrderData[[#This Row],[Product ID]],Table3[Product ID],0))</f>
        <v>Ara</v>
      </c>
      <c r="M669" t="str">
        <f>VLOOKUP(OrderData[[#This Row],[Product ID]],products!$A$1:$G$49,3,FALSE)</f>
        <v>D</v>
      </c>
      <c r="N669">
        <f>VLOOKUP(OrderData[[#This Row],[Product ID]],products!$A$1:$G$49,5,FALSE)</f>
        <v>9.9499999999999993</v>
      </c>
      <c r="O669" s="4">
        <f>OrderData[[#This Row],[Unit Price]]*OrderData[[#This Row],[Quantity]]</f>
        <v>59.699999999999996</v>
      </c>
      <c r="P669" t="str" cm="1">
        <f t="array" ref="P669">_xlfn.IFS(OrderData[[#This Row],[Roast Type]]="M","Medium",OrderData[[#This Row],[Roast Type]]="L","Light",OrderData[[#This Row],[Roast Type]]="D","Dark")</f>
        <v>Dark</v>
      </c>
      <c r="Q669" t="str" cm="1">
        <f t="array" ref="Q669">_xlfn.IFS(OrderData[[#This Row],[Coffee Type]]="Rob","Robusta",OrderData[[#This Row],[Coffee Type]]="Ara","Arabica",OrderData[[#This Row],[Coffee Type]]="Lib","Librica",OrderData[[#This Row],[Coffee Type]]="Exc","Excelsior")</f>
        <v>Arabica</v>
      </c>
    </row>
    <row r="670" spans="1:17" x14ac:dyDescent="0.3">
      <c r="A670" s="2" t="s">
        <v>1311</v>
      </c>
      <c r="B670" s="3">
        <v>44636</v>
      </c>
      <c r="C670" s="2" t="s">
        <v>1294</v>
      </c>
      <c r="D670" t="s">
        <v>23</v>
      </c>
      <c r="E670" s="2">
        <v>5</v>
      </c>
      <c r="F670" s="2" t="str">
        <f>VLOOKUP(OrderData[[#This Row],[Customer ID]],customers!$A$1:$I$1001,2,FALSE)</f>
        <v>Janella Millett</v>
      </c>
      <c r="G670" s="2" t="str">
        <f>LEFT(OrderData[[#This Row],[Name]], SEARCH(" ", OrderData[[#This Row],[Name]]) - 1)</f>
        <v>Janella</v>
      </c>
      <c r="H670" s="2" t="str">
        <f>RIGHT(OrderData[[#This Row],[Name]], LEN(OrderData[[#This Row],[Name]]) - SEARCH(" ", OrderData[[#This Row],[Name]]))</f>
        <v>Millett</v>
      </c>
      <c r="I670" s="2" t="str">
        <f>VLOOKUP(OrderData[[#This Row],[Customer ID]],customers!$A$1:$I$1001,6,FALSE)</f>
        <v>Durham</v>
      </c>
      <c r="J670" s="2" t="str">
        <f>VLOOKUP(OrderData[[#This Row],[Customer ID]],customers!$A$1:$I$1001,7,FALSE)</f>
        <v>United States</v>
      </c>
      <c r="K670" t="str">
        <f>VLOOKUP(OrderData[[#This Row],[Customer ID]],customers!$A$1:$I$1001,9,FALSE)</f>
        <v>Yes</v>
      </c>
      <c r="L670" t="str">
        <f>INDEX(Table3[Coffee Type],MATCH(OrderData[[#This Row],[Product ID]],Table3[Product ID],0))</f>
        <v>Rob</v>
      </c>
      <c r="M670" t="str">
        <f>VLOOKUP(OrderData[[#This Row],[Product ID]],products!$A$1:$G$49,3,FALSE)</f>
        <v>L</v>
      </c>
      <c r="N670">
        <f>VLOOKUP(OrderData[[#This Row],[Product ID]],products!$A$1:$G$49,5,FALSE)</f>
        <v>27.484999999999996</v>
      </c>
      <c r="O670" s="4">
        <f>OrderData[[#This Row],[Unit Price]]*OrderData[[#This Row],[Quantity]]</f>
        <v>137.42499999999998</v>
      </c>
      <c r="P670" t="str" cm="1">
        <f t="array" ref="P670">_xlfn.IFS(OrderData[[#This Row],[Roast Type]]="M","Medium",OrderData[[#This Row],[Roast Type]]="L","Light",OrderData[[#This Row],[Roast Type]]="D","Dark")</f>
        <v>Light</v>
      </c>
      <c r="Q670" t="str" cm="1">
        <f t="array" ref="Q670">_xlfn.IFS(OrderData[[#This Row],[Coffee Type]]="Rob","Robusta",OrderData[[#This Row],[Coffee Type]]="Ara","Arabica",OrderData[[#This Row],[Coffee Type]]="Lib","Librica",OrderData[[#This Row],[Coffee Type]]="Exc","Excelsior")</f>
        <v>Robusta</v>
      </c>
    </row>
    <row r="671" spans="1:17" x14ac:dyDescent="0.3">
      <c r="A671" s="2" t="s">
        <v>1312</v>
      </c>
      <c r="B671" s="3">
        <v>44551</v>
      </c>
      <c r="C671" s="2" t="s">
        <v>1313</v>
      </c>
      <c r="D671" t="s">
        <v>210</v>
      </c>
      <c r="E671" s="2">
        <v>2</v>
      </c>
      <c r="F671" s="2" t="str">
        <f>VLOOKUP(OrderData[[#This Row],[Customer ID]],customers!$A$1:$I$1001,2,FALSE)</f>
        <v>Ferdie Tourry</v>
      </c>
      <c r="G671" s="2" t="str">
        <f>LEFT(OrderData[[#This Row],[Name]], SEARCH(" ", OrderData[[#This Row],[Name]]) - 1)</f>
        <v>Ferdie</v>
      </c>
      <c r="H671" s="2" t="str">
        <f>RIGHT(OrderData[[#This Row],[Name]], LEN(OrderData[[#This Row],[Name]]) - SEARCH(" ", OrderData[[#This Row],[Name]]))</f>
        <v>Tourry</v>
      </c>
      <c r="I671" s="2" t="str">
        <f>VLOOKUP(OrderData[[#This Row],[Customer ID]],customers!$A$1:$I$1001,6,FALSE)</f>
        <v>Florence</v>
      </c>
      <c r="J671" s="2" t="str">
        <f>VLOOKUP(OrderData[[#This Row],[Customer ID]],customers!$A$1:$I$1001,7,FALSE)</f>
        <v>United States</v>
      </c>
      <c r="K671" t="str">
        <f>VLOOKUP(OrderData[[#This Row],[Customer ID]],customers!$A$1:$I$1001,9,FALSE)</f>
        <v>No</v>
      </c>
      <c r="L671" t="str">
        <f>INDEX(Table3[Coffee Type],MATCH(OrderData[[#This Row],[Product ID]],Table3[Product ID],0))</f>
        <v>Lib</v>
      </c>
      <c r="M671" t="str">
        <f>VLOOKUP(OrderData[[#This Row],[Product ID]],products!$A$1:$G$49,3,FALSE)</f>
        <v>M</v>
      </c>
      <c r="N671">
        <f>VLOOKUP(OrderData[[#This Row],[Product ID]],products!$A$1:$G$49,5,FALSE)</f>
        <v>33.464999999999996</v>
      </c>
      <c r="O671" s="4">
        <f>OrderData[[#This Row],[Unit Price]]*OrderData[[#This Row],[Quantity]]</f>
        <v>66.929999999999993</v>
      </c>
      <c r="P671" t="str" cm="1">
        <f t="array" ref="P671">_xlfn.IFS(OrderData[[#This Row],[Roast Type]]="M","Medium",OrderData[[#This Row],[Roast Type]]="L","Light",OrderData[[#This Row],[Roast Type]]="D","Dark")</f>
        <v>Medium</v>
      </c>
      <c r="Q671" t="str" cm="1">
        <f t="array" ref="Q671">_xlfn.IFS(OrderData[[#This Row],[Coffee Type]]="Rob","Robusta",OrderData[[#This Row],[Coffee Type]]="Ara","Arabica",OrderData[[#This Row],[Coffee Type]]="Lib","Librica",OrderData[[#This Row],[Coffee Type]]="Exc","Excelsior")</f>
        <v>Librica</v>
      </c>
    </row>
    <row r="672" spans="1:17" x14ac:dyDescent="0.3">
      <c r="A672" s="2" t="s">
        <v>1314</v>
      </c>
      <c r="B672" s="3">
        <v>43606</v>
      </c>
      <c r="C672" s="2" t="s">
        <v>1315</v>
      </c>
      <c r="D672" t="s">
        <v>90</v>
      </c>
      <c r="E672" s="2">
        <v>3</v>
      </c>
      <c r="F672" s="2" t="str">
        <f>VLOOKUP(OrderData[[#This Row],[Customer ID]],customers!$A$1:$I$1001,2,FALSE)</f>
        <v>Cecil Weatherall</v>
      </c>
      <c r="G672" s="2" t="str">
        <f>LEFT(OrderData[[#This Row],[Name]], SEARCH(" ", OrderData[[#This Row],[Name]]) - 1)</f>
        <v>Cecil</v>
      </c>
      <c r="H672" s="2" t="str">
        <f>RIGHT(OrderData[[#This Row],[Name]], LEN(OrderData[[#This Row],[Name]]) - SEARCH(" ", OrderData[[#This Row],[Name]]))</f>
        <v>Weatherall</v>
      </c>
      <c r="I672" s="2" t="str">
        <f>VLOOKUP(OrderData[[#This Row],[Customer ID]],customers!$A$1:$I$1001,6,FALSE)</f>
        <v>Syracuse</v>
      </c>
      <c r="J672" s="2" t="str">
        <f>VLOOKUP(OrderData[[#This Row],[Customer ID]],customers!$A$1:$I$1001,7,FALSE)</f>
        <v>United States</v>
      </c>
      <c r="K672" t="str">
        <f>VLOOKUP(OrderData[[#This Row],[Customer ID]],customers!$A$1:$I$1001,9,FALSE)</f>
        <v>Yes</v>
      </c>
      <c r="L672" t="str">
        <f>INDEX(Table3[Coffee Type],MATCH(OrderData[[#This Row],[Product ID]],Table3[Product ID],0))</f>
        <v>Lib</v>
      </c>
      <c r="M672" t="str">
        <f>VLOOKUP(OrderData[[#This Row],[Product ID]],products!$A$1:$G$49,3,FALSE)</f>
        <v>M</v>
      </c>
      <c r="N672">
        <f>VLOOKUP(OrderData[[#This Row],[Product ID]],products!$A$1:$G$49,5,FALSE)</f>
        <v>4.3650000000000002</v>
      </c>
      <c r="O672" s="4">
        <f>OrderData[[#This Row],[Unit Price]]*OrderData[[#This Row],[Quantity]]</f>
        <v>13.095000000000001</v>
      </c>
      <c r="P672" t="str" cm="1">
        <f t="array" ref="P672">_xlfn.IFS(OrderData[[#This Row],[Roast Type]]="M","Medium",OrderData[[#This Row],[Roast Type]]="L","Light",OrderData[[#This Row],[Roast Type]]="D","Dark")</f>
        <v>Medium</v>
      </c>
      <c r="Q672" t="str" cm="1">
        <f t="array" ref="Q672">_xlfn.IFS(OrderData[[#This Row],[Coffee Type]]="Rob","Robusta",OrderData[[#This Row],[Coffee Type]]="Ara","Arabica",OrderData[[#This Row],[Coffee Type]]="Lib","Librica",OrderData[[#This Row],[Coffee Type]]="Exc","Excelsior")</f>
        <v>Librica</v>
      </c>
    </row>
    <row r="673" spans="1:17" x14ac:dyDescent="0.3">
      <c r="A673" s="2" t="s">
        <v>1316</v>
      </c>
      <c r="B673" s="3">
        <v>44495</v>
      </c>
      <c r="C673" s="2" t="s">
        <v>1317</v>
      </c>
      <c r="D673" t="s">
        <v>202</v>
      </c>
      <c r="E673" s="2">
        <v>5</v>
      </c>
      <c r="F673" s="2" t="str">
        <f>VLOOKUP(OrderData[[#This Row],[Customer ID]],customers!$A$1:$I$1001,2,FALSE)</f>
        <v>Gale Heindrick</v>
      </c>
      <c r="G673" s="2" t="str">
        <f>LEFT(OrderData[[#This Row],[Name]], SEARCH(" ", OrderData[[#This Row],[Name]]) - 1)</f>
        <v>Gale</v>
      </c>
      <c r="H673" s="2" t="str">
        <f>RIGHT(OrderData[[#This Row],[Name]], LEN(OrderData[[#This Row],[Name]]) - SEARCH(" ", OrderData[[#This Row],[Name]]))</f>
        <v>Heindrick</v>
      </c>
      <c r="I673" s="2" t="str">
        <f>VLOOKUP(OrderData[[#This Row],[Customer ID]],customers!$A$1:$I$1001,6,FALSE)</f>
        <v>Lawrenceville</v>
      </c>
      <c r="J673" s="2" t="str">
        <f>VLOOKUP(OrderData[[#This Row],[Customer ID]],customers!$A$1:$I$1001,7,FALSE)</f>
        <v>United States</v>
      </c>
      <c r="K673" t="str">
        <f>VLOOKUP(OrderData[[#This Row],[Customer ID]],customers!$A$1:$I$1001,9,FALSE)</f>
        <v>No</v>
      </c>
      <c r="L673" t="str">
        <f>INDEX(Table3[Coffee Type],MATCH(OrderData[[#This Row],[Product ID]],Table3[Product ID],0))</f>
        <v>Rob</v>
      </c>
      <c r="M673" t="str">
        <f>VLOOKUP(OrderData[[#This Row],[Product ID]],products!$A$1:$G$49,3,FALSE)</f>
        <v>L</v>
      </c>
      <c r="N673">
        <f>VLOOKUP(OrderData[[#This Row],[Product ID]],products!$A$1:$G$49,5,FALSE)</f>
        <v>11.95</v>
      </c>
      <c r="O673" s="4">
        <f>OrderData[[#This Row],[Unit Price]]*OrderData[[#This Row],[Quantity]]</f>
        <v>59.75</v>
      </c>
      <c r="P673" t="str" cm="1">
        <f t="array" ref="P673">_xlfn.IFS(OrderData[[#This Row],[Roast Type]]="M","Medium",OrderData[[#This Row],[Roast Type]]="L","Light",OrderData[[#This Row],[Roast Type]]="D","Dark")</f>
        <v>Light</v>
      </c>
      <c r="Q673" t="str" cm="1">
        <f t="array" ref="Q673">_xlfn.IFS(OrderData[[#This Row],[Coffee Type]]="Rob","Robusta",OrderData[[#This Row],[Coffee Type]]="Ara","Arabica",OrderData[[#This Row],[Coffee Type]]="Lib","Librica",OrderData[[#This Row],[Coffee Type]]="Exc","Excelsior")</f>
        <v>Robusta</v>
      </c>
    </row>
    <row r="674" spans="1:17" x14ac:dyDescent="0.3">
      <c r="A674" s="2" t="s">
        <v>1318</v>
      </c>
      <c r="B674" s="3">
        <v>43916</v>
      </c>
      <c r="C674" s="2" t="s">
        <v>1319</v>
      </c>
      <c r="D674" t="s">
        <v>91</v>
      </c>
      <c r="E674" s="2">
        <v>5</v>
      </c>
      <c r="F674" s="2" t="str">
        <f>VLOOKUP(OrderData[[#This Row],[Customer ID]],customers!$A$1:$I$1001,2,FALSE)</f>
        <v>Layne Imason</v>
      </c>
      <c r="G674" s="2" t="str">
        <f>LEFT(OrderData[[#This Row],[Name]], SEARCH(" ", OrderData[[#This Row],[Name]]) - 1)</f>
        <v>Layne</v>
      </c>
      <c r="H674" s="2" t="str">
        <f>RIGHT(OrderData[[#This Row],[Name]], LEN(OrderData[[#This Row],[Name]]) - SEARCH(" ", OrderData[[#This Row],[Name]]))</f>
        <v>Imason</v>
      </c>
      <c r="I674" s="2" t="str">
        <f>VLOOKUP(OrderData[[#This Row],[Customer ID]],customers!$A$1:$I$1001,6,FALSE)</f>
        <v>Houston</v>
      </c>
      <c r="J674" s="2" t="str">
        <f>VLOOKUP(OrderData[[#This Row],[Customer ID]],customers!$A$1:$I$1001,7,FALSE)</f>
        <v>United States</v>
      </c>
      <c r="K674" t="str">
        <f>VLOOKUP(OrderData[[#This Row],[Customer ID]],customers!$A$1:$I$1001,9,FALSE)</f>
        <v>Yes</v>
      </c>
      <c r="L674" t="str">
        <f>INDEX(Table3[Coffee Type],MATCH(OrderData[[#This Row],[Product ID]],Table3[Product ID],0))</f>
        <v>Lib</v>
      </c>
      <c r="M674" t="str">
        <f>VLOOKUP(OrderData[[#This Row],[Product ID]],products!$A$1:$G$49,3,FALSE)</f>
        <v>M</v>
      </c>
      <c r="N674">
        <f>VLOOKUP(OrderData[[#This Row],[Product ID]],products!$A$1:$G$49,5,FALSE)</f>
        <v>8.73</v>
      </c>
      <c r="O674" s="4">
        <f>OrderData[[#This Row],[Unit Price]]*OrderData[[#This Row],[Quantity]]</f>
        <v>43.650000000000006</v>
      </c>
      <c r="P674" t="str" cm="1">
        <f t="array" ref="P674">_xlfn.IFS(OrderData[[#This Row],[Roast Type]]="M","Medium",OrderData[[#This Row],[Roast Type]]="L","Light",OrderData[[#This Row],[Roast Type]]="D","Dark")</f>
        <v>Medium</v>
      </c>
      <c r="Q674" t="str" cm="1">
        <f t="array" ref="Q674">_xlfn.IFS(OrderData[[#This Row],[Coffee Type]]="Rob","Robusta",OrderData[[#This Row],[Coffee Type]]="Ara","Arabica",OrderData[[#This Row],[Coffee Type]]="Lib","Librica",OrderData[[#This Row],[Coffee Type]]="Exc","Excelsior")</f>
        <v>Librica</v>
      </c>
    </row>
    <row r="675" spans="1:17" x14ac:dyDescent="0.3">
      <c r="A675" s="2" t="s">
        <v>1320</v>
      </c>
      <c r="B675" s="3">
        <v>44118</v>
      </c>
      <c r="C675" s="2" t="s">
        <v>1321</v>
      </c>
      <c r="D675" t="s">
        <v>22</v>
      </c>
      <c r="E675" s="2">
        <v>6</v>
      </c>
      <c r="F675" s="2" t="str">
        <f>VLOOKUP(OrderData[[#This Row],[Customer ID]],customers!$A$1:$I$1001,2,FALSE)</f>
        <v>Hazel Saill</v>
      </c>
      <c r="G675" s="2" t="str">
        <f>LEFT(OrderData[[#This Row],[Name]], SEARCH(" ", OrderData[[#This Row],[Name]]) - 1)</f>
        <v>Hazel</v>
      </c>
      <c r="H675" s="2" t="str">
        <f>RIGHT(OrderData[[#This Row],[Name]], LEN(OrderData[[#This Row],[Name]]) - SEARCH(" ", OrderData[[#This Row],[Name]]))</f>
        <v>Saill</v>
      </c>
      <c r="I675" s="2" t="str">
        <f>VLOOKUP(OrderData[[#This Row],[Customer ID]],customers!$A$1:$I$1001,6,FALSE)</f>
        <v>Kansas City</v>
      </c>
      <c r="J675" s="2" t="str">
        <f>VLOOKUP(OrderData[[#This Row],[Customer ID]],customers!$A$1:$I$1001,7,FALSE)</f>
        <v>United States</v>
      </c>
      <c r="K675" t="str">
        <f>VLOOKUP(OrderData[[#This Row],[Customer ID]],customers!$A$1:$I$1001,9,FALSE)</f>
        <v>Yes</v>
      </c>
      <c r="L675" t="str">
        <f>INDEX(Table3[Coffee Type],MATCH(OrderData[[#This Row],[Product ID]],Table3[Product ID],0))</f>
        <v>Exc</v>
      </c>
      <c r="M675" t="str">
        <f>VLOOKUP(OrderData[[#This Row],[Product ID]],products!$A$1:$G$49,3,FALSE)</f>
        <v>M</v>
      </c>
      <c r="N675">
        <f>VLOOKUP(OrderData[[#This Row],[Product ID]],products!$A$1:$G$49,5,FALSE)</f>
        <v>13.75</v>
      </c>
      <c r="O675" s="4">
        <f>OrderData[[#This Row],[Unit Price]]*OrderData[[#This Row],[Quantity]]</f>
        <v>82.5</v>
      </c>
      <c r="P675" t="str" cm="1">
        <f t="array" ref="P675">_xlfn.IFS(OrderData[[#This Row],[Roast Type]]="M","Medium",OrderData[[#This Row],[Roast Type]]="L","Light",OrderData[[#This Row],[Roast Type]]="D","Dark")</f>
        <v>Medium</v>
      </c>
      <c r="Q675" t="str" cm="1">
        <f t="array" ref="Q675">_xlfn.IFS(OrderData[[#This Row],[Coffee Type]]="Rob","Robusta",OrderData[[#This Row],[Coffee Type]]="Ara","Arabica",OrderData[[#This Row],[Coffee Type]]="Lib","Librica",OrderData[[#This Row],[Coffee Type]]="Exc","Excelsior")</f>
        <v>Excelsior</v>
      </c>
    </row>
    <row r="676" spans="1:17" x14ac:dyDescent="0.3">
      <c r="A676" s="2" t="s">
        <v>1322</v>
      </c>
      <c r="B676" s="3">
        <v>44543</v>
      </c>
      <c r="C676" s="2" t="s">
        <v>1323</v>
      </c>
      <c r="D676" t="s">
        <v>217</v>
      </c>
      <c r="E676" s="2">
        <v>6</v>
      </c>
      <c r="F676" s="2" t="str">
        <f>VLOOKUP(OrderData[[#This Row],[Customer ID]],customers!$A$1:$I$1001,2,FALSE)</f>
        <v>Hermann Larvor</v>
      </c>
      <c r="G676" s="2" t="str">
        <f>LEFT(OrderData[[#This Row],[Name]], SEARCH(" ", OrderData[[#This Row],[Name]]) - 1)</f>
        <v>Hermann</v>
      </c>
      <c r="H676" s="2" t="str">
        <f>RIGHT(OrderData[[#This Row],[Name]], LEN(OrderData[[#This Row],[Name]]) - SEARCH(" ", OrderData[[#This Row],[Name]]))</f>
        <v>Larvor</v>
      </c>
      <c r="I676" s="2" t="str">
        <f>VLOOKUP(OrderData[[#This Row],[Customer ID]],customers!$A$1:$I$1001,6,FALSE)</f>
        <v>Bradenton</v>
      </c>
      <c r="J676" s="2" t="str">
        <f>VLOOKUP(OrderData[[#This Row],[Customer ID]],customers!$A$1:$I$1001,7,FALSE)</f>
        <v>United States</v>
      </c>
      <c r="K676" t="str">
        <f>VLOOKUP(OrderData[[#This Row],[Customer ID]],customers!$A$1:$I$1001,9,FALSE)</f>
        <v>Yes</v>
      </c>
      <c r="L676" t="str">
        <f>INDEX(Table3[Coffee Type],MATCH(OrderData[[#This Row],[Product ID]],Table3[Product ID],0))</f>
        <v>Ara</v>
      </c>
      <c r="M676" t="str">
        <f>VLOOKUP(OrderData[[#This Row],[Product ID]],products!$A$1:$G$49,3,FALSE)</f>
        <v>L</v>
      </c>
      <c r="N676">
        <f>VLOOKUP(OrderData[[#This Row],[Product ID]],products!$A$1:$G$49,5,FALSE)</f>
        <v>29.784999999999997</v>
      </c>
      <c r="O676" s="4">
        <f>OrderData[[#This Row],[Unit Price]]*OrderData[[#This Row],[Quantity]]</f>
        <v>178.70999999999998</v>
      </c>
      <c r="P676" t="str" cm="1">
        <f t="array" ref="P676">_xlfn.IFS(OrderData[[#This Row],[Roast Type]]="M","Medium",OrderData[[#This Row],[Roast Type]]="L","Light",OrderData[[#This Row],[Roast Type]]="D","Dark")</f>
        <v>Light</v>
      </c>
      <c r="Q676" t="str" cm="1">
        <f t="array" ref="Q676">_xlfn.IFS(OrderData[[#This Row],[Coffee Type]]="Rob","Robusta",OrderData[[#This Row],[Coffee Type]]="Ara","Arabica",OrderData[[#This Row],[Coffee Type]]="Lib","Librica",OrderData[[#This Row],[Coffee Type]]="Exc","Excelsior")</f>
        <v>Arabica</v>
      </c>
    </row>
    <row r="677" spans="1:17" x14ac:dyDescent="0.3">
      <c r="A677" s="2" t="s">
        <v>1324</v>
      </c>
      <c r="B677" s="3">
        <v>44263</v>
      </c>
      <c r="C677" s="2" t="s">
        <v>1325</v>
      </c>
      <c r="D677" t="s">
        <v>122</v>
      </c>
      <c r="E677" s="2">
        <v>4</v>
      </c>
      <c r="F677" s="2" t="str">
        <f>VLOOKUP(OrderData[[#This Row],[Customer ID]],customers!$A$1:$I$1001,2,FALSE)</f>
        <v>Terri Lyford</v>
      </c>
      <c r="G677" s="2" t="str">
        <f>LEFT(OrderData[[#This Row],[Name]], SEARCH(" ", OrderData[[#This Row],[Name]]) - 1)</f>
        <v>Terri</v>
      </c>
      <c r="H677" s="2" t="str">
        <f>RIGHT(OrderData[[#This Row],[Name]], LEN(OrderData[[#This Row],[Name]]) - SEARCH(" ", OrderData[[#This Row],[Name]]))</f>
        <v>Lyford</v>
      </c>
      <c r="I677" s="2" t="str">
        <f>VLOOKUP(OrderData[[#This Row],[Customer ID]],customers!$A$1:$I$1001,6,FALSE)</f>
        <v>Allentown</v>
      </c>
      <c r="J677" s="2" t="str">
        <f>VLOOKUP(OrderData[[#This Row],[Customer ID]],customers!$A$1:$I$1001,7,FALSE)</f>
        <v>United States</v>
      </c>
      <c r="K677" t="str">
        <f>VLOOKUP(OrderData[[#This Row],[Customer ID]],customers!$A$1:$I$1001,9,FALSE)</f>
        <v>Yes</v>
      </c>
      <c r="L677" t="str">
        <f>INDEX(Table3[Coffee Type],MATCH(OrderData[[#This Row],[Product ID]],Table3[Product ID],0))</f>
        <v>Lib</v>
      </c>
      <c r="M677" t="str">
        <f>VLOOKUP(OrderData[[#This Row],[Product ID]],products!$A$1:$G$49,3,FALSE)</f>
        <v>D</v>
      </c>
      <c r="N677">
        <f>VLOOKUP(OrderData[[#This Row],[Product ID]],products!$A$1:$G$49,5,FALSE)</f>
        <v>29.784999999999997</v>
      </c>
      <c r="O677" s="4">
        <f>OrderData[[#This Row],[Unit Price]]*OrderData[[#This Row],[Quantity]]</f>
        <v>119.13999999999999</v>
      </c>
      <c r="P677" t="str" cm="1">
        <f t="array" ref="P677">_xlfn.IFS(OrderData[[#This Row],[Roast Type]]="M","Medium",OrderData[[#This Row],[Roast Type]]="L","Light",OrderData[[#This Row],[Roast Type]]="D","Dark")</f>
        <v>Dark</v>
      </c>
      <c r="Q677" t="str" cm="1">
        <f t="array" ref="Q677">_xlfn.IFS(OrderData[[#This Row],[Coffee Type]]="Rob","Robusta",OrderData[[#This Row],[Coffee Type]]="Ara","Arabica",OrderData[[#This Row],[Coffee Type]]="Lib","Librica",OrderData[[#This Row],[Coffee Type]]="Exc","Excelsior")</f>
        <v>Librica</v>
      </c>
    </row>
    <row r="678" spans="1:17" x14ac:dyDescent="0.3">
      <c r="A678" s="2" t="s">
        <v>1326</v>
      </c>
      <c r="B678" s="3">
        <v>44217</v>
      </c>
      <c r="C678" s="2" t="s">
        <v>1327</v>
      </c>
      <c r="D678" t="s">
        <v>96</v>
      </c>
      <c r="E678" s="2">
        <v>5</v>
      </c>
      <c r="F678" s="2" t="str">
        <f>VLOOKUP(OrderData[[#This Row],[Customer ID]],customers!$A$1:$I$1001,2,FALSE)</f>
        <v>Gabey Cogan</v>
      </c>
      <c r="G678" s="2" t="str">
        <f>LEFT(OrderData[[#This Row],[Name]], SEARCH(" ", OrderData[[#This Row],[Name]]) - 1)</f>
        <v>Gabey</v>
      </c>
      <c r="H678" s="2" t="str">
        <f>RIGHT(OrderData[[#This Row],[Name]], LEN(OrderData[[#This Row],[Name]]) - SEARCH(" ", OrderData[[#This Row],[Name]]))</f>
        <v>Cogan</v>
      </c>
      <c r="I678" s="2" t="str">
        <f>VLOOKUP(OrderData[[#This Row],[Customer ID]],customers!$A$1:$I$1001,6,FALSE)</f>
        <v>Hampton</v>
      </c>
      <c r="J678" s="2" t="str">
        <f>VLOOKUP(OrderData[[#This Row],[Customer ID]],customers!$A$1:$I$1001,7,FALSE)</f>
        <v>United States</v>
      </c>
      <c r="K678" t="str">
        <f>VLOOKUP(OrderData[[#This Row],[Customer ID]],customers!$A$1:$I$1001,9,FALSE)</f>
        <v>No</v>
      </c>
      <c r="L678" t="str">
        <f>INDEX(Table3[Coffee Type],MATCH(OrderData[[#This Row],[Product ID]],Table3[Product ID],0))</f>
        <v>Lib</v>
      </c>
      <c r="M678" t="str">
        <f>VLOOKUP(OrderData[[#This Row],[Product ID]],products!$A$1:$G$49,3,FALSE)</f>
        <v>L</v>
      </c>
      <c r="N678">
        <f>VLOOKUP(OrderData[[#This Row],[Product ID]],products!$A$1:$G$49,5,FALSE)</f>
        <v>9.51</v>
      </c>
      <c r="O678" s="4">
        <f>OrderData[[#This Row],[Unit Price]]*OrderData[[#This Row],[Quantity]]</f>
        <v>47.55</v>
      </c>
      <c r="P678" t="str" cm="1">
        <f t="array" ref="P678">_xlfn.IFS(OrderData[[#This Row],[Roast Type]]="M","Medium",OrderData[[#This Row],[Roast Type]]="L","Light",OrderData[[#This Row],[Roast Type]]="D","Dark")</f>
        <v>Light</v>
      </c>
      <c r="Q678" t="str" cm="1">
        <f t="array" ref="Q678">_xlfn.IFS(OrderData[[#This Row],[Coffee Type]]="Rob","Robusta",OrderData[[#This Row],[Coffee Type]]="Ara","Arabica",OrderData[[#This Row],[Coffee Type]]="Lib","Librica",OrderData[[#This Row],[Coffee Type]]="Exc","Excelsior")</f>
        <v>Librica</v>
      </c>
    </row>
    <row r="679" spans="1:17" x14ac:dyDescent="0.3">
      <c r="A679" s="2" t="s">
        <v>1328</v>
      </c>
      <c r="B679" s="3">
        <v>44206</v>
      </c>
      <c r="C679" s="2" t="s">
        <v>1329</v>
      </c>
      <c r="D679" t="s">
        <v>91</v>
      </c>
      <c r="E679" s="2">
        <v>5</v>
      </c>
      <c r="F679" s="2" t="str">
        <f>VLOOKUP(OrderData[[#This Row],[Customer ID]],customers!$A$1:$I$1001,2,FALSE)</f>
        <v>Charin Penwarden</v>
      </c>
      <c r="G679" s="2" t="str">
        <f>LEFT(OrderData[[#This Row],[Name]], SEARCH(" ", OrderData[[#This Row],[Name]]) - 1)</f>
        <v>Charin</v>
      </c>
      <c r="H679" s="2" t="str">
        <f>RIGHT(OrderData[[#This Row],[Name]], LEN(OrderData[[#This Row],[Name]]) - SEARCH(" ", OrderData[[#This Row],[Name]]))</f>
        <v>Penwarden</v>
      </c>
      <c r="I679" s="2" t="str">
        <f>VLOOKUP(OrderData[[#This Row],[Customer ID]],customers!$A$1:$I$1001,6,FALSE)</f>
        <v>Whitegate</v>
      </c>
      <c r="J679" s="2" t="str">
        <f>VLOOKUP(OrderData[[#This Row],[Customer ID]],customers!$A$1:$I$1001,7,FALSE)</f>
        <v>Ireland</v>
      </c>
      <c r="K679" t="str">
        <f>VLOOKUP(OrderData[[#This Row],[Customer ID]],customers!$A$1:$I$1001,9,FALSE)</f>
        <v>No</v>
      </c>
      <c r="L679" t="str">
        <f>INDEX(Table3[Coffee Type],MATCH(OrderData[[#This Row],[Product ID]],Table3[Product ID],0))</f>
        <v>Lib</v>
      </c>
      <c r="M679" t="str">
        <f>VLOOKUP(OrderData[[#This Row],[Product ID]],products!$A$1:$G$49,3,FALSE)</f>
        <v>M</v>
      </c>
      <c r="N679">
        <f>VLOOKUP(OrderData[[#This Row],[Product ID]],products!$A$1:$G$49,5,FALSE)</f>
        <v>8.73</v>
      </c>
      <c r="O679" s="4">
        <f>OrderData[[#This Row],[Unit Price]]*OrderData[[#This Row],[Quantity]]</f>
        <v>43.650000000000006</v>
      </c>
      <c r="P679" t="str" cm="1">
        <f t="array" ref="P679">_xlfn.IFS(OrderData[[#This Row],[Roast Type]]="M","Medium",OrderData[[#This Row],[Roast Type]]="L","Light",OrderData[[#This Row],[Roast Type]]="D","Dark")</f>
        <v>Medium</v>
      </c>
      <c r="Q679" t="str" cm="1">
        <f t="array" ref="Q679">_xlfn.IFS(OrderData[[#This Row],[Coffee Type]]="Rob","Robusta",OrderData[[#This Row],[Coffee Type]]="Ara","Arabica",OrderData[[#This Row],[Coffee Type]]="Lib","Librica",OrderData[[#This Row],[Coffee Type]]="Exc","Excelsior")</f>
        <v>Librica</v>
      </c>
    </row>
    <row r="680" spans="1:17" x14ac:dyDescent="0.3">
      <c r="A680" s="2" t="s">
        <v>1330</v>
      </c>
      <c r="B680" s="3">
        <v>44281</v>
      </c>
      <c r="C680" s="2" t="s">
        <v>1331</v>
      </c>
      <c r="D680" t="s">
        <v>217</v>
      </c>
      <c r="E680" s="2">
        <v>6</v>
      </c>
      <c r="F680" s="2" t="str">
        <f>VLOOKUP(OrderData[[#This Row],[Customer ID]],customers!$A$1:$I$1001,2,FALSE)</f>
        <v>Milty Middis</v>
      </c>
      <c r="G680" s="2" t="str">
        <f>LEFT(OrderData[[#This Row],[Name]], SEARCH(" ", OrderData[[#This Row],[Name]]) - 1)</f>
        <v>Milty</v>
      </c>
      <c r="H680" s="2" t="str">
        <f>RIGHT(OrderData[[#This Row],[Name]], LEN(OrderData[[#This Row],[Name]]) - SEARCH(" ", OrderData[[#This Row],[Name]]))</f>
        <v>Middis</v>
      </c>
      <c r="I680" s="2" t="str">
        <f>VLOOKUP(OrderData[[#This Row],[Customer ID]],customers!$A$1:$I$1001,6,FALSE)</f>
        <v>Wichita</v>
      </c>
      <c r="J680" s="2" t="str">
        <f>VLOOKUP(OrderData[[#This Row],[Customer ID]],customers!$A$1:$I$1001,7,FALSE)</f>
        <v>United States</v>
      </c>
      <c r="K680" t="str">
        <f>VLOOKUP(OrderData[[#This Row],[Customer ID]],customers!$A$1:$I$1001,9,FALSE)</f>
        <v>Yes</v>
      </c>
      <c r="L680" t="str">
        <f>INDEX(Table3[Coffee Type],MATCH(OrderData[[#This Row],[Product ID]],Table3[Product ID],0))</f>
        <v>Ara</v>
      </c>
      <c r="M680" t="str">
        <f>VLOOKUP(OrderData[[#This Row],[Product ID]],products!$A$1:$G$49,3,FALSE)</f>
        <v>L</v>
      </c>
      <c r="N680">
        <f>VLOOKUP(OrderData[[#This Row],[Product ID]],products!$A$1:$G$49,5,FALSE)</f>
        <v>29.784999999999997</v>
      </c>
      <c r="O680" s="4">
        <f>OrderData[[#This Row],[Unit Price]]*OrderData[[#This Row],[Quantity]]</f>
        <v>178.70999999999998</v>
      </c>
      <c r="P680" t="str" cm="1">
        <f t="array" ref="P680">_xlfn.IFS(OrderData[[#This Row],[Roast Type]]="M","Medium",OrderData[[#This Row],[Roast Type]]="L","Light",OrderData[[#This Row],[Roast Type]]="D","Dark")</f>
        <v>Light</v>
      </c>
      <c r="Q680" t="str" cm="1">
        <f t="array" ref="Q680">_xlfn.IFS(OrderData[[#This Row],[Coffee Type]]="Rob","Robusta",OrderData[[#This Row],[Coffee Type]]="Ara","Arabica",OrderData[[#This Row],[Coffee Type]]="Lib","Librica",OrderData[[#This Row],[Coffee Type]]="Exc","Excelsior")</f>
        <v>Arabica</v>
      </c>
    </row>
    <row r="681" spans="1:17" x14ac:dyDescent="0.3">
      <c r="A681" s="2" t="s">
        <v>1332</v>
      </c>
      <c r="B681" s="3">
        <v>44645</v>
      </c>
      <c r="C681" s="2" t="s">
        <v>1333</v>
      </c>
      <c r="D681" t="s">
        <v>23</v>
      </c>
      <c r="E681" s="2">
        <v>1</v>
      </c>
      <c r="F681" s="2" t="str">
        <f>VLOOKUP(OrderData[[#This Row],[Customer ID]],customers!$A$1:$I$1001,2,FALSE)</f>
        <v>Adrianne Vairow</v>
      </c>
      <c r="G681" s="2" t="str">
        <f>LEFT(OrderData[[#This Row],[Name]], SEARCH(" ", OrderData[[#This Row],[Name]]) - 1)</f>
        <v>Adrianne</v>
      </c>
      <c r="H681" s="2" t="str">
        <f>RIGHT(OrderData[[#This Row],[Name]], LEN(OrderData[[#This Row],[Name]]) - SEARCH(" ", OrderData[[#This Row],[Name]]))</f>
        <v>Vairow</v>
      </c>
      <c r="I681" s="2" t="str">
        <f>VLOOKUP(OrderData[[#This Row],[Customer ID]],customers!$A$1:$I$1001,6,FALSE)</f>
        <v>Thorpe</v>
      </c>
      <c r="J681" s="2" t="str">
        <f>VLOOKUP(OrderData[[#This Row],[Customer ID]],customers!$A$1:$I$1001,7,FALSE)</f>
        <v>United Kingdom</v>
      </c>
      <c r="K681" t="str">
        <f>VLOOKUP(OrderData[[#This Row],[Customer ID]],customers!$A$1:$I$1001,9,FALSE)</f>
        <v>No</v>
      </c>
      <c r="L681" t="str">
        <f>INDEX(Table3[Coffee Type],MATCH(OrderData[[#This Row],[Product ID]],Table3[Product ID],0))</f>
        <v>Rob</v>
      </c>
      <c r="M681" t="str">
        <f>VLOOKUP(OrderData[[#This Row],[Product ID]],products!$A$1:$G$49,3,FALSE)</f>
        <v>L</v>
      </c>
      <c r="N681">
        <f>VLOOKUP(OrderData[[#This Row],[Product ID]],products!$A$1:$G$49,5,FALSE)</f>
        <v>27.484999999999996</v>
      </c>
      <c r="O681" s="4">
        <f>OrderData[[#This Row],[Unit Price]]*OrderData[[#This Row],[Quantity]]</f>
        <v>27.484999999999996</v>
      </c>
      <c r="P681" t="str" cm="1">
        <f t="array" ref="P681">_xlfn.IFS(OrderData[[#This Row],[Roast Type]]="M","Medium",OrderData[[#This Row],[Roast Type]]="L","Light",OrderData[[#This Row],[Roast Type]]="D","Dark")</f>
        <v>Light</v>
      </c>
      <c r="Q681" t="str" cm="1">
        <f t="array" ref="Q681">_xlfn.IFS(OrderData[[#This Row],[Coffee Type]]="Rob","Robusta",OrderData[[#This Row],[Coffee Type]]="Ara","Arabica",OrderData[[#This Row],[Coffee Type]]="Lib","Librica",OrderData[[#This Row],[Coffee Type]]="Exc","Excelsior")</f>
        <v>Robusta</v>
      </c>
    </row>
    <row r="682" spans="1:17" x14ac:dyDescent="0.3">
      <c r="A682" s="2" t="s">
        <v>1334</v>
      </c>
      <c r="B682" s="3">
        <v>44399</v>
      </c>
      <c r="C682" s="2" t="s">
        <v>1335</v>
      </c>
      <c r="D682" t="s">
        <v>74</v>
      </c>
      <c r="E682" s="2">
        <v>5</v>
      </c>
      <c r="F682" s="2" t="str">
        <f>VLOOKUP(OrderData[[#This Row],[Customer ID]],customers!$A$1:$I$1001,2,FALSE)</f>
        <v>Anjanette Goldie</v>
      </c>
      <c r="G682" s="2" t="str">
        <f>LEFT(OrderData[[#This Row],[Name]], SEARCH(" ", OrderData[[#This Row],[Name]]) - 1)</f>
        <v>Anjanette</v>
      </c>
      <c r="H682" s="2" t="str">
        <f>RIGHT(OrderData[[#This Row],[Name]], LEN(OrderData[[#This Row],[Name]]) - SEARCH(" ", OrderData[[#This Row],[Name]]))</f>
        <v>Goldie</v>
      </c>
      <c r="I682" s="2" t="str">
        <f>VLOOKUP(OrderData[[#This Row],[Customer ID]],customers!$A$1:$I$1001,6,FALSE)</f>
        <v>Danbury</v>
      </c>
      <c r="J682" s="2" t="str">
        <f>VLOOKUP(OrderData[[#This Row],[Customer ID]],customers!$A$1:$I$1001,7,FALSE)</f>
        <v>United States</v>
      </c>
      <c r="K682" t="str">
        <f>VLOOKUP(OrderData[[#This Row],[Customer ID]],customers!$A$1:$I$1001,9,FALSE)</f>
        <v>No</v>
      </c>
      <c r="L682" t="str">
        <f>INDEX(Table3[Coffee Type],MATCH(OrderData[[#This Row],[Product ID]],Table3[Product ID],0))</f>
        <v>Ara</v>
      </c>
      <c r="M682" t="str">
        <f>VLOOKUP(OrderData[[#This Row],[Product ID]],products!$A$1:$G$49,3,FALSE)</f>
        <v>M</v>
      </c>
      <c r="N682">
        <f>VLOOKUP(OrderData[[#This Row],[Product ID]],products!$A$1:$G$49,5,FALSE)</f>
        <v>11.25</v>
      </c>
      <c r="O682" s="4">
        <f>OrderData[[#This Row],[Unit Price]]*OrderData[[#This Row],[Quantity]]</f>
        <v>56.25</v>
      </c>
      <c r="P682" t="str" cm="1">
        <f t="array" ref="P682">_xlfn.IFS(OrderData[[#This Row],[Roast Type]]="M","Medium",OrderData[[#This Row],[Roast Type]]="L","Light",OrderData[[#This Row],[Roast Type]]="D","Dark")</f>
        <v>Medium</v>
      </c>
      <c r="Q682" t="str" cm="1">
        <f t="array" ref="Q682">_xlfn.IFS(OrderData[[#This Row],[Coffee Type]]="Rob","Robusta",OrderData[[#This Row],[Coffee Type]]="Ara","Arabica",OrderData[[#This Row],[Coffee Type]]="Lib","Librica",OrderData[[#This Row],[Coffee Type]]="Exc","Excelsior")</f>
        <v>Arabica</v>
      </c>
    </row>
    <row r="683" spans="1:17" x14ac:dyDescent="0.3">
      <c r="A683" s="2" t="s">
        <v>1336</v>
      </c>
      <c r="B683" s="3">
        <v>44080</v>
      </c>
      <c r="C683" s="2" t="s">
        <v>1337</v>
      </c>
      <c r="D683" t="s">
        <v>32</v>
      </c>
      <c r="E683" s="2">
        <v>2</v>
      </c>
      <c r="F683" s="2" t="str">
        <f>VLOOKUP(OrderData[[#This Row],[Customer ID]],customers!$A$1:$I$1001,2,FALSE)</f>
        <v>Nicky Ayris</v>
      </c>
      <c r="G683" s="2" t="str">
        <f>LEFT(OrderData[[#This Row],[Name]], SEARCH(" ", OrderData[[#This Row],[Name]]) - 1)</f>
        <v>Nicky</v>
      </c>
      <c r="H683" s="2" t="str">
        <f>RIGHT(OrderData[[#This Row],[Name]], LEN(OrderData[[#This Row],[Name]]) - SEARCH(" ", OrderData[[#This Row],[Name]]))</f>
        <v>Ayris</v>
      </c>
      <c r="I683" s="2" t="str">
        <f>VLOOKUP(OrderData[[#This Row],[Customer ID]],customers!$A$1:$I$1001,6,FALSE)</f>
        <v>Kinloch</v>
      </c>
      <c r="J683" s="2" t="str">
        <f>VLOOKUP(OrderData[[#This Row],[Customer ID]],customers!$A$1:$I$1001,7,FALSE)</f>
        <v>United Kingdom</v>
      </c>
      <c r="K683" t="str">
        <f>VLOOKUP(OrderData[[#This Row],[Customer ID]],customers!$A$1:$I$1001,9,FALSE)</f>
        <v>Yes</v>
      </c>
      <c r="L683" t="str">
        <f>INDEX(Table3[Coffee Type],MATCH(OrderData[[#This Row],[Product ID]],Table3[Product ID],0))</f>
        <v>Lib</v>
      </c>
      <c r="M683" t="str">
        <f>VLOOKUP(OrderData[[#This Row],[Product ID]],products!$A$1:$G$49,3,FALSE)</f>
        <v>L</v>
      </c>
      <c r="N683">
        <f>VLOOKUP(OrderData[[#This Row],[Product ID]],products!$A$1:$G$49,5,FALSE)</f>
        <v>4.7549999999999999</v>
      </c>
      <c r="O683" s="4">
        <f>OrderData[[#This Row],[Unit Price]]*OrderData[[#This Row],[Quantity]]</f>
        <v>9.51</v>
      </c>
      <c r="P683" t="str" cm="1">
        <f t="array" ref="P683">_xlfn.IFS(OrderData[[#This Row],[Roast Type]]="M","Medium",OrderData[[#This Row],[Roast Type]]="L","Light",OrderData[[#This Row],[Roast Type]]="D","Dark")</f>
        <v>Light</v>
      </c>
      <c r="Q683" t="str" cm="1">
        <f t="array" ref="Q683">_xlfn.IFS(OrderData[[#This Row],[Coffee Type]]="Rob","Robusta",OrderData[[#This Row],[Coffee Type]]="Ara","Arabica",OrderData[[#This Row],[Coffee Type]]="Lib","Librica",OrderData[[#This Row],[Coffee Type]]="Exc","Excelsior")</f>
        <v>Librica</v>
      </c>
    </row>
    <row r="684" spans="1:17" x14ac:dyDescent="0.3">
      <c r="A684" s="2" t="s">
        <v>1338</v>
      </c>
      <c r="B684" s="3">
        <v>43827</v>
      </c>
      <c r="C684" s="2" t="s">
        <v>1339</v>
      </c>
      <c r="D684" t="s">
        <v>77</v>
      </c>
      <c r="E684" s="2">
        <v>2</v>
      </c>
      <c r="F684" s="2" t="str">
        <f>VLOOKUP(OrderData[[#This Row],[Customer ID]],customers!$A$1:$I$1001,2,FALSE)</f>
        <v>Laryssa Benediktovich</v>
      </c>
      <c r="G684" s="2" t="str">
        <f>LEFT(OrderData[[#This Row],[Name]], SEARCH(" ", OrderData[[#This Row],[Name]]) - 1)</f>
        <v>Laryssa</v>
      </c>
      <c r="H684" s="2" t="str">
        <f>RIGHT(OrderData[[#This Row],[Name]], LEN(OrderData[[#This Row],[Name]]) - SEARCH(" ", OrderData[[#This Row],[Name]]))</f>
        <v>Benediktovich</v>
      </c>
      <c r="I684" s="2" t="str">
        <f>VLOOKUP(OrderData[[#This Row],[Customer ID]],customers!$A$1:$I$1001,6,FALSE)</f>
        <v>Jacksonville</v>
      </c>
      <c r="J684" s="2" t="str">
        <f>VLOOKUP(OrderData[[#This Row],[Customer ID]],customers!$A$1:$I$1001,7,FALSE)</f>
        <v>United States</v>
      </c>
      <c r="K684" t="str">
        <f>VLOOKUP(OrderData[[#This Row],[Customer ID]],customers!$A$1:$I$1001,9,FALSE)</f>
        <v>Yes</v>
      </c>
      <c r="L684" t="str">
        <f>INDEX(Table3[Coffee Type],MATCH(OrderData[[#This Row],[Product ID]],Table3[Product ID],0))</f>
        <v>Exc</v>
      </c>
      <c r="M684" t="str">
        <f>VLOOKUP(OrderData[[#This Row],[Product ID]],products!$A$1:$G$49,3,FALSE)</f>
        <v>M</v>
      </c>
      <c r="N684">
        <f>VLOOKUP(OrderData[[#This Row],[Product ID]],products!$A$1:$G$49,5,FALSE)</f>
        <v>4.125</v>
      </c>
      <c r="O684" s="4">
        <f>OrderData[[#This Row],[Unit Price]]*OrderData[[#This Row],[Quantity]]</f>
        <v>8.25</v>
      </c>
      <c r="P684" t="str" cm="1">
        <f t="array" ref="P684">_xlfn.IFS(OrderData[[#This Row],[Roast Type]]="M","Medium",OrderData[[#This Row],[Roast Type]]="L","Light",OrderData[[#This Row],[Roast Type]]="D","Dark")</f>
        <v>Medium</v>
      </c>
      <c r="Q684" t="str" cm="1">
        <f t="array" ref="Q684">_xlfn.IFS(OrderData[[#This Row],[Coffee Type]]="Rob","Robusta",OrderData[[#This Row],[Coffee Type]]="Ara","Arabica",OrderData[[#This Row],[Coffee Type]]="Lib","Librica",OrderData[[#This Row],[Coffee Type]]="Exc","Excelsior")</f>
        <v>Excelsior</v>
      </c>
    </row>
    <row r="685" spans="1:17" x14ac:dyDescent="0.3">
      <c r="A685" s="2" t="s">
        <v>1340</v>
      </c>
      <c r="B685" s="3">
        <v>43941</v>
      </c>
      <c r="C685" s="2" t="s">
        <v>1341</v>
      </c>
      <c r="D685" t="s">
        <v>136</v>
      </c>
      <c r="E685" s="2">
        <v>6</v>
      </c>
      <c r="F685" s="2" t="str">
        <f>VLOOKUP(OrderData[[#This Row],[Customer ID]],customers!$A$1:$I$1001,2,FALSE)</f>
        <v>Theo Jacobovitz</v>
      </c>
      <c r="G685" s="2" t="str">
        <f>LEFT(OrderData[[#This Row],[Name]], SEARCH(" ", OrderData[[#This Row],[Name]]) - 1)</f>
        <v>Theo</v>
      </c>
      <c r="H685" s="2" t="str">
        <f>RIGHT(OrderData[[#This Row],[Name]], LEN(OrderData[[#This Row],[Name]]) - SEARCH(" ", OrderData[[#This Row],[Name]]))</f>
        <v>Jacobovitz</v>
      </c>
      <c r="I685" s="2" t="str">
        <f>VLOOKUP(OrderData[[#This Row],[Customer ID]],customers!$A$1:$I$1001,6,FALSE)</f>
        <v>Houston</v>
      </c>
      <c r="J685" s="2" t="str">
        <f>VLOOKUP(OrderData[[#This Row],[Customer ID]],customers!$A$1:$I$1001,7,FALSE)</f>
        <v>United States</v>
      </c>
      <c r="K685" t="str">
        <f>VLOOKUP(OrderData[[#This Row],[Customer ID]],customers!$A$1:$I$1001,9,FALSE)</f>
        <v>No</v>
      </c>
      <c r="L685" t="str">
        <f>INDEX(Table3[Coffee Type],MATCH(OrderData[[#This Row],[Product ID]],Table3[Product ID],0))</f>
        <v>Lib</v>
      </c>
      <c r="M685" t="str">
        <f>VLOOKUP(OrderData[[#This Row],[Product ID]],products!$A$1:$G$49,3,FALSE)</f>
        <v>D</v>
      </c>
      <c r="N685">
        <f>VLOOKUP(OrderData[[#This Row],[Product ID]],products!$A$1:$G$49,5,FALSE)</f>
        <v>7.77</v>
      </c>
      <c r="O685" s="4">
        <f>OrderData[[#This Row],[Unit Price]]*OrderData[[#This Row],[Quantity]]</f>
        <v>46.62</v>
      </c>
      <c r="P685" t="str" cm="1">
        <f t="array" ref="P685">_xlfn.IFS(OrderData[[#This Row],[Roast Type]]="M","Medium",OrderData[[#This Row],[Roast Type]]="L","Light",OrderData[[#This Row],[Roast Type]]="D","Dark")</f>
        <v>Dark</v>
      </c>
      <c r="Q685" t="str" cm="1">
        <f t="array" ref="Q685">_xlfn.IFS(OrderData[[#This Row],[Coffee Type]]="Rob","Robusta",OrderData[[#This Row],[Coffee Type]]="Ara","Arabica",OrderData[[#This Row],[Coffee Type]]="Lib","Librica",OrderData[[#This Row],[Coffee Type]]="Exc","Excelsior")</f>
        <v>Librica</v>
      </c>
    </row>
    <row r="686" spans="1:17" x14ac:dyDescent="0.3">
      <c r="A686" s="2" t="s">
        <v>1342</v>
      </c>
      <c r="B686" s="3">
        <v>43517</v>
      </c>
      <c r="C686" s="2" t="s">
        <v>1343</v>
      </c>
      <c r="D686" t="s">
        <v>202</v>
      </c>
      <c r="E686" s="2">
        <v>6</v>
      </c>
      <c r="F686" s="2" t="str">
        <f>VLOOKUP(OrderData[[#This Row],[Customer ID]],customers!$A$1:$I$1001,2,FALSE)</f>
        <v>Becca Ableson</v>
      </c>
      <c r="G686" s="2" t="str">
        <f>LEFT(OrderData[[#This Row],[Name]], SEARCH(" ", OrderData[[#This Row],[Name]]) - 1)</f>
        <v>Becca</v>
      </c>
      <c r="H686" s="2" t="str">
        <f>RIGHT(OrderData[[#This Row],[Name]], LEN(OrderData[[#This Row],[Name]]) - SEARCH(" ", OrderData[[#This Row],[Name]]))</f>
        <v>Ableson</v>
      </c>
      <c r="I686" s="2" t="str">
        <f>VLOOKUP(OrderData[[#This Row],[Customer ID]],customers!$A$1:$I$1001,6,FALSE)</f>
        <v>Portland</v>
      </c>
      <c r="J686" s="2" t="str">
        <f>VLOOKUP(OrderData[[#This Row],[Customer ID]],customers!$A$1:$I$1001,7,FALSE)</f>
        <v>United States</v>
      </c>
      <c r="K686" t="str">
        <f>VLOOKUP(OrderData[[#This Row],[Customer ID]],customers!$A$1:$I$1001,9,FALSE)</f>
        <v>No</v>
      </c>
      <c r="L686" t="str">
        <f>INDEX(Table3[Coffee Type],MATCH(OrderData[[#This Row],[Product ID]],Table3[Product ID],0))</f>
        <v>Rob</v>
      </c>
      <c r="M686" t="str">
        <f>VLOOKUP(OrderData[[#This Row],[Product ID]],products!$A$1:$G$49,3,FALSE)</f>
        <v>L</v>
      </c>
      <c r="N686">
        <f>VLOOKUP(OrderData[[#This Row],[Product ID]],products!$A$1:$G$49,5,FALSE)</f>
        <v>11.95</v>
      </c>
      <c r="O686" s="4">
        <f>OrderData[[#This Row],[Unit Price]]*OrderData[[#This Row],[Quantity]]</f>
        <v>71.699999999999989</v>
      </c>
      <c r="P686" t="str" cm="1">
        <f t="array" ref="P686">_xlfn.IFS(OrderData[[#This Row],[Roast Type]]="M","Medium",OrderData[[#This Row],[Roast Type]]="L","Light",OrderData[[#This Row],[Roast Type]]="D","Dark")</f>
        <v>Light</v>
      </c>
      <c r="Q686" t="str" cm="1">
        <f t="array" ref="Q686">_xlfn.IFS(OrderData[[#This Row],[Coffee Type]]="Rob","Robusta",OrderData[[#This Row],[Coffee Type]]="Ara","Arabica",OrderData[[#This Row],[Coffee Type]]="Lib","Librica",OrderData[[#This Row],[Coffee Type]]="Exc","Excelsior")</f>
        <v>Robusta</v>
      </c>
    </row>
    <row r="687" spans="1:17" x14ac:dyDescent="0.3">
      <c r="A687" s="2" t="s">
        <v>1344</v>
      </c>
      <c r="B687" s="3">
        <v>44637</v>
      </c>
      <c r="C687" s="2" t="s">
        <v>1345</v>
      </c>
      <c r="D687" t="s">
        <v>117</v>
      </c>
      <c r="E687" s="2">
        <v>2</v>
      </c>
      <c r="F687" s="2" t="str">
        <f>VLOOKUP(OrderData[[#This Row],[Customer ID]],customers!$A$1:$I$1001,2,FALSE)</f>
        <v>Jeno Druitt</v>
      </c>
      <c r="G687" s="2" t="str">
        <f>LEFT(OrderData[[#This Row],[Name]], SEARCH(" ", OrderData[[#This Row],[Name]]) - 1)</f>
        <v>Jeno</v>
      </c>
      <c r="H687" s="2" t="str">
        <f>RIGHT(OrderData[[#This Row],[Name]], LEN(OrderData[[#This Row],[Name]]) - SEARCH(" ", OrderData[[#This Row],[Name]]))</f>
        <v>Druitt</v>
      </c>
      <c r="I687" s="2" t="str">
        <f>VLOOKUP(OrderData[[#This Row],[Customer ID]],customers!$A$1:$I$1001,6,FALSE)</f>
        <v>Pasadena</v>
      </c>
      <c r="J687" s="2" t="str">
        <f>VLOOKUP(OrderData[[#This Row],[Customer ID]],customers!$A$1:$I$1001,7,FALSE)</f>
        <v>United States</v>
      </c>
      <c r="K687" t="str">
        <f>VLOOKUP(OrderData[[#This Row],[Customer ID]],customers!$A$1:$I$1001,9,FALSE)</f>
        <v>Yes</v>
      </c>
      <c r="L687" t="str">
        <f>INDEX(Table3[Coffee Type],MATCH(OrderData[[#This Row],[Product ID]],Table3[Product ID],0))</f>
        <v>Lib</v>
      </c>
      <c r="M687" t="str">
        <f>VLOOKUP(OrderData[[#This Row],[Product ID]],products!$A$1:$G$49,3,FALSE)</f>
        <v>L</v>
      </c>
      <c r="N687">
        <f>VLOOKUP(OrderData[[#This Row],[Product ID]],products!$A$1:$G$49,5,FALSE)</f>
        <v>36.454999999999998</v>
      </c>
      <c r="O687" s="4">
        <f>OrderData[[#This Row],[Unit Price]]*OrderData[[#This Row],[Quantity]]</f>
        <v>72.91</v>
      </c>
      <c r="P687" t="str" cm="1">
        <f t="array" ref="P687">_xlfn.IFS(OrderData[[#This Row],[Roast Type]]="M","Medium",OrderData[[#This Row],[Roast Type]]="L","Light",OrderData[[#This Row],[Roast Type]]="D","Dark")</f>
        <v>Light</v>
      </c>
      <c r="Q687" t="str" cm="1">
        <f t="array" ref="Q687">_xlfn.IFS(OrderData[[#This Row],[Coffee Type]]="Rob","Robusta",OrderData[[#This Row],[Coffee Type]]="Ara","Arabica",OrderData[[#This Row],[Coffee Type]]="Lib","Librica",OrderData[[#This Row],[Coffee Type]]="Exc","Excelsior")</f>
        <v>Librica</v>
      </c>
    </row>
    <row r="688" spans="1:17" x14ac:dyDescent="0.3">
      <c r="A688" s="2" t="s">
        <v>1346</v>
      </c>
      <c r="B688" s="3">
        <v>44330</v>
      </c>
      <c r="C688" s="2" t="s">
        <v>1347</v>
      </c>
      <c r="D688" t="s">
        <v>114</v>
      </c>
      <c r="E688" s="2">
        <v>3</v>
      </c>
      <c r="F688" s="2" t="str">
        <f>VLOOKUP(OrderData[[#This Row],[Customer ID]],customers!$A$1:$I$1001,2,FALSE)</f>
        <v>Deonne Shortall</v>
      </c>
      <c r="G688" s="2" t="str">
        <f>LEFT(OrderData[[#This Row],[Name]], SEARCH(" ", OrderData[[#This Row],[Name]]) - 1)</f>
        <v>Deonne</v>
      </c>
      <c r="H688" s="2" t="str">
        <f>RIGHT(OrderData[[#This Row],[Name]], LEN(OrderData[[#This Row],[Name]]) - SEARCH(" ", OrderData[[#This Row],[Name]]))</f>
        <v>Shortall</v>
      </c>
      <c r="I688" s="2" t="str">
        <f>VLOOKUP(OrderData[[#This Row],[Customer ID]],customers!$A$1:$I$1001,6,FALSE)</f>
        <v>Santa Ana</v>
      </c>
      <c r="J688" s="2" t="str">
        <f>VLOOKUP(OrderData[[#This Row],[Customer ID]],customers!$A$1:$I$1001,7,FALSE)</f>
        <v>United States</v>
      </c>
      <c r="K688" t="str">
        <f>VLOOKUP(OrderData[[#This Row],[Customer ID]],customers!$A$1:$I$1001,9,FALSE)</f>
        <v>Yes</v>
      </c>
      <c r="L688" t="str">
        <f>INDEX(Table3[Coffee Type],MATCH(OrderData[[#This Row],[Product ID]],Table3[Product ID],0))</f>
        <v>Rob</v>
      </c>
      <c r="M688" t="str">
        <f>VLOOKUP(OrderData[[#This Row],[Product ID]],products!$A$1:$G$49,3,FALSE)</f>
        <v>D</v>
      </c>
      <c r="N688">
        <f>VLOOKUP(OrderData[[#This Row],[Product ID]],products!$A$1:$G$49,5,FALSE)</f>
        <v>2.6849999999999996</v>
      </c>
      <c r="O688" s="4">
        <f>OrderData[[#This Row],[Unit Price]]*OrderData[[#This Row],[Quantity]]</f>
        <v>8.0549999999999997</v>
      </c>
      <c r="P688" t="str" cm="1">
        <f t="array" ref="P688">_xlfn.IFS(OrderData[[#This Row],[Roast Type]]="M","Medium",OrderData[[#This Row],[Roast Type]]="L","Light",OrderData[[#This Row],[Roast Type]]="D","Dark")</f>
        <v>Dark</v>
      </c>
      <c r="Q688" t="str" cm="1">
        <f t="array" ref="Q688">_xlfn.IFS(OrderData[[#This Row],[Coffee Type]]="Rob","Robusta",OrderData[[#This Row],[Coffee Type]]="Ara","Arabica",OrderData[[#This Row],[Coffee Type]]="Lib","Librica",OrderData[[#This Row],[Coffee Type]]="Exc","Excelsior")</f>
        <v>Robusta</v>
      </c>
    </row>
    <row r="689" spans="1:17" x14ac:dyDescent="0.3">
      <c r="A689" s="2" t="s">
        <v>1348</v>
      </c>
      <c r="B689" s="3">
        <v>43471</v>
      </c>
      <c r="C689" s="2" t="s">
        <v>1349</v>
      </c>
      <c r="D689" t="s">
        <v>16</v>
      </c>
      <c r="E689" s="2">
        <v>2</v>
      </c>
      <c r="F689" s="2" t="str">
        <f>VLOOKUP(OrderData[[#This Row],[Customer ID]],customers!$A$1:$I$1001,2,FALSE)</f>
        <v>Wilton Cottier</v>
      </c>
      <c r="G689" s="2" t="str">
        <f>LEFT(OrderData[[#This Row],[Name]], SEARCH(" ", OrderData[[#This Row],[Name]]) - 1)</f>
        <v>Wilton</v>
      </c>
      <c r="H689" s="2" t="str">
        <f>RIGHT(OrderData[[#This Row],[Name]], LEN(OrderData[[#This Row],[Name]]) - SEARCH(" ", OrderData[[#This Row],[Name]]))</f>
        <v>Cottier</v>
      </c>
      <c r="I689" s="2" t="str">
        <f>VLOOKUP(OrderData[[#This Row],[Customer ID]],customers!$A$1:$I$1001,6,FALSE)</f>
        <v>San Jose</v>
      </c>
      <c r="J689" s="2" t="str">
        <f>VLOOKUP(OrderData[[#This Row],[Customer ID]],customers!$A$1:$I$1001,7,FALSE)</f>
        <v>United States</v>
      </c>
      <c r="K689" t="str">
        <f>VLOOKUP(OrderData[[#This Row],[Customer ID]],customers!$A$1:$I$1001,9,FALSE)</f>
        <v>No</v>
      </c>
      <c r="L689" t="str">
        <f>INDEX(Table3[Coffee Type],MATCH(OrderData[[#This Row],[Product ID]],Table3[Product ID],0))</f>
        <v>Exc</v>
      </c>
      <c r="M689" t="str">
        <f>VLOOKUP(OrderData[[#This Row],[Product ID]],products!$A$1:$G$49,3,FALSE)</f>
        <v>M</v>
      </c>
      <c r="N689">
        <f>VLOOKUP(OrderData[[#This Row],[Product ID]],products!$A$1:$G$49,5,FALSE)</f>
        <v>8.25</v>
      </c>
      <c r="O689" s="4">
        <f>OrderData[[#This Row],[Unit Price]]*OrderData[[#This Row],[Quantity]]</f>
        <v>16.5</v>
      </c>
      <c r="P689" t="str" cm="1">
        <f t="array" ref="P689">_xlfn.IFS(OrderData[[#This Row],[Roast Type]]="M","Medium",OrderData[[#This Row],[Roast Type]]="L","Light",OrderData[[#This Row],[Roast Type]]="D","Dark")</f>
        <v>Medium</v>
      </c>
      <c r="Q689" t="str" cm="1">
        <f t="array" ref="Q689">_xlfn.IFS(OrderData[[#This Row],[Coffee Type]]="Rob","Robusta",OrderData[[#This Row],[Coffee Type]]="Ara","Arabica",OrderData[[#This Row],[Coffee Type]]="Lib","Librica",OrderData[[#This Row],[Coffee Type]]="Exc","Excelsior")</f>
        <v>Excelsior</v>
      </c>
    </row>
    <row r="690" spans="1:17" x14ac:dyDescent="0.3">
      <c r="A690" s="2" t="s">
        <v>1350</v>
      </c>
      <c r="B690" s="3">
        <v>43579</v>
      </c>
      <c r="C690" s="2" t="s">
        <v>1351</v>
      </c>
      <c r="D690" t="s">
        <v>19</v>
      </c>
      <c r="E690" s="2">
        <v>5</v>
      </c>
      <c r="F690" s="2" t="str">
        <f>VLOOKUP(OrderData[[#This Row],[Customer ID]],customers!$A$1:$I$1001,2,FALSE)</f>
        <v>Kevan Grinsted</v>
      </c>
      <c r="G690" s="2" t="str">
        <f>LEFT(OrderData[[#This Row],[Name]], SEARCH(" ", OrderData[[#This Row],[Name]]) - 1)</f>
        <v>Kevan</v>
      </c>
      <c r="H690" s="2" t="str">
        <f>RIGHT(OrderData[[#This Row],[Name]], LEN(OrderData[[#This Row],[Name]]) - SEARCH(" ", OrderData[[#This Row],[Name]]))</f>
        <v>Grinsted</v>
      </c>
      <c r="I690" s="2" t="str">
        <f>VLOOKUP(OrderData[[#This Row],[Customer ID]],customers!$A$1:$I$1001,6,FALSE)</f>
        <v>Tallaght</v>
      </c>
      <c r="J690" s="2" t="str">
        <f>VLOOKUP(OrderData[[#This Row],[Customer ID]],customers!$A$1:$I$1001,7,FALSE)</f>
        <v>Ireland</v>
      </c>
      <c r="K690" t="str">
        <f>VLOOKUP(OrderData[[#This Row],[Customer ID]],customers!$A$1:$I$1001,9,FALSE)</f>
        <v>No</v>
      </c>
      <c r="L690" t="str">
        <f>INDEX(Table3[Coffee Type],MATCH(OrderData[[#This Row],[Product ID]],Table3[Product ID],0))</f>
        <v>Ara</v>
      </c>
      <c r="M690" t="str">
        <f>VLOOKUP(OrderData[[#This Row],[Product ID]],products!$A$1:$G$49,3,FALSE)</f>
        <v>L</v>
      </c>
      <c r="N690">
        <f>VLOOKUP(OrderData[[#This Row],[Product ID]],products!$A$1:$G$49,5,FALSE)</f>
        <v>12.95</v>
      </c>
      <c r="O690" s="4">
        <f>OrderData[[#This Row],[Unit Price]]*OrderData[[#This Row],[Quantity]]</f>
        <v>64.75</v>
      </c>
      <c r="P690" t="str" cm="1">
        <f t="array" ref="P690">_xlfn.IFS(OrderData[[#This Row],[Roast Type]]="M","Medium",OrderData[[#This Row],[Roast Type]]="L","Light",OrderData[[#This Row],[Roast Type]]="D","Dark")</f>
        <v>Light</v>
      </c>
      <c r="Q690" t="str" cm="1">
        <f t="array" ref="Q690">_xlfn.IFS(OrderData[[#This Row],[Coffee Type]]="Rob","Robusta",OrderData[[#This Row],[Coffee Type]]="Ara","Arabica",OrderData[[#This Row],[Coffee Type]]="Lib","Librica",OrderData[[#This Row],[Coffee Type]]="Exc","Excelsior")</f>
        <v>Arabica</v>
      </c>
    </row>
    <row r="691" spans="1:17" x14ac:dyDescent="0.3">
      <c r="A691" s="2" t="s">
        <v>1352</v>
      </c>
      <c r="B691" s="3">
        <v>44346</v>
      </c>
      <c r="C691" s="2" t="s">
        <v>1353</v>
      </c>
      <c r="D691" t="s">
        <v>80</v>
      </c>
      <c r="E691" s="2">
        <v>5</v>
      </c>
      <c r="F691" s="2" t="str">
        <f>VLOOKUP(OrderData[[#This Row],[Customer ID]],customers!$A$1:$I$1001,2,FALSE)</f>
        <v>Dionne Skyner</v>
      </c>
      <c r="G691" s="2" t="str">
        <f>LEFT(OrderData[[#This Row],[Name]], SEARCH(" ", OrderData[[#This Row],[Name]]) - 1)</f>
        <v>Dionne</v>
      </c>
      <c r="H691" s="2" t="str">
        <f>RIGHT(OrderData[[#This Row],[Name]], LEN(OrderData[[#This Row],[Name]]) - SEARCH(" ", OrderData[[#This Row],[Name]]))</f>
        <v>Skyner</v>
      </c>
      <c r="I691" s="2" t="str">
        <f>VLOOKUP(OrderData[[#This Row],[Customer ID]],customers!$A$1:$I$1001,6,FALSE)</f>
        <v>Colorado Springs</v>
      </c>
      <c r="J691" s="2" t="str">
        <f>VLOOKUP(OrderData[[#This Row],[Customer ID]],customers!$A$1:$I$1001,7,FALSE)</f>
        <v>United States</v>
      </c>
      <c r="K691" t="str">
        <f>VLOOKUP(OrderData[[#This Row],[Customer ID]],customers!$A$1:$I$1001,9,FALSE)</f>
        <v>No</v>
      </c>
      <c r="L691" t="str">
        <f>INDEX(Table3[Coffee Type],MATCH(OrderData[[#This Row],[Product ID]],Table3[Product ID],0))</f>
        <v>Ara</v>
      </c>
      <c r="M691" t="str">
        <f>VLOOKUP(OrderData[[#This Row],[Product ID]],products!$A$1:$G$49,3,FALSE)</f>
        <v>M</v>
      </c>
      <c r="N691">
        <f>VLOOKUP(OrderData[[#This Row],[Product ID]],products!$A$1:$G$49,5,FALSE)</f>
        <v>6.75</v>
      </c>
      <c r="O691" s="4">
        <f>OrderData[[#This Row],[Unit Price]]*OrderData[[#This Row],[Quantity]]</f>
        <v>33.75</v>
      </c>
      <c r="P691" t="str" cm="1">
        <f t="array" ref="P691">_xlfn.IFS(OrderData[[#This Row],[Roast Type]]="M","Medium",OrderData[[#This Row],[Roast Type]]="L","Light",OrderData[[#This Row],[Roast Type]]="D","Dark")</f>
        <v>Medium</v>
      </c>
      <c r="Q691" t="str" cm="1">
        <f t="array" ref="Q691">_xlfn.IFS(OrderData[[#This Row],[Coffee Type]]="Rob","Robusta",OrderData[[#This Row],[Coffee Type]]="Ara","Arabica",OrderData[[#This Row],[Coffee Type]]="Lib","Librica",OrderData[[#This Row],[Coffee Type]]="Exc","Excelsior")</f>
        <v>Arabica</v>
      </c>
    </row>
    <row r="692" spans="1:17" x14ac:dyDescent="0.3">
      <c r="A692" s="2" t="s">
        <v>1354</v>
      </c>
      <c r="B692" s="3">
        <v>44754</v>
      </c>
      <c r="C692" s="2" t="s">
        <v>1355</v>
      </c>
      <c r="D692" t="s">
        <v>122</v>
      </c>
      <c r="E692" s="2">
        <v>6</v>
      </c>
      <c r="F692" s="2" t="str">
        <f>VLOOKUP(OrderData[[#This Row],[Customer ID]],customers!$A$1:$I$1001,2,FALSE)</f>
        <v>Francesco Dressel</v>
      </c>
      <c r="G692" s="2" t="str">
        <f>LEFT(OrderData[[#This Row],[Name]], SEARCH(" ", OrderData[[#This Row],[Name]]) - 1)</f>
        <v>Francesco</v>
      </c>
      <c r="H692" s="2" t="str">
        <f>RIGHT(OrderData[[#This Row],[Name]], LEN(OrderData[[#This Row],[Name]]) - SEARCH(" ", OrderData[[#This Row],[Name]]))</f>
        <v>Dressel</v>
      </c>
      <c r="I692" s="2" t="str">
        <f>VLOOKUP(OrderData[[#This Row],[Customer ID]],customers!$A$1:$I$1001,6,FALSE)</f>
        <v>Toledo</v>
      </c>
      <c r="J692" s="2" t="str">
        <f>VLOOKUP(OrderData[[#This Row],[Customer ID]],customers!$A$1:$I$1001,7,FALSE)</f>
        <v>United States</v>
      </c>
      <c r="K692" t="str">
        <f>VLOOKUP(OrderData[[#This Row],[Customer ID]],customers!$A$1:$I$1001,9,FALSE)</f>
        <v>No</v>
      </c>
      <c r="L692" t="str">
        <f>INDEX(Table3[Coffee Type],MATCH(OrderData[[#This Row],[Product ID]],Table3[Product ID],0))</f>
        <v>Lib</v>
      </c>
      <c r="M692" t="str">
        <f>VLOOKUP(OrderData[[#This Row],[Product ID]],products!$A$1:$G$49,3,FALSE)</f>
        <v>D</v>
      </c>
      <c r="N692">
        <f>VLOOKUP(OrderData[[#This Row],[Product ID]],products!$A$1:$G$49,5,FALSE)</f>
        <v>29.784999999999997</v>
      </c>
      <c r="O692" s="4">
        <f>OrderData[[#This Row],[Unit Price]]*OrderData[[#This Row],[Quantity]]</f>
        <v>178.70999999999998</v>
      </c>
      <c r="P692" t="str" cm="1">
        <f t="array" ref="P692">_xlfn.IFS(OrderData[[#This Row],[Roast Type]]="M","Medium",OrderData[[#This Row],[Roast Type]]="L","Light",OrderData[[#This Row],[Roast Type]]="D","Dark")</f>
        <v>Dark</v>
      </c>
      <c r="Q692" t="str" cm="1">
        <f t="array" ref="Q692">_xlfn.IFS(OrderData[[#This Row],[Coffee Type]]="Rob","Robusta",OrderData[[#This Row],[Coffee Type]]="Ara","Arabica",OrderData[[#This Row],[Coffee Type]]="Lib","Librica",OrderData[[#This Row],[Coffee Type]]="Exc","Excelsior")</f>
        <v>Librica</v>
      </c>
    </row>
    <row r="693" spans="1:17" x14ac:dyDescent="0.3">
      <c r="A693" s="2" t="s">
        <v>1356</v>
      </c>
      <c r="B693" s="3">
        <v>44227</v>
      </c>
      <c r="C693" s="2" t="s">
        <v>1357</v>
      </c>
      <c r="D693" t="s">
        <v>74</v>
      </c>
      <c r="E693" s="2">
        <v>2</v>
      </c>
      <c r="F693" s="2" t="str">
        <f>VLOOKUP(OrderData[[#This Row],[Customer ID]],customers!$A$1:$I$1001,2,FALSE)</f>
        <v>Jimmy Dymoke</v>
      </c>
      <c r="G693" s="2" t="str">
        <f>LEFT(OrderData[[#This Row],[Name]], SEARCH(" ", OrderData[[#This Row],[Name]]) - 1)</f>
        <v>Jimmy</v>
      </c>
      <c r="H693" s="2" t="str">
        <f>RIGHT(OrderData[[#This Row],[Name]], LEN(OrderData[[#This Row],[Name]]) - SEARCH(" ", OrderData[[#This Row],[Name]]))</f>
        <v>Dymoke</v>
      </c>
      <c r="I693" s="2" t="str">
        <f>VLOOKUP(OrderData[[#This Row],[Customer ID]],customers!$A$1:$I$1001,6,FALSE)</f>
        <v>Beaumont</v>
      </c>
      <c r="J693" s="2" t="str">
        <f>VLOOKUP(OrderData[[#This Row],[Customer ID]],customers!$A$1:$I$1001,7,FALSE)</f>
        <v>Ireland</v>
      </c>
      <c r="K693" t="str">
        <f>VLOOKUP(OrderData[[#This Row],[Customer ID]],customers!$A$1:$I$1001,9,FALSE)</f>
        <v>No</v>
      </c>
      <c r="L693" t="str">
        <f>INDEX(Table3[Coffee Type],MATCH(OrderData[[#This Row],[Product ID]],Table3[Product ID],0))</f>
        <v>Ara</v>
      </c>
      <c r="M693" t="str">
        <f>VLOOKUP(OrderData[[#This Row],[Product ID]],products!$A$1:$G$49,3,FALSE)</f>
        <v>M</v>
      </c>
      <c r="N693">
        <f>VLOOKUP(OrderData[[#This Row],[Product ID]],products!$A$1:$G$49,5,FALSE)</f>
        <v>11.25</v>
      </c>
      <c r="O693" s="4">
        <f>OrderData[[#This Row],[Unit Price]]*OrderData[[#This Row],[Quantity]]</f>
        <v>22.5</v>
      </c>
      <c r="P693" t="str" cm="1">
        <f t="array" ref="P693">_xlfn.IFS(OrderData[[#This Row],[Roast Type]]="M","Medium",OrderData[[#This Row],[Roast Type]]="L","Light",OrderData[[#This Row],[Roast Type]]="D","Dark")</f>
        <v>Medium</v>
      </c>
      <c r="Q693" t="str" cm="1">
        <f t="array" ref="Q693">_xlfn.IFS(OrderData[[#This Row],[Coffee Type]]="Rob","Robusta",OrderData[[#This Row],[Coffee Type]]="Ara","Arabica",OrderData[[#This Row],[Coffee Type]]="Lib","Librica",OrderData[[#This Row],[Coffee Type]]="Exc","Excelsior")</f>
        <v>Arabica</v>
      </c>
    </row>
    <row r="694" spans="1:17" x14ac:dyDescent="0.3">
      <c r="A694" s="2" t="s">
        <v>1358</v>
      </c>
      <c r="B694" s="3">
        <v>43720</v>
      </c>
      <c r="C694" s="2" t="s">
        <v>1359</v>
      </c>
      <c r="D694" t="s">
        <v>26</v>
      </c>
      <c r="E694" s="2">
        <v>1</v>
      </c>
      <c r="F694" s="2" t="str">
        <f>VLOOKUP(OrderData[[#This Row],[Customer ID]],customers!$A$1:$I$1001,2,FALSE)</f>
        <v>Ambrosio Weinmann</v>
      </c>
      <c r="G694" s="2" t="str">
        <f>LEFT(OrderData[[#This Row],[Name]], SEARCH(" ", OrderData[[#This Row],[Name]]) - 1)</f>
        <v>Ambrosio</v>
      </c>
      <c r="H694" s="2" t="str">
        <f>RIGHT(OrderData[[#This Row],[Name]], LEN(OrderData[[#This Row],[Name]]) - SEARCH(" ", OrderData[[#This Row],[Name]]))</f>
        <v>Weinmann</v>
      </c>
      <c r="I694" s="2" t="str">
        <f>VLOOKUP(OrderData[[#This Row],[Customer ID]],customers!$A$1:$I$1001,6,FALSE)</f>
        <v>Cincinnati</v>
      </c>
      <c r="J694" s="2" t="str">
        <f>VLOOKUP(OrderData[[#This Row],[Customer ID]],customers!$A$1:$I$1001,7,FALSE)</f>
        <v>United States</v>
      </c>
      <c r="K694" t="str">
        <f>VLOOKUP(OrderData[[#This Row],[Customer ID]],customers!$A$1:$I$1001,9,FALSE)</f>
        <v>No</v>
      </c>
      <c r="L694" t="str">
        <f>INDEX(Table3[Coffee Type],MATCH(OrderData[[#This Row],[Product ID]],Table3[Product ID],0))</f>
        <v>Lib</v>
      </c>
      <c r="M694" t="str">
        <f>VLOOKUP(OrderData[[#This Row],[Product ID]],products!$A$1:$G$49,3,FALSE)</f>
        <v>D</v>
      </c>
      <c r="N694">
        <f>VLOOKUP(OrderData[[#This Row],[Product ID]],products!$A$1:$G$49,5,FALSE)</f>
        <v>12.95</v>
      </c>
      <c r="O694" s="4">
        <f>OrderData[[#This Row],[Unit Price]]*OrderData[[#This Row],[Quantity]]</f>
        <v>12.95</v>
      </c>
      <c r="P694" t="str" cm="1">
        <f t="array" ref="P694">_xlfn.IFS(OrderData[[#This Row],[Roast Type]]="M","Medium",OrderData[[#This Row],[Roast Type]]="L","Light",OrderData[[#This Row],[Roast Type]]="D","Dark")</f>
        <v>Dark</v>
      </c>
      <c r="Q694" t="str" cm="1">
        <f t="array" ref="Q694">_xlfn.IFS(OrderData[[#This Row],[Coffee Type]]="Rob","Robusta",OrderData[[#This Row],[Coffee Type]]="Ara","Arabica",OrderData[[#This Row],[Coffee Type]]="Lib","Librica",OrderData[[#This Row],[Coffee Type]]="Exc","Excelsior")</f>
        <v>Librica</v>
      </c>
    </row>
    <row r="695" spans="1:17" x14ac:dyDescent="0.3">
      <c r="A695" s="2" t="s">
        <v>1360</v>
      </c>
      <c r="B695" s="3">
        <v>44012</v>
      </c>
      <c r="C695" s="2" t="s">
        <v>1361</v>
      </c>
      <c r="D695" t="s">
        <v>184</v>
      </c>
      <c r="E695" s="2">
        <v>2</v>
      </c>
      <c r="F695" s="2" t="str">
        <f>VLOOKUP(OrderData[[#This Row],[Customer ID]],customers!$A$1:$I$1001,2,FALSE)</f>
        <v>Elden Andriessen</v>
      </c>
      <c r="G695" s="2" t="str">
        <f>LEFT(OrderData[[#This Row],[Name]], SEARCH(" ", OrderData[[#This Row],[Name]]) - 1)</f>
        <v>Elden</v>
      </c>
      <c r="H695" s="2" t="str">
        <f>RIGHT(OrderData[[#This Row],[Name]], LEN(OrderData[[#This Row],[Name]]) - SEARCH(" ", OrderData[[#This Row],[Name]]))</f>
        <v>Andriessen</v>
      </c>
      <c r="I695" s="2" t="str">
        <f>VLOOKUP(OrderData[[#This Row],[Customer ID]],customers!$A$1:$I$1001,6,FALSE)</f>
        <v>Saint Louis</v>
      </c>
      <c r="J695" s="2" t="str">
        <f>VLOOKUP(OrderData[[#This Row],[Customer ID]],customers!$A$1:$I$1001,7,FALSE)</f>
        <v>United States</v>
      </c>
      <c r="K695" t="str">
        <f>VLOOKUP(OrderData[[#This Row],[Customer ID]],customers!$A$1:$I$1001,9,FALSE)</f>
        <v>Yes</v>
      </c>
      <c r="L695" t="str">
        <f>INDEX(Table3[Coffee Type],MATCH(OrderData[[#This Row],[Product ID]],Table3[Product ID],0))</f>
        <v>Ara</v>
      </c>
      <c r="M695" t="str">
        <f>VLOOKUP(OrderData[[#This Row],[Product ID]],products!$A$1:$G$49,3,FALSE)</f>
        <v>M</v>
      </c>
      <c r="N695">
        <f>VLOOKUP(OrderData[[#This Row],[Product ID]],products!$A$1:$G$49,5,FALSE)</f>
        <v>25.874999999999996</v>
      </c>
      <c r="O695" s="4">
        <f>OrderData[[#This Row],[Unit Price]]*OrderData[[#This Row],[Quantity]]</f>
        <v>51.749999999999993</v>
      </c>
      <c r="P695" t="str" cm="1">
        <f t="array" ref="P695">_xlfn.IFS(OrderData[[#This Row],[Roast Type]]="M","Medium",OrderData[[#This Row],[Roast Type]]="L","Light",OrderData[[#This Row],[Roast Type]]="D","Dark")</f>
        <v>Medium</v>
      </c>
      <c r="Q695" t="str" cm="1">
        <f t="array" ref="Q695">_xlfn.IFS(OrderData[[#This Row],[Coffee Type]]="Rob","Robusta",OrderData[[#This Row],[Coffee Type]]="Ara","Arabica",OrderData[[#This Row],[Coffee Type]]="Lib","Librica",OrderData[[#This Row],[Coffee Type]]="Exc","Excelsior")</f>
        <v>Arabica</v>
      </c>
    </row>
    <row r="696" spans="1:17" x14ac:dyDescent="0.3">
      <c r="A696" s="2" t="s">
        <v>1362</v>
      </c>
      <c r="B696" s="3">
        <v>43915</v>
      </c>
      <c r="C696" s="2" t="s">
        <v>1363</v>
      </c>
      <c r="D696" t="s">
        <v>29</v>
      </c>
      <c r="E696" s="2">
        <v>5</v>
      </c>
      <c r="F696" s="2" t="str">
        <f>VLOOKUP(OrderData[[#This Row],[Customer ID]],customers!$A$1:$I$1001,2,FALSE)</f>
        <v>Roxie Deaconson</v>
      </c>
      <c r="G696" s="2" t="str">
        <f>LEFT(OrderData[[#This Row],[Name]], SEARCH(" ", OrderData[[#This Row],[Name]]) - 1)</f>
        <v>Roxie</v>
      </c>
      <c r="H696" s="2" t="str">
        <f>RIGHT(OrderData[[#This Row],[Name]], LEN(OrderData[[#This Row],[Name]]) - SEARCH(" ", OrderData[[#This Row],[Name]]))</f>
        <v>Deaconson</v>
      </c>
      <c r="I696" s="2" t="str">
        <f>VLOOKUP(OrderData[[#This Row],[Customer ID]],customers!$A$1:$I$1001,6,FALSE)</f>
        <v>Yonkers</v>
      </c>
      <c r="J696" s="2" t="str">
        <f>VLOOKUP(OrderData[[#This Row],[Customer ID]],customers!$A$1:$I$1001,7,FALSE)</f>
        <v>United States</v>
      </c>
      <c r="K696" t="str">
        <f>VLOOKUP(OrderData[[#This Row],[Customer ID]],customers!$A$1:$I$1001,9,FALSE)</f>
        <v>No</v>
      </c>
      <c r="L696" t="str">
        <f>INDEX(Table3[Coffee Type],MATCH(OrderData[[#This Row],[Product ID]],Table3[Product ID],0))</f>
        <v>Exc</v>
      </c>
      <c r="M696" t="str">
        <f>VLOOKUP(OrderData[[#This Row],[Product ID]],products!$A$1:$G$49,3,FALSE)</f>
        <v>D</v>
      </c>
      <c r="N696">
        <f>VLOOKUP(OrderData[[#This Row],[Product ID]],products!$A$1:$G$49,5,FALSE)</f>
        <v>7.29</v>
      </c>
      <c r="O696" s="4">
        <f>OrderData[[#This Row],[Unit Price]]*OrderData[[#This Row],[Quantity]]</f>
        <v>36.450000000000003</v>
      </c>
      <c r="P696" t="str" cm="1">
        <f t="array" ref="P696">_xlfn.IFS(OrderData[[#This Row],[Roast Type]]="M","Medium",OrderData[[#This Row],[Roast Type]]="L","Light",OrderData[[#This Row],[Roast Type]]="D","Dark")</f>
        <v>Dark</v>
      </c>
      <c r="Q696" t="str" cm="1">
        <f t="array" ref="Q696">_xlfn.IFS(OrderData[[#This Row],[Coffee Type]]="Rob","Robusta",OrderData[[#This Row],[Coffee Type]]="Ara","Arabica",OrderData[[#This Row],[Coffee Type]]="Lib","Librica",OrderData[[#This Row],[Coffee Type]]="Exc","Excelsior")</f>
        <v>Excelsior</v>
      </c>
    </row>
    <row r="697" spans="1:17" x14ac:dyDescent="0.3">
      <c r="A697" s="2" t="s">
        <v>1364</v>
      </c>
      <c r="B697" s="3">
        <v>44300</v>
      </c>
      <c r="C697" s="2" t="s">
        <v>1365</v>
      </c>
      <c r="D697" t="s">
        <v>117</v>
      </c>
      <c r="E697" s="2">
        <v>5</v>
      </c>
      <c r="F697" s="2" t="str">
        <f>VLOOKUP(OrderData[[#This Row],[Customer ID]],customers!$A$1:$I$1001,2,FALSE)</f>
        <v>Davida Caro</v>
      </c>
      <c r="G697" s="2" t="str">
        <f>LEFT(OrderData[[#This Row],[Name]], SEARCH(" ", OrderData[[#This Row],[Name]]) - 1)</f>
        <v>Davida</v>
      </c>
      <c r="H697" s="2" t="str">
        <f>RIGHT(OrderData[[#This Row],[Name]], LEN(OrderData[[#This Row],[Name]]) - SEARCH(" ", OrderData[[#This Row],[Name]]))</f>
        <v>Caro</v>
      </c>
      <c r="I697" s="2" t="str">
        <f>VLOOKUP(OrderData[[#This Row],[Customer ID]],customers!$A$1:$I$1001,6,FALSE)</f>
        <v>Baltimore</v>
      </c>
      <c r="J697" s="2" t="str">
        <f>VLOOKUP(OrderData[[#This Row],[Customer ID]],customers!$A$1:$I$1001,7,FALSE)</f>
        <v>United States</v>
      </c>
      <c r="K697" t="str">
        <f>VLOOKUP(OrderData[[#This Row],[Customer ID]],customers!$A$1:$I$1001,9,FALSE)</f>
        <v>Yes</v>
      </c>
      <c r="L697" t="str">
        <f>INDEX(Table3[Coffee Type],MATCH(OrderData[[#This Row],[Product ID]],Table3[Product ID],0))</f>
        <v>Lib</v>
      </c>
      <c r="M697" t="str">
        <f>VLOOKUP(OrderData[[#This Row],[Product ID]],products!$A$1:$G$49,3,FALSE)</f>
        <v>L</v>
      </c>
      <c r="N697">
        <f>VLOOKUP(OrderData[[#This Row],[Product ID]],products!$A$1:$G$49,5,FALSE)</f>
        <v>36.454999999999998</v>
      </c>
      <c r="O697" s="4">
        <f>OrderData[[#This Row],[Unit Price]]*OrderData[[#This Row],[Quantity]]</f>
        <v>182.27499999999998</v>
      </c>
      <c r="P697" t="str" cm="1">
        <f t="array" ref="P697">_xlfn.IFS(OrderData[[#This Row],[Roast Type]]="M","Medium",OrderData[[#This Row],[Roast Type]]="L","Light",OrderData[[#This Row],[Roast Type]]="D","Dark")</f>
        <v>Light</v>
      </c>
      <c r="Q697" t="str" cm="1">
        <f t="array" ref="Q697">_xlfn.IFS(OrderData[[#This Row],[Coffee Type]]="Rob","Robusta",OrderData[[#This Row],[Coffee Type]]="Ara","Arabica",OrderData[[#This Row],[Coffee Type]]="Lib","Librica",OrderData[[#This Row],[Coffee Type]]="Exc","Excelsior")</f>
        <v>Librica</v>
      </c>
    </row>
    <row r="698" spans="1:17" x14ac:dyDescent="0.3">
      <c r="A698" s="2" t="s">
        <v>1366</v>
      </c>
      <c r="B698" s="3">
        <v>43693</v>
      </c>
      <c r="C698" s="2" t="s">
        <v>1367</v>
      </c>
      <c r="D698" t="s">
        <v>136</v>
      </c>
      <c r="E698" s="2">
        <v>4</v>
      </c>
      <c r="F698" s="2" t="str">
        <f>VLOOKUP(OrderData[[#This Row],[Customer ID]],customers!$A$1:$I$1001,2,FALSE)</f>
        <v>Johna Bluck</v>
      </c>
      <c r="G698" s="2" t="str">
        <f>LEFT(OrderData[[#This Row],[Name]], SEARCH(" ", OrderData[[#This Row],[Name]]) - 1)</f>
        <v>Johna</v>
      </c>
      <c r="H698" s="2" t="str">
        <f>RIGHT(OrderData[[#This Row],[Name]], LEN(OrderData[[#This Row],[Name]]) - SEARCH(" ", OrderData[[#This Row],[Name]]))</f>
        <v>Bluck</v>
      </c>
      <c r="I698" s="2" t="str">
        <f>VLOOKUP(OrderData[[#This Row],[Customer ID]],customers!$A$1:$I$1001,6,FALSE)</f>
        <v>Jacksonville</v>
      </c>
      <c r="J698" s="2" t="str">
        <f>VLOOKUP(OrderData[[#This Row],[Customer ID]],customers!$A$1:$I$1001,7,FALSE)</f>
        <v>United States</v>
      </c>
      <c r="K698" t="str">
        <f>VLOOKUP(OrderData[[#This Row],[Customer ID]],customers!$A$1:$I$1001,9,FALSE)</f>
        <v>No</v>
      </c>
      <c r="L698" t="str">
        <f>INDEX(Table3[Coffee Type],MATCH(OrderData[[#This Row],[Product ID]],Table3[Product ID],0))</f>
        <v>Lib</v>
      </c>
      <c r="M698" t="str">
        <f>VLOOKUP(OrderData[[#This Row],[Product ID]],products!$A$1:$G$49,3,FALSE)</f>
        <v>D</v>
      </c>
      <c r="N698">
        <f>VLOOKUP(OrderData[[#This Row],[Product ID]],products!$A$1:$G$49,5,FALSE)</f>
        <v>7.77</v>
      </c>
      <c r="O698" s="4">
        <f>OrderData[[#This Row],[Unit Price]]*OrderData[[#This Row],[Quantity]]</f>
        <v>31.08</v>
      </c>
      <c r="P698" t="str" cm="1">
        <f t="array" ref="P698">_xlfn.IFS(OrderData[[#This Row],[Roast Type]]="M","Medium",OrderData[[#This Row],[Roast Type]]="L","Light",OrderData[[#This Row],[Roast Type]]="D","Dark")</f>
        <v>Dark</v>
      </c>
      <c r="Q698" t="str" cm="1">
        <f t="array" ref="Q698">_xlfn.IFS(OrderData[[#This Row],[Coffee Type]]="Rob","Robusta",OrderData[[#This Row],[Coffee Type]]="Ara","Arabica",OrderData[[#This Row],[Coffee Type]]="Lib","Librica",OrderData[[#This Row],[Coffee Type]]="Exc","Excelsior")</f>
        <v>Librica</v>
      </c>
    </row>
    <row r="699" spans="1:17" x14ac:dyDescent="0.3">
      <c r="A699" s="2" t="s">
        <v>1368</v>
      </c>
      <c r="B699" s="3">
        <v>44547</v>
      </c>
      <c r="C699" s="2" t="s">
        <v>1369</v>
      </c>
      <c r="D699" t="s">
        <v>80</v>
      </c>
      <c r="E699" s="2">
        <v>3</v>
      </c>
      <c r="F699" s="2" t="str">
        <f>VLOOKUP(OrderData[[#This Row],[Customer ID]],customers!$A$1:$I$1001,2,FALSE)</f>
        <v>Myrle Dearden</v>
      </c>
      <c r="G699" s="2" t="str">
        <f>LEFT(OrderData[[#This Row],[Name]], SEARCH(" ", OrderData[[#This Row],[Name]]) - 1)</f>
        <v>Myrle</v>
      </c>
      <c r="H699" s="2" t="str">
        <f>RIGHT(OrderData[[#This Row],[Name]], LEN(OrderData[[#This Row],[Name]]) - SEARCH(" ", OrderData[[#This Row],[Name]]))</f>
        <v>Dearden</v>
      </c>
      <c r="I699" s="2" t="str">
        <f>VLOOKUP(OrderData[[#This Row],[Customer ID]],customers!$A$1:$I$1001,6,FALSE)</f>
        <v>Bayside</v>
      </c>
      <c r="J699" s="2" t="str">
        <f>VLOOKUP(OrderData[[#This Row],[Customer ID]],customers!$A$1:$I$1001,7,FALSE)</f>
        <v>Ireland</v>
      </c>
      <c r="K699" t="str">
        <f>VLOOKUP(OrderData[[#This Row],[Customer ID]],customers!$A$1:$I$1001,9,FALSE)</f>
        <v>No</v>
      </c>
      <c r="L699" t="str">
        <f>INDEX(Table3[Coffee Type],MATCH(OrderData[[#This Row],[Product ID]],Table3[Product ID],0))</f>
        <v>Ara</v>
      </c>
      <c r="M699" t="str">
        <f>VLOOKUP(OrderData[[#This Row],[Product ID]],products!$A$1:$G$49,3,FALSE)</f>
        <v>M</v>
      </c>
      <c r="N699">
        <f>VLOOKUP(OrderData[[#This Row],[Product ID]],products!$A$1:$G$49,5,FALSE)</f>
        <v>6.75</v>
      </c>
      <c r="O699" s="4">
        <f>OrderData[[#This Row],[Unit Price]]*OrderData[[#This Row],[Quantity]]</f>
        <v>20.25</v>
      </c>
      <c r="P699" t="str" cm="1">
        <f t="array" ref="P699">_xlfn.IFS(OrderData[[#This Row],[Roast Type]]="M","Medium",OrderData[[#This Row],[Roast Type]]="L","Light",OrderData[[#This Row],[Roast Type]]="D","Dark")</f>
        <v>Medium</v>
      </c>
      <c r="Q699" t="str" cm="1">
        <f t="array" ref="Q699">_xlfn.IFS(OrderData[[#This Row],[Coffee Type]]="Rob","Robusta",OrderData[[#This Row],[Coffee Type]]="Ara","Arabica",OrderData[[#This Row],[Coffee Type]]="Lib","Librica",OrderData[[#This Row],[Coffee Type]]="Exc","Excelsior")</f>
        <v>Arabica</v>
      </c>
    </row>
    <row r="700" spans="1:17" x14ac:dyDescent="0.3">
      <c r="A700" s="2" t="s">
        <v>1370</v>
      </c>
      <c r="B700" s="3">
        <v>43830</v>
      </c>
      <c r="C700" s="2" t="s">
        <v>1357</v>
      </c>
      <c r="D700" t="s">
        <v>26</v>
      </c>
      <c r="E700" s="2">
        <v>2</v>
      </c>
      <c r="F700" s="2" t="str">
        <f>VLOOKUP(OrderData[[#This Row],[Customer ID]],customers!$A$1:$I$1001,2,FALSE)</f>
        <v>Jimmy Dymoke</v>
      </c>
      <c r="G700" s="2" t="str">
        <f>LEFT(OrderData[[#This Row],[Name]], SEARCH(" ", OrderData[[#This Row],[Name]]) - 1)</f>
        <v>Jimmy</v>
      </c>
      <c r="H700" s="2" t="str">
        <f>RIGHT(OrderData[[#This Row],[Name]], LEN(OrderData[[#This Row],[Name]]) - SEARCH(" ", OrderData[[#This Row],[Name]]))</f>
        <v>Dymoke</v>
      </c>
      <c r="I700" s="2" t="str">
        <f>VLOOKUP(OrderData[[#This Row],[Customer ID]],customers!$A$1:$I$1001,6,FALSE)</f>
        <v>Beaumont</v>
      </c>
      <c r="J700" s="2" t="str">
        <f>VLOOKUP(OrderData[[#This Row],[Customer ID]],customers!$A$1:$I$1001,7,FALSE)</f>
        <v>Ireland</v>
      </c>
      <c r="K700" t="str">
        <f>VLOOKUP(OrderData[[#This Row],[Customer ID]],customers!$A$1:$I$1001,9,FALSE)</f>
        <v>No</v>
      </c>
      <c r="L700" t="str">
        <f>INDEX(Table3[Coffee Type],MATCH(OrderData[[#This Row],[Product ID]],Table3[Product ID],0))</f>
        <v>Lib</v>
      </c>
      <c r="M700" t="str">
        <f>VLOOKUP(OrderData[[#This Row],[Product ID]],products!$A$1:$G$49,3,FALSE)</f>
        <v>D</v>
      </c>
      <c r="N700">
        <f>VLOOKUP(OrderData[[#This Row],[Product ID]],products!$A$1:$G$49,5,FALSE)</f>
        <v>12.95</v>
      </c>
      <c r="O700" s="4">
        <f>OrderData[[#This Row],[Unit Price]]*OrderData[[#This Row],[Quantity]]</f>
        <v>25.9</v>
      </c>
      <c r="P700" t="str" cm="1">
        <f t="array" ref="P700">_xlfn.IFS(OrderData[[#This Row],[Roast Type]]="M","Medium",OrderData[[#This Row],[Roast Type]]="L","Light",OrderData[[#This Row],[Roast Type]]="D","Dark")</f>
        <v>Dark</v>
      </c>
      <c r="Q700" t="str" cm="1">
        <f t="array" ref="Q700">_xlfn.IFS(OrderData[[#This Row],[Coffee Type]]="Rob","Robusta",OrderData[[#This Row],[Coffee Type]]="Ara","Arabica",OrderData[[#This Row],[Coffee Type]]="Lib","Librica",OrderData[[#This Row],[Coffee Type]]="Exc","Excelsior")</f>
        <v>Librica</v>
      </c>
    </row>
    <row r="701" spans="1:17" x14ac:dyDescent="0.3">
      <c r="A701" s="2" t="s">
        <v>1371</v>
      </c>
      <c r="B701" s="3">
        <v>44298</v>
      </c>
      <c r="C701" s="2" t="s">
        <v>1372</v>
      </c>
      <c r="D701" t="s">
        <v>85</v>
      </c>
      <c r="E701" s="2">
        <v>4</v>
      </c>
      <c r="F701" s="2" t="str">
        <f>VLOOKUP(OrderData[[#This Row],[Customer ID]],customers!$A$1:$I$1001,2,FALSE)</f>
        <v>Orland Tadman</v>
      </c>
      <c r="G701" s="2" t="str">
        <f>LEFT(OrderData[[#This Row],[Name]], SEARCH(" ", OrderData[[#This Row],[Name]]) - 1)</f>
        <v>Orland</v>
      </c>
      <c r="H701" s="2" t="str">
        <f>RIGHT(OrderData[[#This Row],[Name]], LEN(OrderData[[#This Row],[Name]]) - SEARCH(" ", OrderData[[#This Row],[Name]]))</f>
        <v>Tadman</v>
      </c>
      <c r="I701" s="2" t="str">
        <f>VLOOKUP(OrderData[[#This Row],[Customer ID]],customers!$A$1:$I$1001,6,FALSE)</f>
        <v>Miami</v>
      </c>
      <c r="J701" s="2" t="str">
        <f>VLOOKUP(OrderData[[#This Row],[Customer ID]],customers!$A$1:$I$1001,7,FALSE)</f>
        <v>United States</v>
      </c>
      <c r="K701" t="str">
        <f>VLOOKUP(OrderData[[#This Row],[Customer ID]],customers!$A$1:$I$1001,9,FALSE)</f>
        <v>Yes</v>
      </c>
      <c r="L701" t="str">
        <f>INDEX(Table3[Coffee Type],MATCH(OrderData[[#This Row],[Product ID]],Table3[Product ID],0))</f>
        <v>Ara</v>
      </c>
      <c r="M701" t="str">
        <f>VLOOKUP(OrderData[[#This Row],[Product ID]],products!$A$1:$G$49,3,FALSE)</f>
        <v>D</v>
      </c>
      <c r="N701">
        <f>VLOOKUP(OrderData[[#This Row],[Product ID]],products!$A$1:$G$49,5,FALSE)</f>
        <v>5.97</v>
      </c>
      <c r="O701" s="4">
        <f>OrderData[[#This Row],[Unit Price]]*OrderData[[#This Row],[Quantity]]</f>
        <v>23.88</v>
      </c>
      <c r="P701" t="str" cm="1">
        <f t="array" ref="P701">_xlfn.IFS(OrderData[[#This Row],[Roast Type]]="M","Medium",OrderData[[#This Row],[Roast Type]]="L","Light",OrderData[[#This Row],[Roast Type]]="D","Dark")</f>
        <v>Dark</v>
      </c>
      <c r="Q701" t="str" cm="1">
        <f t="array" ref="Q701">_xlfn.IFS(OrderData[[#This Row],[Coffee Type]]="Rob","Robusta",OrderData[[#This Row],[Coffee Type]]="Ara","Arabica",OrderData[[#This Row],[Coffee Type]]="Lib","Librica",OrderData[[#This Row],[Coffee Type]]="Exc","Excelsior")</f>
        <v>Arabica</v>
      </c>
    </row>
    <row r="702" spans="1:17" x14ac:dyDescent="0.3">
      <c r="A702" s="2" t="s">
        <v>1373</v>
      </c>
      <c r="B702" s="3">
        <v>43736</v>
      </c>
      <c r="C702" s="2" t="s">
        <v>1374</v>
      </c>
      <c r="D702" t="s">
        <v>96</v>
      </c>
      <c r="E702" s="2">
        <v>2</v>
      </c>
      <c r="F702" s="2" t="str">
        <f>VLOOKUP(OrderData[[#This Row],[Customer ID]],customers!$A$1:$I$1001,2,FALSE)</f>
        <v>Barrett Gudde</v>
      </c>
      <c r="G702" s="2" t="str">
        <f>LEFT(OrderData[[#This Row],[Name]], SEARCH(" ", OrderData[[#This Row],[Name]]) - 1)</f>
        <v>Barrett</v>
      </c>
      <c r="H702" s="2" t="str">
        <f>RIGHT(OrderData[[#This Row],[Name]], LEN(OrderData[[#This Row],[Name]]) - SEARCH(" ", OrderData[[#This Row],[Name]]))</f>
        <v>Gudde</v>
      </c>
      <c r="I702" s="2" t="str">
        <f>VLOOKUP(OrderData[[#This Row],[Customer ID]],customers!$A$1:$I$1001,6,FALSE)</f>
        <v>San Francisco</v>
      </c>
      <c r="J702" s="2" t="str">
        <f>VLOOKUP(OrderData[[#This Row],[Customer ID]],customers!$A$1:$I$1001,7,FALSE)</f>
        <v>United States</v>
      </c>
      <c r="K702" t="str">
        <f>VLOOKUP(OrderData[[#This Row],[Customer ID]],customers!$A$1:$I$1001,9,FALSE)</f>
        <v>No</v>
      </c>
      <c r="L702" t="str">
        <f>INDEX(Table3[Coffee Type],MATCH(OrderData[[#This Row],[Product ID]],Table3[Product ID],0))</f>
        <v>Lib</v>
      </c>
      <c r="M702" t="str">
        <f>VLOOKUP(OrderData[[#This Row],[Product ID]],products!$A$1:$G$49,3,FALSE)</f>
        <v>L</v>
      </c>
      <c r="N702">
        <f>VLOOKUP(OrderData[[#This Row],[Product ID]],products!$A$1:$G$49,5,FALSE)</f>
        <v>9.51</v>
      </c>
      <c r="O702" s="4">
        <f>OrderData[[#This Row],[Unit Price]]*OrderData[[#This Row],[Quantity]]</f>
        <v>19.02</v>
      </c>
      <c r="P702" t="str" cm="1">
        <f t="array" ref="P702">_xlfn.IFS(OrderData[[#This Row],[Roast Type]]="M","Medium",OrderData[[#This Row],[Roast Type]]="L","Light",OrderData[[#This Row],[Roast Type]]="D","Dark")</f>
        <v>Light</v>
      </c>
      <c r="Q702" t="str" cm="1">
        <f t="array" ref="Q702">_xlfn.IFS(OrderData[[#This Row],[Coffee Type]]="Rob","Robusta",OrderData[[#This Row],[Coffee Type]]="Ara","Arabica",OrderData[[#This Row],[Coffee Type]]="Lib","Librica",OrderData[[#This Row],[Coffee Type]]="Exc","Excelsior")</f>
        <v>Librica</v>
      </c>
    </row>
    <row r="703" spans="1:17" x14ac:dyDescent="0.3">
      <c r="A703" s="2" t="s">
        <v>1375</v>
      </c>
      <c r="B703" s="3">
        <v>44727</v>
      </c>
      <c r="C703" s="2" t="s">
        <v>1376</v>
      </c>
      <c r="D703" t="s">
        <v>85</v>
      </c>
      <c r="E703" s="2">
        <v>5</v>
      </c>
      <c r="F703" s="2" t="str">
        <f>VLOOKUP(OrderData[[#This Row],[Customer ID]],customers!$A$1:$I$1001,2,FALSE)</f>
        <v>Nathan Sictornes</v>
      </c>
      <c r="G703" s="2" t="str">
        <f>LEFT(OrderData[[#This Row],[Name]], SEARCH(" ", OrderData[[#This Row],[Name]]) - 1)</f>
        <v>Nathan</v>
      </c>
      <c r="H703" s="2" t="str">
        <f>RIGHT(OrderData[[#This Row],[Name]], LEN(OrderData[[#This Row],[Name]]) - SEARCH(" ", OrderData[[#This Row],[Name]]))</f>
        <v>Sictornes</v>
      </c>
      <c r="I703" s="2" t="str">
        <f>VLOOKUP(OrderData[[#This Row],[Customer ID]],customers!$A$1:$I$1001,6,FALSE)</f>
        <v>Sandyford</v>
      </c>
      <c r="J703" s="2" t="str">
        <f>VLOOKUP(OrderData[[#This Row],[Customer ID]],customers!$A$1:$I$1001,7,FALSE)</f>
        <v>Ireland</v>
      </c>
      <c r="K703" t="str">
        <f>VLOOKUP(OrderData[[#This Row],[Customer ID]],customers!$A$1:$I$1001,9,FALSE)</f>
        <v>Yes</v>
      </c>
      <c r="L703" t="str">
        <f>INDEX(Table3[Coffee Type],MATCH(OrderData[[#This Row],[Product ID]],Table3[Product ID],0))</f>
        <v>Ara</v>
      </c>
      <c r="M703" t="str">
        <f>VLOOKUP(OrderData[[#This Row],[Product ID]],products!$A$1:$G$49,3,FALSE)</f>
        <v>D</v>
      </c>
      <c r="N703">
        <f>VLOOKUP(OrderData[[#This Row],[Product ID]],products!$A$1:$G$49,5,FALSE)</f>
        <v>5.97</v>
      </c>
      <c r="O703" s="4">
        <f>OrderData[[#This Row],[Unit Price]]*OrderData[[#This Row],[Quantity]]</f>
        <v>29.849999999999998</v>
      </c>
      <c r="P703" t="str" cm="1">
        <f t="array" ref="P703">_xlfn.IFS(OrderData[[#This Row],[Roast Type]]="M","Medium",OrderData[[#This Row],[Roast Type]]="L","Light",OrderData[[#This Row],[Roast Type]]="D","Dark")</f>
        <v>Dark</v>
      </c>
      <c r="Q703" t="str" cm="1">
        <f t="array" ref="Q703">_xlfn.IFS(OrderData[[#This Row],[Coffee Type]]="Rob","Robusta",OrderData[[#This Row],[Coffee Type]]="Ara","Arabica",OrderData[[#This Row],[Coffee Type]]="Lib","Librica",OrderData[[#This Row],[Coffee Type]]="Exc","Excelsior")</f>
        <v>Arabica</v>
      </c>
    </row>
    <row r="704" spans="1:17" x14ac:dyDescent="0.3">
      <c r="A704" s="2" t="s">
        <v>1377</v>
      </c>
      <c r="B704" s="3">
        <v>43661</v>
      </c>
      <c r="C704" s="2" t="s">
        <v>1378</v>
      </c>
      <c r="D704" t="s">
        <v>205</v>
      </c>
      <c r="E704" s="2">
        <v>1</v>
      </c>
      <c r="F704" s="2" t="str">
        <f>VLOOKUP(OrderData[[#This Row],[Customer ID]],customers!$A$1:$I$1001,2,FALSE)</f>
        <v>Vivyan Dunning</v>
      </c>
      <c r="G704" s="2" t="str">
        <f>LEFT(OrderData[[#This Row],[Name]], SEARCH(" ", OrderData[[#This Row],[Name]]) - 1)</f>
        <v>Vivyan</v>
      </c>
      <c r="H704" s="2" t="str">
        <f>RIGHT(OrderData[[#This Row],[Name]], LEN(OrderData[[#This Row],[Name]]) - SEARCH(" ", OrderData[[#This Row],[Name]]))</f>
        <v>Dunning</v>
      </c>
      <c r="I704" s="2" t="str">
        <f>VLOOKUP(OrderData[[#This Row],[Customer ID]],customers!$A$1:$I$1001,6,FALSE)</f>
        <v>Punta Gorda</v>
      </c>
      <c r="J704" s="2" t="str">
        <f>VLOOKUP(OrderData[[#This Row],[Customer ID]],customers!$A$1:$I$1001,7,FALSE)</f>
        <v>United States</v>
      </c>
      <c r="K704" t="str">
        <f>VLOOKUP(OrderData[[#This Row],[Customer ID]],customers!$A$1:$I$1001,9,FALSE)</f>
        <v>Yes</v>
      </c>
      <c r="L704" t="str">
        <f>INDEX(Table3[Coffee Type],MATCH(OrderData[[#This Row],[Product ID]],Table3[Product ID],0))</f>
        <v>Ara</v>
      </c>
      <c r="M704" t="str">
        <f>VLOOKUP(OrderData[[#This Row],[Product ID]],products!$A$1:$G$49,3,FALSE)</f>
        <v>L</v>
      </c>
      <c r="N704">
        <f>VLOOKUP(OrderData[[#This Row],[Product ID]],products!$A$1:$G$49,5,FALSE)</f>
        <v>7.77</v>
      </c>
      <c r="O704" s="4">
        <f>OrderData[[#This Row],[Unit Price]]*OrderData[[#This Row],[Quantity]]</f>
        <v>7.77</v>
      </c>
      <c r="P704" t="str" cm="1">
        <f t="array" ref="P704">_xlfn.IFS(OrderData[[#This Row],[Roast Type]]="M","Medium",OrderData[[#This Row],[Roast Type]]="L","Light",OrderData[[#This Row],[Roast Type]]="D","Dark")</f>
        <v>Light</v>
      </c>
      <c r="Q704" t="str" cm="1">
        <f t="array" ref="Q704">_xlfn.IFS(OrderData[[#This Row],[Coffee Type]]="Rob","Robusta",OrderData[[#This Row],[Coffee Type]]="Ara","Arabica",OrderData[[#This Row],[Coffee Type]]="Lib","Librica",OrderData[[#This Row],[Coffee Type]]="Exc","Excelsior")</f>
        <v>Arabica</v>
      </c>
    </row>
    <row r="705" spans="1:17" x14ac:dyDescent="0.3">
      <c r="A705" s="2" t="s">
        <v>1379</v>
      </c>
      <c r="B705" s="3">
        <v>43506</v>
      </c>
      <c r="C705" s="2" t="s">
        <v>1380</v>
      </c>
      <c r="D705" t="s">
        <v>122</v>
      </c>
      <c r="E705" s="2">
        <v>4</v>
      </c>
      <c r="F705" s="2" t="str">
        <f>VLOOKUP(OrderData[[#This Row],[Customer ID]],customers!$A$1:$I$1001,2,FALSE)</f>
        <v>Doralin Baison</v>
      </c>
      <c r="G705" s="2" t="str">
        <f>LEFT(OrderData[[#This Row],[Name]], SEARCH(" ", OrderData[[#This Row],[Name]]) - 1)</f>
        <v>Doralin</v>
      </c>
      <c r="H705" s="2" t="str">
        <f>RIGHT(OrderData[[#This Row],[Name]], LEN(OrderData[[#This Row],[Name]]) - SEARCH(" ", OrderData[[#This Row],[Name]]))</f>
        <v>Baison</v>
      </c>
      <c r="I705" s="2" t="str">
        <f>VLOOKUP(OrderData[[#This Row],[Customer ID]],customers!$A$1:$I$1001,6,FALSE)</f>
        <v>Ballivor</v>
      </c>
      <c r="J705" s="2" t="str">
        <f>VLOOKUP(OrderData[[#This Row],[Customer ID]],customers!$A$1:$I$1001,7,FALSE)</f>
        <v>Ireland</v>
      </c>
      <c r="K705" t="str">
        <f>VLOOKUP(OrderData[[#This Row],[Customer ID]],customers!$A$1:$I$1001,9,FALSE)</f>
        <v>Yes</v>
      </c>
      <c r="L705" t="str">
        <f>INDEX(Table3[Coffee Type],MATCH(OrderData[[#This Row],[Product ID]],Table3[Product ID],0))</f>
        <v>Lib</v>
      </c>
      <c r="M705" t="str">
        <f>VLOOKUP(OrderData[[#This Row],[Product ID]],products!$A$1:$G$49,3,FALSE)</f>
        <v>D</v>
      </c>
      <c r="N705">
        <f>VLOOKUP(OrderData[[#This Row],[Product ID]],products!$A$1:$G$49,5,FALSE)</f>
        <v>29.784999999999997</v>
      </c>
      <c r="O705" s="4">
        <f>OrderData[[#This Row],[Unit Price]]*OrderData[[#This Row],[Quantity]]</f>
        <v>119.13999999999999</v>
      </c>
      <c r="P705" t="str" cm="1">
        <f t="array" ref="P705">_xlfn.IFS(OrderData[[#This Row],[Roast Type]]="M","Medium",OrderData[[#This Row],[Roast Type]]="L","Light",OrderData[[#This Row],[Roast Type]]="D","Dark")</f>
        <v>Dark</v>
      </c>
      <c r="Q705" t="str" cm="1">
        <f t="array" ref="Q705">_xlfn.IFS(OrderData[[#This Row],[Coffee Type]]="Rob","Robusta",OrderData[[#This Row],[Coffee Type]]="Ara","Arabica",OrderData[[#This Row],[Coffee Type]]="Lib","Librica",OrderData[[#This Row],[Coffee Type]]="Exc","Excelsior")</f>
        <v>Librica</v>
      </c>
    </row>
    <row r="706" spans="1:17" x14ac:dyDescent="0.3">
      <c r="A706" s="2" t="s">
        <v>1381</v>
      </c>
      <c r="B706" s="3">
        <v>44716</v>
      </c>
      <c r="C706" s="2" t="s">
        <v>1382</v>
      </c>
      <c r="D706" t="s">
        <v>64</v>
      </c>
      <c r="E706" s="2">
        <v>6</v>
      </c>
      <c r="F706" s="2" t="str">
        <f>VLOOKUP(OrderData[[#This Row],[Customer ID]],customers!$A$1:$I$1001,2,FALSE)</f>
        <v>Josefina Ferens</v>
      </c>
      <c r="G706" s="2" t="str">
        <f>LEFT(OrderData[[#This Row],[Name]], SEARCH(" ", OrderData[[#This Row],[Name]]) - 1)</f>
        <v>Josefina</v>
      </c>
      <c r="H706" s="2" t="str">
        <f>RIGHT(OrderData[[#This Row],[Name]], LEN(OrderData[[#This Row],[Name]]) - SEARCH(" ", OrderData[[#This Row],[Name]]))</f>
        <v>Ferens</v>
      </c>
      <c r="I706" s="2" t="str">
        <f>VLOOKUP(OrderData[[#This Row],[Customer ID]],customers!$A$1:$I$1001,6,FALSE)</f>
        <v>New York City</v>
      </c>
      <c r="J706" s="2" t="str">
        <f>VLOOKUP(OrderData[[#This Row],[Customer ID]],customers!$A$1:$I$1001,7,FALSE)</f>
        <v>United States</v>
      </c>
      <c r="K706" t="str">
        <f>VLOOKUP(OrderData[[#This Row],[Customer ID]],customers!$A$1:$I$1001,9,FALSE)</f>
        <v>Yes</v>
      </c>
      <c r="L706" t="str">
        <f>INDEX(Table3[Coffee Type],MATCH(OrderData[[#This Row],[Product ID]],Table3[Product ID],0))</f>
        <v>Exc</v>
      </c>
      <c r="M706" t="str">
        <f>VLOOKUP(OrderData[[#This Row],[Product ID]],products!$A$1:$G$49,3,FALSE)</f>
        <v>D</v>
      </c>
      <c r="N706">
        <f>VLOOKUP(OrderData[[#This Row],[Product ID]],products!$A$1:$G$49,5,FALSE)</f>
        <v>3.645</v>
      </c>
      <c r="O706" s="4">
        <f>OrderData[[#This Row],[Unit Price]]*OrderData[[#This Row],[Quantity]]</f>
        <v>21.87</v>
      </c>
      <c r="P706" t="str" cm="1">
        <f t="array" ref="P706">_xlfn.IFS(OrderData[[#This Row],[Roast Type]]="M","Medium",OrderData[[#This Row],[Roast Type]]="L","Light",OrderData[[#This Row],[Roast Type]]="D","Dark")</f>
        <v>Dark</v>
      </c>
      <c r="Q706" t="str" cm="1">
        <f t="array" ref="Q706">_xlfn.IFS(OrderData[[#This Row],[Coffee Type]]="Rob","Robusta",OrderData[[#This Row],[Coffee Type]]="Ara","Arabica",OrderData[[#This Row],[Coffee Type]]="Lib","Librica",OrderData[[#This Row],[Coffee Type]]="Exc","Excelsior")</f>
        <v>Excelsior</v>
      </c>
    </row>
    <row r="707" spans="1:17" x14ac:dyDescent="0.3">
      <c r="A707" s="2" t="s">
        <v>1383</v>
      </c>
      <c r="B707" s="3">
        <v>44114</v>
      </c>
      <c r="C707" s="2" t="s">
        <v>1384</v>
      </c>
      <c r="D707" t="s">
        <v>189</v>
      </c>
      <c r="E707" s="2">
        <v>2</v>
      </c>
      <c r="F707" s="2" t="str">
        <f>VLOOKUP(OrderData[[#This Row],[Customer ID]],customers!$A$1:$I$1001,2,FALSE)</f>
        <v>Shelley Gehring</v>
      </c>
      <c r="G707" s="2" t="str">
        <f>LEFT(OrderData[[#This Row],[Name]], SEARCH(" ", OrderData[[#This Row],[Name]]) - 1)</f>
        <v>Shelley</v>
      </c>
      <c r="H707" s="2" t="str">
        <f>RIGHT(OrderData[[#This Row],[Name]], LEN(OrderData[[#This Row],[Name]]) - SEARCH(" ", OrderData[[#This Row],[Name]]))</f>
        <v>Gehring</v>
      </c>
      <c r="I707" s="2" t="str">
        <f>VLOOKUP(OrderData[[#This Row],[Customer ID]],customers!$A$1:$I$1001,6,FALSE)</f>
        <v>Spartanburg</v>
      </c>
      <c r="J707" s="2" t="str">
        <f>VLOOKUP(OrderData[[#This Row],[Customer ID]],customers!$A$1:$I$1001,7,FALSE)</f>
        <v>United States</v>
      </c>
      <c r="K707" t="str">
        <f>VLOOKUP(OrderData[[#This Row],[Customer ID]],customers!$A$1:$I$1001,9,FALSE)</f>
        <v>No</v>
      </c>
      <c r="L707" t="str">
        <f>INDEX(Table3[Coffee Type],MATCH(OrderData[[#This Row],[Product ID]],Table3[Product ID],0))</f>
        <v>Exc</v>
      </c>
      <c r="M707" t="str">
        <f>VLOOKUP(OrderData[[#This Row],[Product ID]],products!$A$1:$G$49,3,FALSE)</f>
        <v>L</v>
      </c>
      <c r="N707">
        <f>VLOOKUP(OrderData[[#This Row],[Product ID]],products!$A$1:$G$49,5,FALSE)</f>
        <v>8.91</v>
      </c>
      <c r="O707" s="4">
        <f>OrderData[[#This Row],[Unit Price]]*OrderData[[#This Row],[Quantity]]</f>
        <v>17.82</v>
      </c>
      <c r="P707" t="str" cm="1">
        <f t="array" ref="P707">_xlfn.IFS(OrderData[[#This Row],[Roast Type]]="M","Medium",OrderData[[#This Row],[Roast Type]]="L","Light",OrderData[[#This Row],[Roast Type]]="D","Dark")</f>
        <v>Light</v>
      </c>
      <c r="Q707" t="str" cm="1">
        <f t="array" ref="Q707">_xlfn.IFS(OrderData[[#This Row],[Coffee Type]]="Rob","Robusta",OrderData[[#This Row],[Coffee Type]]="Ara","Arabica",OrderData[[#This Row],[Coffee Type]]="Lib","Librica",OrderData[[#This Row],[Coffee Type]]="Exc","Excelsior")</f>
        <v>Excelsior</v>
      </c>
    </row>
    <row r="708" spans="1:17" x14ac:dyDescent="0.3">
      <c r="A708" s="2" t="s">
        <v>1385</v>
      </c>
      <c r="B708" s="3">
        <v>44353</v>
      </c>
      <c r="C708" s="2" t="s">
        <v>1386</v>
      </c>
      <c r="D708" t="s">
        <v>77</v>
      </c>
      <c r="E708" s="2">
        <v>3</v>
      </c>
      <c r="F708" s="2" t="str">
        <f>VLOOKUP(OrderData[[#This Row],[Customer ID]],customers!$A$1:$I$1001,2,FALSE)</f>
        <v>Barrie Fallowes</v>
      </c>
      <c r="G708" s="2" t="str">
        <f>LEFT(OrderData[[#This Row],[Name]], SEARCH(" ", OrderData[[#This Row],[Name]]) - 1)</f>
        <v>Barrie</v>
      </c>
      <c r="H708" s="2" t="str">
        <f>RIGHT(OrderData[[#This Row],[Name]], LEN(OrderData[[#This Row],[Name]]) - SEARCH(" ", OrderData[[#This Row],[Name]]))</f>
        <v>Fallowes</v>
      </c>
      <c r="I708" s="2" t="str">
        <f>VLOOKUP(OrderData[[#This Row],[Customer ID]],customers!$A$1:$I$1001,6,FALSE)</f>
        <v>Bakersfield</v>
      </c>
      <c r="J708" s="2" t="str">
        <f>VLOOKUP(OrderData[[#This Row],[Customer ID]],customers!$A$1:$I$1001,7,FALSE)</f>
        <v>United States</v>
      </c>
      <c r="K708" t="str">
        <f>VLOOKUP(OrderData[[#This Row],[Customer ID]],customers!$A$1:$I$1001,9,FALSE)</f>
        <v>No</v>
      </c>
      <c r="L708" t="str">
        <f>INDEX(Table3[Coffee Type],MATCH(OrderData[[#This Row],[Product ID]],Table3[Product ID],0))</f>
        <v>Exc</v>
      </c>
      <c r="M708" t="str">
        <f>VLOOKUP(OrderData[[#This Row],[Product ID]],products!$A$1:$G$49,3,FALSE)</f>
        <v>M</v>
      </c>
      <c r="N708">
        <f>VLOOKUP(OrderData[[#This Row],[Product ID]],products!$A$1:$G$49,5,FALSE)</f>
        <v>4.125</v>
      </c>
      <c r="O708" s="4">
        <f>OrderData[[#This Row],[Unit Price]]*OrderData[[#This Row],[Quantity]]</f>
        <v>12.375</v>
      </c>
      <c r="P708" t="str" cm="1">
        <f t="array" ref="P708">_xlfn.IFS(OrderData[[#This Row],[Roast Type]]="M","Medium",OrderData[[#This Row],[Roast Type]]="L","Light",OrderData[[#This Row],[Roast Type]]="D","Dark")</f>
        <v>Medium</v>
      </c>
      <c r="Q708" t="str" cm="1">
        <f t="array" ref="Q708">_xlfn.IFS(OrderData[[#This Row],[Coffee Type]]="Rob","Robusta",OrderData[[#This Row],[Coffee Type]]="Ara","Arabica",OrderData[[#This Row],[Coffee Type]]="Lib","Librica",OrderData[[#This Row],[Coffee Type]]="Exc","Excelsior")</f>
        <v>Excelsior</v>
      </c>
    </row>
    <row r="709" spans="1:17" x14ac:dyDescent="0.3">
      <c r="A709" s="2" t="s">
        <v>1387</v>
      </c>
      <c r="B709" s="3">
        <v>43540</v>
      </c>
      <c r="C709" s="2" t="s">
        <v>1388</v>
      </c>
      <c r="D709" t="s">
        <v>26</v>
      </c>
      <c r="E709" s="2">
        <v>2</v>
      </c>
      <c r="F709" s="2" t="str">
        <f>VLOOKUP(OrderData[[#This Row],[Customer ID]],customers!$A$1:$I$1001,2,FALSE)</f>
        <v>Nicolas Aiton</v>
      </c>
      <c r="G709" s="2" t="str">
        <f>LEFT(OrderData[[#This Row],[Name]], SEARCH(" ", OrderData[[#This Row],[Name]]) - 1)</f>
        <v>Nicolas</v>
      </c>
      <c r="H709" s="2" t="str">
        <f>RIGHT(OrderData[[#This Row],[Name]], LEN(OrderData[[#This Row],[Name]]) - SEARCH(" ", OrderData[[#This Row],[Name]]))</f>
        <v>Aiton</v>
      </c>
      <c r="I709" s="2" t="str">
        <f>VLOOKUP(OrderData[[#This Row],[Customer ID]],customers!$A$1:$I$1001,6,FALSE)</f>
        <v>Dungarvan</v>
      </c>
      <c r="J709" s="2" t="str">
        <f>VLOOKUP(OrderData[[#This Row],[Customer ID]],customers!$A$1:$I$1001,7,FALSE)</f>
        <v>Ireland</v>
      </c>
      <c r="K709" t="str">
        <f>VLOOKUP(OrderData[[#This Row],[Customer ID]],customers!$A$1:$I$1001,9,FALSE)</f>
        <v>No</v>
      </c>
      <c r="L709" t="str">
        <f>INDEX(Table3[Coffee Type],MATCH(OrderData[[#This Row],[Product ID]],Table3[Product ID],0))</f>
        <v>Lib</v>
      </c>
      <c r="M709" t="str">
        <f>VLOOKUP(OrderData[[#This Row],[Product ID]],products!$A$1:$G$49,3,FALSE)</f>
        <v>D</v>
      </c>
      <c r="N709">
        <f>VLOOKUP(OrderData[[#This Row],[Product ID]],products!$A$1:$G$49,5,FALSE)</f>
        <v>12.95</v>
      </c>
      <c r="O709" s="4">
        <f>OrderData[[#This Row],[Unit Price]]*OrderData[[#This Row],[Quantity]]</f>
        <v>25.9</v>
      </c>
      <c r="P709" t="str" cm="1">
        <f t="array" ref="P709">_xlfn.IFS(OrderData[[#This Row],[Roast Type]]="M","Medium",OrderData[[#This Row],[Roast Type]]="L","Light",OrderData[[#This Row],[Roast Type]]="D","Dark")</f>
        <v>Dark</v>
      </c>
      <c r="Q709" t="str" cm="1">
        <f t="array" ref="Q709">_xlfn.IFS(OrderData[[#This Row],[Coffee Type]]="Rob","Robusta",OrderData[[#This Row],[Coffee Type]]="Ara","Arabica",OrderData[[#This Row],[Coffee Type]]="Lib","Librica",OrderData[[#This Row],[Coffee Type]]="Exc","Excelsior")</f>
        <v>Librica</v>
      </c>
    </row>
    <row r="710" spans="1:17" x14ac:dyDescent="0.3">
      <c r="A710" s="2" t="s">
        <v>1389</v>
      </c>
      <c r="B710" s="3">
        <v>43804</v>
      </c>
      <c r="C710" s="2" t="s">
        <v>1390</v>
      </c>
      <c r="D710" t="s">
        <v>80</v>
      </c>
      <c r="E710" s="2">
        <v>2</v>
      </c>
      <c r="F710" s="2" t="str">
        <f>VLOOKUP(OrderData[[#This Row],[Customer ID]],customers!$A$1:$I$1001,2,FALSE)</f>
        <v>Shelli De Banke</v>
      </c>
      <c r="G710" s="2" t="str">
        <f>LEFT(OrderData[[#This Row],[Name]], SEARCH(" ", OrderData[[#This Row],[Name]]) - 1)</f>
        <v>Shelli</v>
      </c>
      <c r="H710" s="2" t="str">
        <f>RIGHT(OrderData[[#This Row],[Name]], LEN(OrderData[[#This Row],[Name]]) - SEARCH(" ", OrderData[[#This Row],[Name]]))</f>
        <v>De Banke</v>
      </c>
      <c r="I710" s="2" t="str">
        <f>VLOOKUP(OrderData[[#This Row],[Customer ID]],customers!$A$1:$I$1001,6,FALSE)</f>
        <v>Saint Louis</v>
      </c>
      <c r="J710" s="2" t="str">
        <f>VLOOKUP(OrderData[[#This Row],[Customer ID]],customers!$A$1:$I$1001,7,FALSE)</f>
        <v>United States</v>
      </c>
      <c r="K710" t="str">
        <f>VLOOKUP(OrderData[[#This Row],[Customer ID]],customers!$A$1:$I$1001,9,FALSE)</f>
        <v>Yes</v>
      </c>
      <c r="L710" t="str">
        <f>INDEX(Table3[Coffee Type],MATCH(OrderData[[#This Row],[Product ID]],Table3[Product ID],0))</f>
        <v>Ara</v>
      </c>
      <c r="M710" t="str">
        <f>VLOOKUP(OrderData[[#This Row],[Product ID]],products!$A$1:$G$49,3,FALSE)</f>
        <v>M</v>
      </c>
      <c r="N710">
        <f>VLOOKUP(OrderData[[#This Row],[Product ID]],products!$A$1:$G$49,5,FALSE)</f>
        <v>6.75</v>
      </c>
      <c r="O710" s="4">
        <f>OrderData[[#This Row],[Unit Price]]*OrderData[[#This Row],[Quantity]]</f>
        <v>13.5</v>
      </c>
      <c r="P710" t="str" cm="1">
        <f t="array" ref="P710">_xlfn.IFS(OrderData[[#This Row],[Roast Type]]="M","Medium",OrderData[[#This Row],[Roast Type]]="L","Light",OrderData[[#This Row],[Roast Type]]="D","Dark")</f>
        <v>Medium</v>
      </c>
      <c r="Q710" t="str" cm="1">
        <f t="array" ref="Q710">_xlfn.IFS(OrderData[[#This Row],[Coffee Type]]="Rob","Robusta",OrderData[[#This Row],[Coffee Type]]="Ara","Arabica",OrderData[[#This Row],[Coffee Type]]="Lib","Librica",OrderData[[#This Row],[Coffee Type]]="Exc","Excelsior")</f>
        <v>Arabica</v>
      </c>
    </row>
    <row r="711" spans="1:17" x14ac:dyDescent="0.3">
      <c r="A711" s="2" t="s">
        <v>1391</v>
      </c>
      <c r="B711" s="3">
        <v>43485</v>
      </c>
      <c r="C711" s="2" t="s">
        <v>1392</v>
      </c>
      <c r="D711" t="s">
        <v>189</v>
      </c>
      <c r="E711" s="2">
        <v>2</v>
      </c>
      <c r="F711" s="2" t="str">
        <f>VLOOKUP(OrderData[[#This Row],[Customer ID]],customers!$A$1:$I$1001,2,FALSE)</f>
        <v>Lyell Murch</v>
      </c>
      <c r="G711" s="2" t="str">
        <f>LEFT(OrderData[[#This Row],[Name]], SEARCH(" ", OrderData[[#This Row],[Name]]) - 1)</f>
        <v>Lyell</v>
      </c>
      <c r="H711" s="2" t="str">
        <f>RIGHT(OrderData[[#This Row],[Name]], LEN(OrderData[[#This Row],[Name]]) - SEARCH(" ", OrderData[[#This Row],[Name]]))</f>
        <v>Murch</v>
      </c>
      <c r="I711" s="2" t="str">
        <f>VLOOKUP(OrderData[[#This Row],[Customer ID]],customers!$A$1:$I$1001,6,FALSE)</f>
        <v>Fort Wayne</v>
      </c>
      <c r="J711" s="2" t="str">
        <f>VLOOKUP(OrderData[[#This Row],[Customer ID]],customers!$A$1:$I$1001,7,FALSE)</f>
        <v>United States</v>
      </c>
      <c r="K711" t="str">
        <f>VLOOKUP(OrderData[[#This Row],[Customer ID]],customers!$A$1:$I$1001,9,FALSE)</f>
        <v>Yes</v>
      </c>
      <c r="L711" t="str">
        <f>INDEX(Table3[Coffee Type],MATCH(OrderData[[#This Row],[Product ID]],Table3[Product ID],0))</f>
        <v>Exc</v>
      </c>
      <c r="M711" t="str">
        <f>VLOOKUP(OrderData[[#This Row],[Product ID]],products!$A$1:$G$49,3,FALSE)</f>
        <v>L</v>
      </c>
      <c r="N711">
        <f>VLOOKUP(OrderData[[#This Row],[Product ID]],products!$A$1:$G$49,5,FALSE)</f>
        <v>8.91</v>
      </c>
      <c r="O711" s="4">
        <f>OrderData[[#This Row],[Unit Price]]*OrderData[[#This Row],[Quantity]]</f>
        <v>17.82</v>
      </c>
      <c r="P711" t="str" cm="1">
        <f t="array" ref="P711">_xlfn.IFS(OrderData[[#This Row],[Roast Type]]="M","Medium",OrderData[[#This Row],[Roast Type]]="L","Light",OrderData[[#This Row],[Roast Type]]="D","Dark")</f>
        <v>Light</v>
      </c>
      <c r="Q711" t="str" cm="1">
        <f t="array" ref="Q711">_xlfn.IFS(OrderData[[#This Row],[Coffee Type]]="Rob","Robusta",OrderData[[#This Row],[Coffee Type]]="Ara","Arabica",OrderData[[#This Row],[Coffee Type]]="Lib","Librica",OrderData[[#This Row],[Coffee Type]]="Exc","Excelsior")</f>
        <v>Excelsior</v>
      </c>
    </row>
    <row r="712" spans="1:17" x14ac:dyDescent="0.3">
      <c r="A712" s="2" t="s">
        <v>1393</v>
      </c>
      <c r="B712" s="3">
        <v>44655</v>
      </c>
      <c r="C712" s="2" t="s">
        <v>1394</v>
      </c>
      <c r="D712" t="s">
        <v>16</v>
      </c>
      <c r="E712" s="2">
        <v>3</v>
      </c>
      <c r="F712" s="2" t="str">
        <f>VLOOKUP(OrderData[[#This Row],[Customer ID]],customers!$A$1:$I$1001,2,FALSE)</f>
        <v>Stearne Count</v>
      </c>
      <c r="G712" s="2" t="str">
        <f>LEFT(OrderData[[#This Row],[Name]], SEARCH(" ", OrderData[[#This Row],[Name]]) - 1)</f>
        <v>Stearne</v>
      </c>
      <c r="H712" s="2" t="str">
        <f>RIGHT(OrderData[[#This Row],[Name]], LEN(OrderData[[#This Row],[Name]]) - SEARCH(" ", OrderData[[#This Row],[Name]]))</f>
        <v>Count</v>
      </c>
      <c r="I712" s="2" t="str">
        <f>VLOOKUP(OrderData[[#This Row],[Customer ID]],customers!$A$1:$I$1001,6,FALSE)</f>
        <v>Young America</v>
      </c>
      <c r="J712" s="2" t="str">
        <f>VLOOKUP(OrderData[[#This Row],[Customer ID]],customers!$A$1:$I$1001,7,FALSE)</f>
        <v>United States</v>
      </c>
      <c r="K712" t="str">
        <f>VLOOKUP(OrderData[[#This Row],[Customer ID]],customers!$A$1:$I$1001,9,FALSE)</f>
        <v>No</v>
      </c>
      <c r="L712" t="str">
        <f>INDEX(Table3[Coffee Type],MATCH(OrderData[[#This Row],[Product ID]],Table3[Product ID],0))</f>
        <v>Exc</v>
      </c>
      <c r="M712" t="str">
        <f>VLOOKUP(OrderData[[#This Row],[Product ID]],products!$A$1:$G$49,3,FALSE)</f>
        <v>M</v>
      </c>
      <c r="N712">
        <f>VLOOKUP(OrderData[[#This Row],[Product ID]],products!$A$1:$G$49,5,FALSE)</f>
        <v>8.25</v>
      </c>
      <c r="O712" s="4">
        <f>OrderData[[#This Row],[Unit Price]]*OrderData[[#This Row],[Quantity]]</f>
        <v>24.75</v>
      </c>
      <c r="P712" t="str" cm="1">
        <f t="array" ref="P712">_xlfn.IFS(OrderData[[#This Row],[Roast Type]]="M","Medium",OrderData[[#This Row],[Roast Type]]="L","Light",OrderData[[#This Row],[Roast Type]]="D","Dark")</f>
        <v>Medium</v>
      </c>
      <c r="Q712" t="str" cm="1">
        <f t="array" ref="Q712">_xlfn.IFS(OrderData[[#This Row],[Coffee Type]]="Rob","Robusta",OrderData[[#This Row],[Coffee Type]]="Ara","Arabica",OrderData[[#This Row],[Coffee Type]]="Lib","Librica",OrderData[[#This Row],[Coffee Type]]="Exc","Excelsior")</f>
        <v>Excelsior</v>
      </c>
    </row>
    <row r="713" spans="1:17" x14ac:dyDescent="0.3">
      <c r="A713" s="2" t="s">
        <v>1395</v>
      </c>
      <c r="B713" s="3">
        <v>44600</v>
      </c>
      <c r="C713" s="2" t="s">
        <v>1396</v>
      </c>
      <c r="D713" t="s">
        <v>175</v>
      </c>
      <c r="E713" s="2">
        <v>6</v>
      </c>
      <c r="F713" s="2" t="str">
        <f>VLOOKUP(OrderData[[#This Row],[Customer ID]],customers!$A$1:$I$1001,2,FALSE)</f>
        <v>Selia Ragles</v>
      </c>
      <c r="G713" s="2" t="str">
        <f>LEFT(OrderData[[#This Row],[Name]], SEARCH(" ", OrderData[[#This Row],[Name]]) - 1)</f>
        <v>Selia</v>
      </c>
      <c r="H713" s="2" t="str">
        <f>RIGHT(OrderData[[#This Row],[Name]], LEN(OrderData[[#This Row],[Name]]) - SEARCH(" ", OrderData[[#This Row],[Name]]))</f>
        <v>Ragles</v>
      </c>
      <c r="I713" s="2" t="str">
        <f>VLOOKUP(OrderData[[#This Row],[Customer ID]],customers!$A$1:$I$1001,6,FALSE)</f>
        <v>Fort Smith</v>
      </c>
      <c r="J713" s="2" t="str">
        <f>VLOOKUP(OrderData[[#This Row],[Customer ID]],customers!$A$1:$I$1001,7,FALSE)</f>
        <v>United States</v>
      </c>
      <c r="K713" t="str">
        <f>VLOOKUP(OrderData[[#This Row],[Customer ID]],customers!$A$1:$I$1001,9,FALSE)</f>
        <v>No</v>
      </c>
      <c r="L713" t="str">
        <f>INDEX(Table3[Coffee Type],MATCH(OrderData[[#This Row],[Product ID]],Table3[Product ID],0))</f>
        <v>Rob</v>
      </c>
      <c r="M713" t="str">
        <f>VLOOKUP(OrderData[[#This Row],[Product ID]],products!$A$1:$G$49,3,FALSE)</f>
        <v>M</v>
      </c>
      <c r="N713">
        <f>VLOOKUP(OrderData[[#This Row],[Product ID]],products!$A$1:$G$49,5,FALSE)</f>
        <v>2.9849999999999999</v>
      </c>
      <c r="O713" s="4">
        <f>OrderData[[#This Row],[Unit Price]]*OrderData[[#This Row],[Quantity]]</f>
        <v>17.91</v>
      </c>
      <c r="P713" t="str" cm="1">
        <f t="array" ref="P713">_xlfn.IFS(OrderData[[#This Row],[Roast Type]]="M","Medium",OrderData[[#This Row],[Roast Type]]="L","Light",OrderData[[#This Row],[Roast Type]]="D","Dark")</f>
        <v>Medium</v>
      </c>
      <c r="Q713" t="str" cm="1">
        <f t="array" ref="Q713">_xlfn.IFS(OrderData[[#This Row],[Coffee Type]]="Rob","Robusta",OrderData[[#This Row],[Coffee Type]]="Ara","Arabica",OrderData[[#This Row],[Coffee Type]]="Lib","Librica",OrderData[[#This Row],[Coffee Type]]="Exc","Excelsior")</f>
        <v>Robusta</v>
      </c>
    </row>
    <row r="714" spans="1:17" x14ac:dyDescent="0.3">
      <c r="A714" s="2" t="s">
        <v>1397</v>
      </c>
      <c r="B714" s="3">
        <v>43646</v>
      </c>
      <c r="C714" s="2" t="s">
        <v>1398</v>
      </c>
      <c r="D714" t="s">
        <v>16</v>
      </c>
      <c r="E714" s="2">
        <v>2</v>
      </c>
      <c r="F714" s="2" t="str">
        <f>VLOOKUP(OrderData[[#This Row],[Customer ID]],customers!$A$1:$I$1001,2,FALSE)</f>
        <v>Silas Deehan</v>
      </c>
      <c r="G714" s="2" t="str">
        <f>LEFT(OrderData[[#This Row],[Name]], SEARCH(" ", OrderData[[#This Row],[Name]]) - 1)</f>
        <v>Silas</v>
      </c>
      <c r="H714" s="2" t="str">
        <f>RIGHT(OrderData[[#This Row],[Name]], LEN(OrderData[[#This Row],[Name]]) - SEARCH(" ", OrderData[[#This Row],[Name]]))</f>
        <v>Deehan</v>
      </c>
      <c r="I714" s="2" t="str">
        <f>VLOOKUP(OrderData[[#This Row],[Customer ID]],customers!$A$1:$I$1001,6,FALSE)</f>
        <v>Charlton</v>
      </c>
      <c r="J714" s="2" t="str">
        <f>VLOOKUP(OrderData[[#This Row],[Customer ID]],customers!$A$1:$I$1001,7,FALSE)</f>
        <v>United Kingdom</v>
      </c>
      <c r="K714" t="str">
        <f>VLOOKUP(OrderData[[#This Row],[Customer ID]],customers!$A$1:$I$1001,9,FALSE)</f>
        <v>No</v>
      </c>
      <c r="L714" t="str">
        <f>INDEX(Table3[Coffee Type],MATCH(OrderData[[#This Row],[Product ID]],Table3[Product ID],0))</f>
        <v>Exc</v>
      </c>
      <c r="M714" t="str">
        <f>VLOOKUP(OrderData[[#This Row],[Product ID]],products!$A$1:$G$49,3,FALSE)</f>
        <v>M</v>
      </c>
      <c r="N714">
        <f>VLOOKUP(OrderData[[#This Row],[Product ID]],products!$A$1:$G$49,5,FALSE)</f>
        <v>8.25</v>
      </c>
      <c r="O714" s="4">
        <f>OrderData[[#This Row],[Unit Price]]*OrderData[[#This Row],[Quantity]]</f>
        <v>16.5</v>
      </c>
      <c r="P714" t="str" cm="1">
        <f t="array" ref="P714">_xlfn.IFS(OrderData[[#This Row],[Roast Type]]="M","Medium",OrderData[[#This Row],[Roast Type]]="L","Light",OrderData[[#This Row],[Roast Type]]="D","Dark")</f>
        <v>Medium</v>
      </c>
      <c r="Q714" t="str" cm="1">
        <f t="array" ref="Q714">_xlfn.IFS(OrderData[[#This Row],[Coffee Type]]="Rob","Robusta",OrderData[[#This Row],[Coffee Type]]="Ara","Arabica",OrderData[[#This Row],[Coffee Type]]="Lib","Librica",OrderData[[#This Row],[Coffee Type]]="Exc","Excelsior")</f>
        <v>Excelsior</v>
      </c>
    </row>
    <row r="715" spans="1:17" x14ac:dyDescent="0.3">
      <c r="A715" s="2" t="s">
        <v>1399</v>
      </c>
      <c r="B715" s="3">
        <v>43960</v>
      </c>
      <c r="C715" s="2" t="s">
        <v>1400</v>
      </c>
      <c r="D715" t="s">
        <v>175</v>
      </c>
      <c r="E715" s="2">
        <v>1</v>
      </c>
      <c r="F715" s="2" t="str">
        <f>VLOOKUP(OrderData[[#This Row],[Customer ID]],customers!$A$1:$I$1001,2,FALSE)</f>
        <v>Sacha Bruun</v>
      </c>
      <c r="G715" s="2" t="str">
        <f>LEFT(OrderData[[#This Row],[Name]], SEARCH(" ", OrderData[[#This Row],[Name]]) - 1)</f>
        <v>Sacha</v>
      </c>
      <c r="H715" s="2" t="str">
        <f>RIGHT(OrderData[[#This Row],[Name]], LEN(OrderData[[#This Row],[Name]]) - SEARCH(" ", OrderData[[#This Row],[Name]]))</f>
        <v>Bruun</v>
      </c>
      <c r="I715" s="2" t="str">
        <f>VLOOKUP(OrderData[[#This Row],[Customer ID]],customers!$A$1:$I$1001,6,FALSE)</f>
        <v>Stockton</v>
      </c>
      <c r="J715" s="2" t="str">
        <f>VLOOKUP(OrderData[[#This Row],[Customer ID]],customers!$A$1:$I$1001,7,FALSE)</f>
        <v>United States</v>
      </c>
      <c r="K715" t="str">
        <f>VLOOKUP(OrderData[[#This Row],[Customer ID]],customers!$A$1:$I$1001,9,FALSE)</f>
        <v>No</v>
      </c>
      <c r="L715" t="str">
        <f>INDEX(Table3[Coffee Type],MATCH(OrderData[[#This Row],[Product ID]],Table3[Product ID],0))</f>
        <v>Rob</v>
      </c>
      <c r="M715" t="str">
        <f>VLOOKUP(OrderData[[#This Row],[Product ID]],products!$A$1:$G$49,3,FALSE)</f>
        <v>M</v>
      </c>
      <c r="N715">
        <f>VLOOKUP(OrderData[[#This Row],[Product ID]],products!$A$1:$G$49,5,FALSE)</f>
        <v>2.9849999999999999</v>
      </c>
      <c r="O715" s="4">
        <f>OrderData[[#This Row],[Unit Price]]*OrderData[[#This Row],[Quantity]]</f>
        <v>2.9849999999999999</v>
      </c>
      <c r="P715" t="str" cm="1">
        <f t="array" ref="P715">_xlfn.IFS(OrderData[[#This Row],[Roast Type]]="M","Medium",OrderData[[#This Row],[Roast Type]]="L","Light",OrderData[[#This Row],[Roast Type]]="D","Dark")</f>
        <v>Medium</v>
      </c>
      <c r="Q715" t="str" cm="1">
        <f t="array" ref="Q715">_xlfn.IFS(OrderData[[#This Row],[Coffee Type]]="Rob","Robusta",OrderData[[#This Row],[Coffee Type]]="Ara","Arabica",OrderData[[#This Row],[Coffee Type]]="Lib","Librica",OrderData[[#This Row],[Coffee Type]]="Exc","Excelsior")</f>
        <v>Robusta</v>
      </c>
    </row>
    <row r="716" spans="1:17" x14ac:dyDescent="0.3">
      <c r="A716" s="2" t="s">
        <v>1401</v>
      </c>
      <c r="B716" s="3">
        <v>44358</v>
      </c>
      <c r="C716" s="2" t="s">
        <v>1402</v>
      </c>
      <c r="D716" t="s">
        <v>64</v>
      </c>
      <c r="E716" s="2">
        <v>4</v>
      </c>
      <c r="F716" s="2" t="str">
        <f>VLOOKUP(OrderData[[#This Row],[Customer ID]],customers!$A$1:$I$1001,2,FALSE)</f>
        <v>Alon Pllu</v>
      </c>
      <c r="G716" s="2" t="str">
        <f>LEFT(OrderData[[#This Row],[Name]], SEARCH(" ", OrderData[[#This Row],[Name]]) - 1)</f>
        <v>Alon</v>
      </c>
      <c r="H716" s="2" t="str">
        <f>RIGHT(OrderData[[#This Row],[Name]], LEN(OrderData[[#This Row],[Name]]) - SEARCH(" ", OrderData[[#This Row],[Name]]))</f>
        <v>Pllu</v>
      </c>
      <c r="I716" s="2" t="str">
        <f>VLOOKUP(OrderData[[#This Row],[Customer ID]],customers!$A$1:$I$1001,6,FALSE)</f>
        <v>Navan</v>
      </c>
      <c r="J716" s="2" t="str">
        <f>VLOOKUP(OrderData[[#This Row],[Customer ID]],customers!$A$1:$I$1001,7,FALSE)</f>
        <v>Ireland</v>
      </c>
      <c r="K716" t="str">
        <f>VLOOKUP(OrderData[[#This Row],[Customer ID]],customers!$A$1:$I$1001,9,FALSE)</f>
        <v>Yes</v>
      </c>
      <c r="L716" t="str">
        <f>INDEX(Table3[Coffee Type],MATCH(OrderData[[#This Row],[Product ID]],Table3[Product ID],0))</f>
        <v>Exc</v>
      </c>
      <c r="M716" t="str">
        <f>VLOOKUP(OrderData[[#This Row],[Product ID]],products!$A$1:$G$49,3,FALSE)</f>
        <v>D</v>
      </c>
      <c r="N716">
        <f>VLOOKUP(OrderData[[#This Row],[Product ID]],products!$A$1:$G$49,5,FALSE)</f>
        <v>3.645</v>
      </c>
      <c r="O716" s="4">
        <f>OrderData[[#This Row],[Unit Price]]*OrderData[[#This Row],[Quantity]]</f>
        <v>14.58</v>
      </c>
      <c r="P716" t="str" cm="1">
        <f t="array" ref="P716">_xlfn.IFS(OrderData[[#This Row],[Roast Type]]="M","Medium",OrderData[[#This Row],[Roast Type]]="L","Light",OrderData[[#This Row],[Roast Type]]="D","Dark")</f>
        <v>Dark</v>
      </c>
      <c r="Q716" t="str" cm="1">
        <f t="array" ref="Q716">_xlfn.IFS(OrderData[[#This Row],[Coffee Type]]="Rob","Robusta",OrderData[[#This Row],[Coffee Type]]="Ara","Arabica",OrderData[[#This Row],[Coffee Type]]="Lib","Librica",OrderData[[#This Row],[Coffee Type]]="Exc","Excelsior")</f>
        <v>Excelsior</v>
      </c>
    </row>
    <row r="717" spans="1:17" x14ac:dyDescent="0.3">
      <c r="A717" s="2" t="s">
        <v>1403</v>
      </c>
      <c r="B717" s="3">
        <v>44504</v>
      </c>
      <c r="C717" s="2" t="s">
        <v>1404</v>
      </c>
      <c r="D717" t="s">
        <v>150</v>
      </c>
      <c r="E717" s="2">
        <v>6</v>
      </c>
      <c r="F717" s="2" t="str">
        <f>VLOOKUP(OrderData[[#This Row],[Customer ID]],customers!$A$1:$I$1001,2,FALSE)</f>
        <v>Gilberto Cornier</v>
      </c>
      <c r="G717" s="2" t="str">
        <f>LEFT(OrderData[[#This Row],[Name]], SEARCH(" ", OrderData[[#This Row],[Name]]) - 1)</f>
        <v>Gilberto</v>
      </c>
      <c r="H717" s="2" t="str">
        <f>RIGHT(OrderData[[#This Row],[Name]], LEN(OrderData[[#This Row],[Name]]) - SEARCH(" ", OrderData[[#This Row],[Name]]))</f>
        <v>Cornier</v>
      </c>
      <c r="I717" s="2" t="str">
        <f>VLOOKUP(OrderData[[#This Row],[Customer ID]],customers!$A$1:$I$1001,6,FALSE)</f>
        <v>Tampa</v>
      </c>
      <c r="J717" s="2" t="str">
        <f>VLOOKUP(OrderData[[#This Row],[Customer ID]],customers!$A$1:$I$1001,7,FALSE)</f>
        <v>United States</v>
      </c>
      <c r="K717" t="str">
        <f>VLOOKUP(OrderData[[#This Row],[Customer ID]],customers!$A$1:$I$1001,9,FALSE)</f>
        <v>No</v>
      </c>
      <c r="L717" t="str">
        <f>INDEX(Table3[Coffee Type],MATCH(OrderData[[#This Row],[Product ID]],Table3[Product ID],0))</f>
        <v>Exc</v>
      </c>
      <c r="M717" t="str">
        <f>VLOOKUP(OrderData[[#This Row],[Product ID]],products!$A$1:$G$49,3,FALSE)</f>
        <v>L</v>
      </c>
      <c r="N717">
        <f>VLOOKUP(OrderData[[#This Row],[Product ID]],products!$A$1:$G$49,5,FALSE)</f>
        <v>14.85</v>
      </c>
      <c r="O717" s="4">
        <f>OrderData[[#This Row],[Unit Price]]*OrderData[[#This Row],[Quantity]]</f>
        <v>89.1</v>
      </c>
      <c r="P717" t="str" cm="1">
        <f t="array" ref="P717">_xlfn.IFS(OrderData[[#This Row],[Roast Type]]="M","Medium",OrderData[[#This Row],[Roast Type]]="L","Light",OrderData[[#This Row],[Roast Type]]="D","Dark")</f>
        <v>Light</v>
      </c>
      <c r="Q717" t="str" cm="1">
        <f t="array" ref="Q717">_xlfn.IFS(OrderData[[#This Row],[Coffee Type]]="Rob","Robusta",OrderData[[#This Row],[Coffee Type]]="Ara","Arabica",OrderData[[#This Row],[Coffee Type]]="Lib","Librica",OrderData[[#This Row],[Coffee Type]]="Exc","Excelsior")</f>
        <v>Excelsior</v>
      </c>
    </row>
    <row r="718" spans="1:17" x14ac:dyDescent="0.3">
      <c r="A718" s="2" t="s">
        <v>1405</v>
      </c>
      <c r="B718" s="3">
        <v>44612</v>
      </c>
      <c r="C718" s="2" t="s">
        <v>1357</v>
      </c>
      <c r="D718" t="s">
        <v>202</v>
      </c>
      <c r="E718" s="2">
        <v>3</v>
      </c>
      <c r="F718" s="2" t="str">
        <f>VLOOKUP(OrderData[[#This Row],[Customer ID]],customers!$A$1:$I$1001,2,FALSE)</f>
        <v>Jimmy Dymoke</v>
      </c>
      <c r="G718" s="2" t="str">
        <f>LEFT(OrderData[[#This Row],[Name]], SEARCH(" ", OrderData[[#This Row],[Name]]) - 1)</f>
        <v>Jimmy</v>
      </c>
      <c r="H718" s="2" t="str">
        <f>RIGHT(OrderData[[#This Row],[Name]], LEN(OrderData[[#This Row],[Name]]) - SEARCH(" ", OrderData[[#This Row],[Name]]))</f>
        <v>Dymoke</v>
      </c>
      <c r="I718" s="2" t="str">
        <f>VLOOKUP(OrderData[[#This Row],[Customer ID]],customers!$A$1:$I$1001,6,FALSE)</f>
        <v>Beaumont</v>
      </c>
      <c r="J718" s="2" t="str">
        <f>VLOOKUP(OrderData[[#This Row],[Customer ID]],customers!$A$1:$I$1001,7,FALSE)</f>
        <v>Ireland</v>
      </c>
      <c r="K718" t="str">
        <f>VLOOKUP(OrderData[[#This Row],[Customer ID]],customers!$A$1:$I$1001,9,FALSE)</f>
        <v>No</v>
      </c>
      <c r="L718" t="str">
        <f>INDEX(Table3[Coffee Type],MATCH(OrderData[[#This Row],[Product ID]],Table3[Product ID],0))</f>
        <v>Rob</v>
      </c>
      <c r="M718" t="str">
        <f>VLOOKUP(OrderData[[#This Row],[Product ID]],products!$A$1:$G$49,3,FALSE)</f>
        <v>L</v>
      </c>
      <c r="N718">
        <f>VLOOKUP(OrderData[[#This Row],[Product ID]],products!$A$1:$G$49,5,FALSE)</f>
        <v>11.95</v>
      </c>
      <c r="O718" s="4">
        <f>OrderData[[#This Row],[Unit Price]]*OrderData[[#This Row],[Quantity]]</f>
        <v>35.849999999999994</v>
      </c>
      <c r="P718" t="str" cm="1">
        <f t="array" ref="P718">_xlfn.IFS(OrderData[[#This Row],[Roast Type]]="M","Medium",OrderData[[#This Row],[Roast Type]]="L","Light",OrderData[[#This Row],[Roast Type]]="D","Dark")</f>
        <v>Light</v>
      </c>
      <c r="Q718" t="str" cm="1">
        <f t="array" ref="Q718">_xlfn.IFS(OrderData[[#This Row],[Coffee Type]]="Rob","Robusta",OrderData[[#This Row],[Coffee Type]]="Ara","Arabica",OrderData[[#This Row],[Coffee Type]]="Lib","Librica",OrderData[[#This Row],[Coffee Type]]="Exc","Excelsior")</f>
        <v>Robusta</v>
      </c>
    </row>
    <row r="719" spans="1:17" x14ac:dyDescent="0.3">
      <c r="A719" s="2" t="s">
        <v>1406</v>
      </c>
      <c r="B719" s="3">
        <v>43649</v>
      </c>
      <c r="C719" s="2" t="s">
        <v>1407</v>
      </c>
      <c r="D719" t="s">
        <v>131</v>
      </c>
      <c r="E719" s="2">
        <v>3</v>
      </c>
      <c r="F719" s="2" t="str">
        <f>VLOOKUP(OrderData[[#This Row],[Customer ID]],customers!$A$1:$I$1001,2,FALSE)</f>
        <v>Willabella Harvison</v>
      </c>
      <c r="G719" s="2" t="str">
        <f>LEFT(OrderData[[#This Row],[Name]], SEARCH(" ", OrderData[[#This Row],[Name]]) - 1)</f>
        <v>Willabella</v>
      </c>
      <c r="H719" s="2" t="str">
        <f>RIGHT(OrderData[[#This Row],[Name]], LEN(OrderData[[#This Row],[Name]]) - SEARCH(" ", OrderData[[#This Row],[Name]]))</f>
        <v>Harvison</v>
      </c>
      <c r="I719" s="2" t="str">
        <f>VLOOKUP(OrderData[[#This Row],[Customer ID]],customers!$A$1:$I$1001,6,FALSE)</f>
        <v>Philadelphia</v>
      </c>
      <c r="J719" s="2" t="str">
        <f>VLOOKUP(OrderData[[#This Row],[Customer ID]],customers!$A$1:$I$1001,7,FALSE)</f>
        <v>United States</v>
      </c>
      <c r="K719" t="str">
        <f>VLOOKUP(OrderData[[#This Row],[Customer ID]],customers!$A$1:$I$1001,9,FALSE)</f>
        <v>No</v>
      </c>
      <c r="L719" t="str">
        <f>INDEX(Table3[Coffee Type],MATCH(OrderData[[#This Row],[Product ID]],Table3[Product ID],0))</f>
        <v>Ara</v>
      </c>
      <c r="M719" t="str">
        <f>VLOOKUP(OrderData[[#This Row],[Product ID]],products!$A$1:$G$49,3,FALSE)</f>
        <v>D</v>
      </c>
      <c r="N719">
        <f>VLOOKUP(OrderData[[#This Row],[Product ID]],products!$A$1:$G$49,5,FALSE)</f>
        <v>22.884999999999998</v>
      </c>
      <c r="O719" s="4">
        <f>OrderData[[#This Row],[Unit Price]]*OrderData[[#This Row],[Quantity]]</f>
        <v>68.655000000000001</v>
      </c>
      <c r="P719" t="str" cm="1">
        <f t="array" ref="P719">_xlfn.IFS(OrderData[[#This Row],[Roast Type]]="M","Medium",OrderData[[#This Row],[Roast Type]]="L","Light",OrderData[[#This Row],[Roast Type]]="D","Dark")</f>
        <v>Dark</v>
      </c>
      <c r="Q719" t="str" cm="1">
        <f t="array" ref="Q719">_xlfn.IFS(OrderData[[#This Row],[Coffee Type]]="Rob","Robusta",OrderData[[#This Row],[Coffee Type]]="Ara","Arabica",OrderData[[#This Row],[Coffee Type]]="Lib","Librica",OrderData[[#This Row],[Coffee Type]]="Exc","Excelsior")</f>
        <v>Arabica</v>
      </c>
    </row>
    <row r="720" spans="1:17" x14ac:dyDescent="0.3">
      <c r="A720" s="2" t="s">
        <v>1408</v>
      </c>
      <c r="B720" s="3">
        <v>44348</v>
      </c>
      <c r="C720" s="2" t="s">
        <v>1409</v>
      </c>
      <c r="D720" t="s">
        <v>26</v>
      </c>
      <c r="E720" s="2">
        <v>3</v>
      </c>
      <c r="F720" s="2" t="str">
        <f>VLOOKUP(OrderData[[#This Row],[Customer ID]],customers!$A$1:$I$1001,2,FALSE)</f>
        <v>Darice Heaford</v>
      </c>
      <c r="G720" s="2" t="str">
        <f>LEFT(OrderData[[#This Row],[Name]], SEARCH(" ", OrderData[[#This Row],[Name]]) - 1)</f>
        <v>Darice</v>
      </c>
      <c r="H720" s="2" t="str">
        <f>RIGHT(OrderData[[#This Row],[Name]], LEN(OrderData[[#This Row],[Name]]) - SEARCH(" ", OrderData[[#This Row],[Name]]))</f>
        <v>Heaford</v>
      </c>
      <c r="I720" s="2" t="str">
        <f>VLOOKUP(OrderData[[#This Row],[Customer ID]],customers!$A$1:$I$1001,6,FALSE)</f>
        <v>San Angelo</v>
      </c>
      <c r="J720" s="2" t="str">
        <f>VLOOKUP(OrderData[[#This Row],[Customer ID]],customers!$A$1:$I$1001,7,FALSE)</f>
        <v>United States</v>
      </c>
      <c r="K720" t="str">
        <f>VLOOKUP(OrderData[[#This Row],[Customer ID]],customers!$A$1:$I$1001,9,FALSE)</f>
        <v>No</v>
      </c>
      <c r="L720" t="str">
        <f>INDEX(Table3[Coffee Type],MATCH(OrderData[[#This Row],[Product ID]],Table3[Product ID],0))</f>
        <v>Lib</v>
      </c>
      <c r="M720" t="str">
        <f>VLOOKUP(OrderData[[#This Row],[Product ID]],products!$A$1:$G$49,3,FALSE)</f>
        <v>D</v>
      </c>
      <c r="N720">
        <f>VLOOKUP(OrderData[[#This Row],[Product ID]],products!$A$1:$G$49,5,FALSE)</f>
        <v>12.95</v>
      </c>
      <c r="O720" s="4">
        <f>OrderData[[#This Row],[Unit Price]]*OrderData[[#This Row],[Quantity]]</f>
        <v>38.849999999999994</v>
      </c>
      <c r="P720" t="str" cm="1">
        <f t="array" ref="P720">_xlfn.IFS(OrderData[[#This Row],[Roast Type]]="M","Medium",OrderData[[#This Row],[Roast Type]]="L","Light",OrderData[[#This Row],[Roast Type]]="D","Dark")</f>
        <v>Dark</v>
      </c>
      <c r="Q720" t="str" cm="1">
        <f t="array" ref="Q720">_xlfn.IFS(OrderData[[#This Row],[Coffee Type]]="Rob","Robusta",OrderData[[#This Row],[Coffee Type]]="Ara","Arabica",OrderData[[#This Row],[Coffee Type]]="Lib","Librica",OrderData[[#This Row],[Coffee Type]]="Exc","Excelsior")</f>
        <v>Librica</v>
      </c>
    </row>
    <row r="721" spans="1:17" x14ac:dyDescent="0.3">
      <c r="A721" s="2" t="s">
        <v>1410</v>
      </c>
      <c r="B721" s="3">
        <v>44150</v>
      </c>
      <c r="C721" s="2" t="s">
        <v>1411</v>
      </c>
      <c r="D721" t="s">
        <v>145</v>
      </c>
      <c r="E721" s="2">
        <v>5</v>
      </c>
      <c r="F721" s="2" t="str">
        <f>VLOOKUP(OrderData[[#This Row],[Customer ID]],customers!$A$1:$I$1001,2,FALSE)</f>
        <v>Granger Fantham</v>
      </c>
      <c r="G721" s="2" t="str">
        <f>LEFT(OrderData[[#This Row],[Name]], SEARCH(" ", OrderData[[#This Row],[Name]]) - 1)</f>
        <v>Granger</v>
      </c>
      <c r="H721" s="2" t="str">
        <f>RIGHT(OrderData[[#This Row],[Name]], LEN(OrderData[[#This Row],[Name]]) - SEARCH(" ", OrderData[[#This Row],[Name]]))</f>
        <v>Fantham</v>
      </c>
      <c r="I721" s="2" t="str">
        <f>VLOOKUP(OrderData[[#This Row],[Customer ID]],customers!$A$1:$I$1001,6,FALSE)</f>
        <v>Los Angeles</v>
      </c>
      <c r="J721" s="2" t="str">
        <f>VLOOKUP(OrderData[[#This Row],[Customer ID]],customers!$A$1:$I$1001,7,FALSE)</f>
        <v>United States</v>
      </c>
      <c r="K721" t="str">
        <f>VLOOKUP(OrderData[[#This Row],[Customer ID]],customers!$A$1:$I$1001,9,FALSE)</f>
        <v>Yes</v>
      </c>
      <c r="L721" t="str">
        <f>INDEX(Table3[Coffee Type],MATCH(OrderData[[#This Row],[Product ID]],Table3[Product ID],0))</f>
        <v>Lib</v>
      </c>
      <c r="M721" t="str">
        <f>VLOOKUP(OrderData[[#This Row],[Product ID]],products!$A$1:$G$49,3,FALSE)</f>
        <v>L</v>
      </c>
      <c r="N721">
        <f>VLOOKUP(OrderData[[#This Row],[Product ID]],products!$A$1:$G$49,5,FALSE)</f>
        <v>15.85</v>
      </c>
      <c r="O721" s="4">
        <f>OrderData[[#This Row],[Unit Price]]*OrderData[[#This Row],[Quantity]]</f>
        <v>79.25</v>
      </c>
      <c r="P721" t="str" cm="1">
        <f t="array" ref="P721">_xlfn.IFS(OrderData[[#This Row],[Roast Type]]="M","Medium",OrderData[[#This Row],[Roast Type]]="L","Light",OrderData[[#This Row],[Roast Type]]="D","Dark")</f>
        <v>Light</v>
      </c>
      <c r="Q721" t="str" cm="1">
        <f t="array" ref="Q721">_xlfn.IFS(OrderData[[#This Row],[Coffee Type]]="Rob","Robusta",OrderData[[#This Row],[Coffee Type]]="Ara","Arabica",OrderData[[#This Row],[Coffee Type]]="Lib","Librica",OrderData[[#This Row],[Coffee Type]]="Exc","Excelsior")</f>
        <v>Librica</v>
      </c>
    </row>
    <row r="722" spans="1:17" x14ac:dyDescent="0.3">
      <c r="A722" s="2" t="s">
        <v>1412</v>
      </c>
      <c r="B722" s="3">
        <v>44215</v>
      </c>
      <c r="C722" s="2" t="s">
        <v>1413</v>
      </c>
      <c r="D722" t="s">
        <v>29</v>
      </c>
      <c r="E722" s="2">
        <v>5</v>
      </c>
      <c r="F722" s="2" t="str">
        <f>VLOOKUP(OrderData[[#This Row],[Customer ID]],customers!$A$1:$I$1001,2,FALSE)</f>
        <v>Reynolds Crookshanks</v>
      </c>
      <c r="G722" s="2" t="str">
        <f>LEFT(OrderData[[#This Row],[Name]], SEARCH(" ", OrderData[[#This Row],[Name]]) - 1)</f>
        <v>Reynolds</v>
      </c>
      <c r="H722" s="2" t="str">
        <f>RIGHT(OrderData[[#This Row],[Name]], LEN(OrderData[[#This Row],[Name]]) - SEARCH(" ", OrderData[[#This Row],[Name]]))</f>
        <v>Crookshanks</v>
      </c>
      <c r="I722" s="2" t="str">
        <f>VLOOKUP(OrderData[[#This Row],[Customer ID]],customers!$A$1:$I$1001,6,FALSE)</f>
        <v>Lansing</v>
      </c>
      <c r="J722" s="2" t="str">
        <f>VLOOKUP(OrderData[[#This Row],[Customer ID]],customers!$A$1:$I$1001,7,FALSE)</f>
        <v>United States</v>
      </c>
      <c r="K722" t="str">
        <f>VLOOKUP(OrderData[[#This Row],[Customer ID]],customers!$A$1:$I$1001,9,FALSE)</f>
        <v>Yes</v>
      </c>
      <c r="L722" t="str">
        <f>INDEX(Table3[Coffee Type],MATCH(OrderData[[#This Row],[Product ID]],Table3[Product ID],0))</f>
        <v>Exc</v>
      </c>
      <c r="M722" t="str">
        <f>VLOOKUP(OrderData[[#This Row],[Product ID]],products!$A$1:$G$49,3,FALSE)</f>
        <v>D</v>
      </c>
      <c r="N722">
        <f>VLOOKUP(OrderData[[#This Row],[Product ID]],products!$A$1:$G$49,5,FALSE)</f>
        <v>7.29</v>
      </c>
      <c r="O722" s="4">
        <f>OrderData[[#This Row],[Unit Price]]*OrderData[[#This Row],[Quantity]]</f>
        <v>36.450000000000003</v>
      </c>
      <c r="P722" t="str" cm="1">
        <f t="array" ref="P722">_xlfn.IFS(OrderData[[#This Row],[Roast Type]]="M","Medium",OrderData[[#This Row],[Roast Type]]="L","Light",OrderData[[#This Row],[Roast Type]]="D","Dark")</f>
        <v>Dark</v>
      </c>
      <c r="Q722" t="str" cm="1">
        <f t="array" ref="Q722">_xlfn.IFS(OrderData[[#This Row],[Coffee Type]]="Rob","Robusta",OrderData[[#This Row],[Coffee Type]]="Ara","Arabica",OrderData[[#This Row],[Coffee Type]]="Lib","Librica",OrderData[[#This Row],[Coffee Type]]="Exc","Excelsior")</f>
        <v>Excelsior</v>
      </c>
    </row>
    <row r="723" spans="1:17" x14ac:dyDescent="0.3">
      <c r="A723" s="2" t="s">
        <v>1414</v>
      </c>
      <c r="B723" s="3">
        <v>44479</v>
      </c>
      <c r="C723" s="2" t="s">
        <v>1415</v>
      </c>
      <c r="D723" t="s">
        <v>175</v>
      </c>
      <c r="E723" s="2">
        <v>3</v>
      </c>
      <c r="F723" s="2" t="str">
        <f>VLOOKUP(OrderData[[#This Row],[Customer ID]],customers!$A$1:$I$1001,2,FALSE)</f>
        <v>Niels Leake</v>
      </c>
      <c r="G723" s="2" t="str">
        <f>LEFT(OrderData[[#This Row],[Name]], SEARCH(" ", OrderData[[#This Row],[Name]]) - 1)</f>
        <v>Niels</v>
      </c>
      <c r="H723" s="2" t="str">
        <f>RIGHT(OrderData[[#This Row],[Name]], LEN(OrderData[[#This Row],[Name]]) - SEARCH(" ", OrderData[[#This Row],[Name]]))</f>
        <v>Leake</v>
      </c>
      <c r="I723" s="2" t="str">
        <f>VLOOKUP(OrderData[[#This Row],[Customer ID]],customers!$A$1:$I$1001,6,FALSE)</f>
        <v>Clearwater</v>
      </c>
      <c r="J723" s="2" t="str">
        <f>VLOOKUP(OrderData[[#This Row],[Customer ID]],customers!$A$1:$I$1001,7,FALSE)</f>
        <v>United States</v>
      </c>
      <c r="K723" t="str">
        <f>VLOOKUP(OrderData[[#This Row],[Customer ID]],customers!$A$1:$I$1001,9,FALSE)</f>
        <v>Yes</v>
      </c>
      <c r="L723" t="str">
        <f>INDEX(Table3[Coffee Type],MATCH(OrderData[[#This Row],[Product ID]],Table3[Product ID],0))</f>
        <v>Rob</v>
      </c>
      <c r="M723" t="str">
        <f>VLOOKUP(OrderData[[#This Row],[Product ID]],products!$A$1:$G$49,3,FALSE)</f>
        <v>M</v>
      </c>
      <c r="N723">
        <f>VLOOKUP(OrderData[[#This Row],[Product ID]],products!$A$1:$G$49,5,FALSE)</f>
        <v>2.9849999999999999</v>
      </c>
      <c r="O723" s="4">
        <f>OrderData[[#This Row],[Unit Price]]*OrderData[[#This Row],[Quantity]]</f>
        <v>8.9550000000000001</v>
      </c>
      <c r="P723" t="str" cm="1">
        <f t="array" ref="P723">_xlfn.IFS(OrderData[[#This Row],[Roast Type]]="M","Medium",OrderData[[#This Row],[Roast Type]]="L","Light",OrderData[[#This Row],[Roast Type]]="D","Dark")</f>
        <v>Medium</v>
      </c>
      <c r="Q723" t="str" cm="1">
        <f t="array" ref="Q723">_xlfn.IFS(OrderData[[#This Row],[Coffee Type]]="Rob","Robusta",OrderData[[#This Row],[Coffee Type]]="Ara","Arabica",OrderData[[#This Row],[Coffee Type]]="Lib","Librica",OrderData[[#This Row],[Coffee Type]]="Exc","Excelsior")</f>
        <v>Robusta</v>
      </c>
    </row>
    <row r="724" spans="1:17" x14ac:dyDescent="0.3">
      <c r="A724" s="2" t="s">
        <v>1416</v>
      </c>
      <c r="B724" s="3">
        <v>44620</v>
      </c>
      <c r="C724" s="2" t="s">
        <v>1417</v>
      </c>
      <c r="D724" t="s">
        <v>258</v>
      </c>
      <c r="E724" s="2">
        <v>2</v>
      </c>
      <c r="F724" s="2" t="str">
        <f>VLOOKUP(OrderData[[#This Row],[Customer ID]],customers!$A$1:$I$1001,2,FALSE)</f>
        <v>Hetti Measures</v>
      </c>
      <c r="G724" s="2" t="str">
        <f>LEFT(OrderData[[#This Row],[Name]], SEARCH(" ", OrderData[[#This Row],[Name]]) - 1)</f>
        <v>Hetti</v>
      </c>
      <c r="H724" s="2" t="str">
        <f>RIGHT(OrderData[[#This Row],[Name]], LEN(OrderData[[#This Row],[Name]]) - SEARCH(" ", OrderData[[#This Row],[Name]]))</f>
        <v>Measures</v>
      </c>
      <c r="I724" s="2" t="str">
        <f>VLOOKUP(OrderData[[#This Row],[Customer ID]],customers!$A$1:$I$1001,6,FALSE)</f>
        <v>Whittier</v>
      </c>
      <c r="J724" s="2" t="str">
        <f>VLOOKUP(OrderData[[#This Row],[Customer ID]],customers!$A$1:$I$1001,7,FALSE)</f>
        <v>United States</v>
      </c>
      <c r="K724" t="str">
        <f>VLOOKUP(OrderData[[#This Row],[Customer ID]],customers!$A$1:$I$1001,9,FALSE)</f>
        <v>No</v>
      </c>
      <c r="L724" t="str">
        <f>INDEX(Table3[Coffee Type],MATCH(OrderData[[#This Row],[Product ID]],Table3[Product ID],0))</f>
        <v>Exc</v>
      </c>
      <c r="M724" t="str">
        <f>VLOOKUP(OrderData[[#This Row],[Product ID]],products!$A$1:$G$49,3,FALSE)</f>
        <v>D</v>
      </c>
      <c r="N724">
        <f>VLOOKUP(OrderData[[#This Row],[Product ID]],products!$A$1:$G$49,5,FALSE)</f>
        <v>12.15</v>
      </c>
      <c r="O724" s="4">
        <f>OrderData[[#This Row],[Unit Price]]*OrderData[[#This Row],[Quantity]]</f>
        <v>24.3</v>
      </c>
      <c r="P724" t="str" cm="1">
        <f t="array" ref="P724">_xlfn.IFS(OrderData[[#This Row],[Roast Type]]="M","Medium",OrderData[[#This Row],[Roast Type]]="L","Light",OrderData[[#This Row],[Roast Type]]="D","Dark")</f>
        <v>Dark</v>
      </c>
      <c r="Q724" t="str" cm="1">
        <f t="array" ref="Q724">_xlfn.IFS(OrderData[[#This Row],[Coffee Type]]="Rob","Robusta",OrderData[[#This Row],[Coffee Type]]="Ara","Arabica",OrderData[[#This Row],[Coffee Type]]="Lib","Librica",OrderData[[#This Row],[Coffee Type]]="Exc","Excelsior")</f>
        <v>Excelsior</v>
      </c>
    </row>
    <row r="725" spans="1:17" x14ac:dyDescent="0.3">
      <c r="A725" s="2" t="s">
        <v>1418</v>
      </c>
      <c r="B725" s="3">
        <v>44470</v>
      </c>
      <c r="C725" s="2" t="s">
        <v>1419</v>
      </c>
      <c r="D725" t="s">
        <v>125</v>
      </c>
      <c r="E725" s="2">
        <v>2</v>
      </c>
      <c r="F725" s="2" t="str">
        <f>VLOOKUP(OrderData[[#This Row],[Customer ID]],customers!$A$1:$I$1001,2,FALSE)</f>
        <v>Gay Eilhersen</v>
      </c>
      <c r="G725" s="2" t="str">
        <f>LEFT(OrderData[[#This Row],[Name]], SEARCH(" ", OrderData[[#This Row],[Name]]) - 1)</f>
        <v>Gay</v>
      </c>
      <c r="H725" s="2" t="str">
        <f>RIGHT(OrderData[[#This Row],[Name]], LEN(OrderData[[#This Row],[Name]]) - SEARCH(" ", OrderData[[#This Row],[Name]]))</f>
        <v>Eilhersen</v>
      </c>
      <c r="I725" s="2" t="str">
        <f>VLOOKUP(OrderData[[#This Row],[Customer ID]],customers!$A$1:$I$1001,6,FALSE)</f>
        <v>Fresno</v>
      </c>
      <c r="J725" s="2" t="str">
        <f>VLOOKUP(OrderData[[#This Row],[Customer ID]],customers!$A$1:$I$1001,7,FALSE)</f>
        <v>United States</v>
      </c>
      <c r="K725" t="str">
        <f>VLOOKUP(OrderData[[#This Row],[Customer ID]],customers!$A$1:$I$1001,9,FALSE)</f>
        <v>No</v>
      </c>
      <c r="L725" t="str">
        <f>INDEX(Table3[Coffee Type],MATCH(OrderData[[#This Row],[Product ID]],Table3[Product ID],0))</f>
        <v>Exc</v>
      </c>
      <c r="M725" t="str">
        <f>VLOOKUP(OrderData[[#This Row],[Product ID]],products!$A$1:$G$49,3,FALSE)</f>
        <v>M</v>
      </c>
      <c r="N725">
        <f>VLOOKUP(OrderData[[#This Row],[Product ID]],products!$A$1:$G$49,5,FALSE)</f>
        <v>31.624999999999996</v>
      </c>
      <c r="O725" s="4">
        <f>OrderData[[#This Row],[Unit Price]]*OrderData[[#This Row],[Quantity]]</f>
        <v>63.249999999999993</v>
      </c>
      <c r="P725" t="str" cm="1">
        <f t="array" ref="P725">_xlfn.IFS(OrderData[[#This Row],[Roast Type]]="M","Medium",OrderData[[#This Row],[Roast Type]]="L","Light",OrderData[[#This Row],[Roast Type]]="D","Dark")</f>
        <v>Medium</v>
      </c>
      <c r="Q725" t="str" cm="1">
        <f t="array" ref="Q725">_xlfn.IFS(OrderData[[#This Row],[Coffee Type]]="Rob","Robusta",OrderData[[#This Row],[Coffee Type]]="Ara","Arabica",OrderData[[#This Row],[Coffee Type]]="Lib","Librica",OrderData[[#This Row],[Coffee Type]]="Exc","Excelsior")</f>
        <v>Excelsior</v>
      </c>
    </row>
    <row r="726" spans="1:17" x14ac:dyDescent="0.3">
      <c r="A726" s="2" t="s">
        <v>1420</v>
      </c>
      <c r="B726" s="3">
        <v>44076</v>
      </c>
      <c r="C726" s="2" t="s">
        <v>1421</v>
      </c>
      <c r="D726" t="s">
        <v>57</v>
      </c>
      <c r="E726" s="2">
        <v>2</v>
      </c>
      <c r="F726" s="2" t="str">
        <f>VLOOKUP(OrderData[[#This Row],[Customer ID]],customers!$A$1:$I$1001,2,FALSE)</f>
        <v>Nico Hubert</v>
      </c>
      <c r="G726" s="2" t="str">
        <f>LEFT(OrderData[[#This Row],[Name]], SEARCH(" ", OrderData[[#This Row],[Name]]) - 1)</f>
        <v>Nico</v>
      </c>
      <c r="H726" s="2" t="str">
        <f>RIGHT(OrderData[[#This Row],[Name]], LEN(OrderData[[#This Row],[Name]]) - SEARCH(" ", OrderData[[#This Row],[Name]]))</f>
        <v>Hubert</v>
      </c>
      <c r="I726" s="2" t="str">
        <f>VLOOKUP(OrderData[[#This Row],[Customer ID]],customers!$A$1:$I$1001,6,FALSE)</f>
        <v>New York City</v>
      </c>
      <c r="J726" s="2" t="str">
        <f>VLOOKUP(OrderData[[#This Row],[Customer ID]],customers!$A$1:$I$1001,7,FALSE)</f>
        <v>United States</v>
      </c>
      <c r="K726" t="str">
        <f>VLOOKUP(OrderData[[#This Row],[Customer ID]],customers!$A$1:$I$1001,9,FALSE)</f>
        <v>Yes</v>
      </c>
      <c r="L726" t="str">
        <f>INDEX(Table3[Coffee Type],MATCH(OrderData[[#This Row],[Product ID]],Table3[Product ID],0))</f>
        <v>Ara</v>
      </c>
      <c r="M726" t="str">
        <f>VLOOKUP(OrderData[[#This Row],[Product ID]],products!$A$1:$G$49,3,FALSE)</f>
        <v>M</v>
      </c>
      <c r="N726">
        <f>VLOOKUP(OrderData[[#This Row],[Product ID]],products!$A$1:$G$49,5,FALSE)</f>
        <v>3.375</v>
      </c>
      <c r="O726" s="4">
        <f>OrderData[[#This Row],[Unit Price]]*OrderData[[#This Row],[Quantity]]</f>
        <v>6.75</v>
      </c>
      <c r="P726" t="str" cm="1">
        <f t="array" ref="P726">_xlfn.IFS(OrderData[[#This Row],[Roast Type]]="M","Medium",OrderData[[#This Row],[Roast Type]]="L","Light",OrderData[[#This Row],[Roast Type]]="D","Dark")</f>
        <v>Medium</v>
      </c>
      <c r="Q726" t="str" cm="1">
        <f t="array" ref="Q726">_xlfn.IFS(OrderData[[#This Row],[Coffee Type]]="Rob","Robusta",OrderData[[#This Row],[Coffee Type]]="Ara","Arabica",OrderData[[#This Row],[Coffee Type]]="Lib","Librica",OrderData[[#This Row],[Coffee Type]]="Exc","Excelsior")</f>
        <v>Arabica</v>
      </c>
    </row>
    <row r="727" spans="1:17" x14ac:dyDescent="0.3">
      <c r="A727" s="2" t="s">
        <v>1422</v>
      </c>
      <c r="B727" s="3">
        <v>44043</v>
      </c>
      <c r="C727" s="2" t="s">
        <v>1423</v>
      </c>
      <c r="D727" t="s">
        <v>128</v>
      </c>
      <c r="E727" s="2">
        <v>6</v>
      </c>
      <c r="F727" s="2" t="str">
        <f>VLOOKUP(OrderData[[#This Row],[Customer ID]],customers!$A$1:$I$1001,2,FALSE)</f>
        <v>Cristina Aleixo</v>
      </c>
      <c r="G727" s="2" t="str">
        <f>LEFT(OrderData[[#This Row],[Name]], SEARCH(" ", OrderData[[#This Row],[Name]]) - 1)</f>
        <v>Cristina</v>
      </c>
      <c r="H727" s="2" t="str">
        <f>RIGHT(OrderData[[#This Row],[Name]], LEN(OrderData[[#This Row],[Name]]) - SEARCH(" ", OrderData[[#This Row],[Name]]))</f>
        <v>Aleixo</v>
      </c>
      <c r="I727" s="2" t="str">
        <f>VLOOKUP(OrderData[[#This Row],[Customer ID]],customers!$A$1:$I$1001,6,FALSE)</f>
        <v>Colorado Springs</v>
      </c>
      <c r="J727" s="2" t="str">
        <f>VLOOKUP(OrderData[[#This Row],[Customer ID]],customers!$A$1:$I$1001,7,FALSE)</f>
        <v>United States</v>
      </c>
      <c r="K727" t="str">
        <f>VLOOKUP(OrderData[[#This Row],[Customer ID]],customers!$A$1:$I$1001,9,FALSE)</f>
        <v>No</v>
      </c>
      <c r="L727" t="str">
        <f>INDEX(Table3[Coffee Type],MATCH(OrderData[[#This Row],[Product ID]],Table3[Product ID],0))</f>
        <v>Ara</v>
      </c>
      <c r="M727" t="str">
        <f>VLOOKUP(OrderData[[#This Row],[Product ID]],products!$A$1:$G$49,3,FALSE)</f>
        <v>L</v>
      </c>
      <c r="N727">
        <f>VLOOKUP(OrderData[[#This Row],[Product ID]],products!$A$1:$G$49,5,FALSE)</f>
        <v>3.8849999999999998</v>
      </c>
      <c r="O727" s="4">
        <f>OrderData[[#This Row],[Unit Price]]*OrderData[[#This Row],[Quantity]]</f>
        <v>23.31</v>
      </c>
      <c r="P727" t="str" cm="1">
        <f t="array" ref="P727">_xlfn.IFS(OrderData[[#This Row],[Roast Type]]="M","Medium",OrderData[[#This Row],[Roast Type]]="L","Light",OrderData[[#This Row],[Roast Type]]="D","Dark")</f>
        <v>Light</v>
      </c>
      <c r="Q727" t="str" cm="1">
        <f t="array" ref="Q727">_xlfn.IFS(OrderData[[#This Row],[Coffee Type]]="Rob","Robusta",OrderData[[#This Row],[Coffee Type]]="Ara","Arabica",OrderData[[#This Row],[Coffee Type]]="Lib","Librica",OrderData[[#This Row],[Coffee Type]]="Exc","Excelsior")</f>
        <v>Arabica</v>
      </c>
    </row>
    <row r="728" spans="1:17" x14ac:dyDescent="0.3">
      <c r="A728" s="2" t="s">
        <v>1424</v>
      </c>
      <c r="B728" s="3">
        <v>44571</v>
      </c>
      <c r="C728" s="2" t="s">
        <v>1425</v>
      </c>
      <c r="D728" t="s">
        <v>117</v>
      </c>
      <c r="E728" s="2">
        <v>4</v>
      </c>
      <c r="F728" s="2" t="str">
        <f>VLOOKUP(OrderData[[#This Row],[Customer ID]],customers!$A$1:$I$1001,2,FALSE)</f>
        <v>Derrek Allpress</v>
      </c>
      <c r="G728" s="2" t="str">
        <f>LEFT(OrderData[[#This Row],[Name]], SEARCH(" ", OrderData[[#This Row],[Name]]) - 1)</f>
        <v>Derrek</v>
      </c>
      <c r="H728" s="2" t="str">
        <f>RIGHT(OrderData[[#This Row],[Name]], LEN(OrderData[[#This Row],[Name]]) - SEARCH(" ", OrderData[[#This Row],[Name]]))</f>
        <v>Allpress</v>
      </c>
      <c r="I728" s="2" t="str">
        <f>VLOOKUP(OrderData[[#This Row],[Customer ID]],customers!$A$1:$I$1001,6,FALSE)</f>
        <v>Long Beach</v>
      </c>
      <c r="J728" s="2" t="str">
        <f>VLOOKUP(OrderData[[#This Row],[Customer ID]],customers!$A$1:$I$1001,7,FALSE)</f>
        <v>United States</v>
      </c>
      <c r="K728" t="str">
        <f>VLOOKUP(OrderData[[#This Row],[Customer ID]],customers!$A$1:$I$1001,9,FALSE)</f>
        <v>No</v>
      </c>
      <c r="L728" t="str">
        <f>INDEX(Table3[Coffee Type],MATCH(OrderData[[#This Row],[Product ID]],Table3[Product ID],0))</f>
        <v>Lib</v>
      </c>
      <c r="M728" t="str">
        <f>VLOOKUP(OrderData[[#This Row],[Product ID]],products!$A$1:$G$49,3,FALSE)</f>
        <v>L</v>
      </c>
      <c r="N728">
        <f>VLOOKUP(OrderData[[#This Row],[Product ID]],products!$A$1:$G$49,5,FALSE)</f>
        <v>36.454999999999998</v>
      </c>
      <c r="O728" s="4">
        <f>OrderData[[#This Row],[Unit Price]]*OrderData[[#This Row],[Quantity]]</f>
        <v>145.82</v>
      </c>
      <c r="P728" t="str" cm="1">
        <f t="array" ref="P728">_xlfn.IFS(OrderData[[#This Row],[Roast Type]]="M","Medium",OrderData[[#This Row],[Roast Type]]="L","Light",OrderData[[#This Row],[Roast Type]]="D","Dark")</f>
        <v>Light</v>
      </c>
      <c r="Q728" t="str" cm="1">
        <f t="array" ref="Q728">_xlfn.IFS(OrderData[[#This Row],[Coffee Type]]="Rob","Robusta",OrderData[[#This Row],[Coffee Type]]="Ara","Arabica",OrderData[[#This Row],[Coffee Type]]="Lib","Librica",OrderData[[#This Row],[Coffee Type]]="Exc","Excelsior")</f>
        <v>Librica</v>
      </c>
    </row>
    <row r="729" spans="1:17" x14ac:dyDescent="0.3">
      <c r="A729" s="2" t="s">
        <v>1426</v>
      </c>
      <c r="B729" s="3">
        <v>44264</v>
      </c>
      <c r="C729" s="2" t="s">
        <v>1427</v>
      </c>
      <c r="D729" t="s">
        <v>35</v>
      </c>
      <c r="E729" s="2">
        <v>5</v>
      </c>
      <c r="F729" s="2" t="str">
        <f>VLOOKUP(OrderData[[#This Row],[Customer ID]],customers!$A$1:$I$1001,2,FALSE)</f>
        <v>Rikki Tomkowicz</v>
      </c>
      <c r="G729" s="2" t="str">
        <f>LEFT(OrderData[[#This Row],[Name]], SEARCH(" ", OrderData[[#This Row],[Name]]) - 1)</f>
        <v>Rikki</v>
      </c>
      <c r="H729" s="2" t="str">
        <f>RIGHT(OrderData[[#This Row],[Name]], LEN(OrderData[[#This Row],[Name]]) - SEARCH(" ", OrderData[[#This Row],[Name]]))</f>
        <v>Tomkowicz</v>
      </c>
      <c r="I729" s="2" t="str">
        <f>VLOOKUP(OrderData[[#This Row],[Customer ID]],customers!$A$1:$I$1001,6,FALSE)</f>
        <v>Lusk</v>
      </c>
      <c r="J729" s="2" t="str">
        <f>VLOOKUP(OrderData[[#This Row],[Customer ID]],customers!$A$1:$I$1001,7,FALSE)</f>
        <v>Ireland</v>
      </c>
      <c r="K729" t="str">
        <f>VLOOKUP(OrderData[[#This Row],[Customer ID]],customers!$A$1:$I$1001,9,FALSE)</f>
        <v>Yes</v>
      </c>
      <c r="L729" t="str">
        <f>INDEX(Table3[Coffee Type],MATCH(OrderData[[#This Row],[Product ID]],Table3[Product ID],0))</f>
        <v>Rob</v>
      </c>
      <c r="M729" t="str">
        <f>VLOOKUP(OrderData[[#This Row],[Product ID]],products!$A$1:$G$49,3,FALSE)</f>
        <v>M</v>
      </c>
      <c r="N729">
        <f>VLOOKUP(OrderData[[#This Row],[Product ID]],products!$A$1:$G$49,5,FALSE)</f>
        <v>5.97</v>
      </c>
      <c r="O729" s="4">
        <f>OrderData[[#This Row],[Unit Price]]*OrderData[[#This Row],[Quantity]]</f>
        <v>29.849999999999998</v>
      </c>
      <c r="P729" t="str" cm="1">
        <f t="array" ref="P729">_xlfn.IFS(OrderData[[#This Row],[Roast Type]]="M","Medium",OrderData[[#This Row],[Roast Type]]="L","Light",OrderData[[#This Row],[Roast Type]]="D","Dark")</f>
        <v>Medium</v>
      </c>
      <c r="Q729" t="str" cm="1">
        <f t="array" ref="Q729">_xlfn.IFS(OrderData[[#This Row],[Coffee Type]]="Rob","Robusta",OrderData[[#This Row],[Coffee Type]]="Ara","Arabica",OrderData[[#This Row],[Coffee Type]]="Lib","Librica",OrderData[[#This Row],[Coffee Type]]="Exc","Excelsior")</f>
        <v>Robusta</v>
      </c>
    </row>
    <row r="730" spans="1:17" x14ac:dyDescent="0.3">
      <c r="A730" s="2" t="s">
        <v>1428</v>
      </c>
      <c r="B730" s="3">
        <v>44155</v>
      </c>
      <c r="C730" s="2" t="s">
        <v>1429</v>
      </c>
      <c r="D730" t="s">
        <v>29</v>
      </c>
      <c r="E730" s="2">
        <v>3</v>
      </c>
      <c r="F730" s="2" t="str">
        <f>VLOOKUP(OrderData[[#This Row],[Customer ID]],customers!$A$1:$I$1001,2,FALSE)</f>
        <v>Rochette Huscroft</v>
      </c>
      <c r="G730" s="2" t="str">
        <f>LEFT(OrderData[[#This Row],[Name]], SEARCH(" ", OrderData[[#This Row],[Name]]) - 1)</f>
        <v>Rochette</v>
      </c>
      <c r="H730" s="2" t="str">
        <f>RIGHT(OrderData[[#This Row],[Name]], LEN(OrderData[[#This Row],[Name]]) - SEARCH(" ", OrderData[[#This Row],[Name]]))</f>
        <v>Huscroft</v>
      </c>
      <c r="I730" s="2" t="str">
        <f>VLOOKUP(OrderData[[#This Row],[Customer ID]],customers!$A$1:$I$1001,6,FALSE)</f>
        <v>Reno</v>
      </c>
      <c r="J730" s="2" t="str">
        <f>VLOOKUP(OrderData[[#This Row],[Customer ID]],customers!$A$1:$I$1001,7,FALSE)</f>
        <v>United States</v>
      </c>
      <c r="K730" t="str">
        <f>VLOOKUP(OrderData[[#This Row],[Customer ID]],customers!$A$1:$I$1001,9,FALSE)</f>
        <v>Yes</v>
      </c>
      <c r="L730" t="str">
        <f>INDEX(Table3[Coffee Type],MATCH(OrderData[[#This Row],[Product ID]],Table3[Product ID],0))</f>
        <v>Exc</v>
      </c>
      <c r="M730" t="str">
        <f>VLOOKUP(OrderData[[#This Row],[Product ID]],products!$A$1:$G$49,3,FALSE)</f>
        <v>D</v>
      </c>
      <c r="N730">
        <f>VLOOKUP(OrderData[[#This Row],[Product ID]],products!$A$1:$G$49,5,FALSE)</f>
        <v>7.29</v>
      </c>
      <c r="O730" s="4">
        <f>OrderData[[#This Row],[Unit Price]]*OrderData[[#This Row],[Quantity]]</f>
        <v>21.87</v>
      </c>
      <c r="P730" t="str" cm="1">
        <f t="array" ref="P730">_xlfn.IFS(OrderData[[#This Row],[Roast Type]]="M","Medium",OrderData[[#This Row],[Roast Type]]="L","Light",OrderData[[#This Row],[Roast Type]]="D","Dark")</f>
        <v>Dark</v>
      </c>
      <c r="Q730" t="str" cm="1">
        <f t="array" ref="Q730">_xlfn.IFS(OrderData[[#This Row],[Coffee Type]]="Rob","Robusta",OrderData[[#This Row],[Coffee Type]]="Ara","Arabica",OrderData[[#This Row],[Coffee Type]]="Lib","Librica",OrderData[[#This Row],[Coffee Type]]="Exc","Excelsior")</f>
        <v>Excelsior</v>
      </c>
    </row>
    <row r="731" spans="1:17" x14ac:dyDescent="0.3">
      <c r="A731" s="2" t="s">
        <v>1430</v>
      </c>
      <c r="B731" s="3">
        <v>44634</v>
      </c>
      <c r="C731" s="2" t="s">
        <v>1431</v>
      </c>
      <c r="D731" t="s">
        <v>90</v>
      </c>
      <c r="E731" s="2">
        <v>1</v>
      </c>
      <c r="F731" s="2" t="str">
        <f>VLOOKUP(OrderData[[#This Row],[Customer ID]],customers!$A$1:$I$1001,2,FALSE)</f>
        <v>Selle Scurrer</v>
      </c>
      <c r="G731" s="2" t="str">
        <f>LEFT(OrderData[[#This Row],[Name]], SEARCH(" ", OrderData[[#This Row],[Name]]) - 1)</f>
        <v>Selle</v>
      </c>
      <c r="H731" s="2" t="str">
        <f>RIGHT(OrderData[[#This Row],[Name]], LEN(OrderData[[#This Row],[Name]]) - SEARCH(" ", OrderData[[#This Row],[Name]]))</f>
        <v>Scurrer</v>
      </c>
      <c r="I731" s="2" t="str">
        <f>VLOOKUP(OrderData[[#This Row],[Customer ID]],customers!$A$1:$I$1001,6,FALSE)</f>
        <v>Upton</v>
      </c>
      <c r="J731" s="2" t="str">
        <f>VLOOKUP(OrderData[[#This Row],[Customer ID]],customers!$A$1:$I$1001,7,FALSE)</f>
        <v>United Kingdom</v>
      </c>
      <c r="K731" t="str">
        <f>VLOOKUP(OrderData[[#This Row],[Customer ID]],customers!$A$1:$I$1001,9,FALSE)</f>
        <v>No</v>
      </c>
      <c r="L731" t="str">
        <f>INDEX(Table3[Coffee Type],MATCH(OrderData[[#This Row],[Product ID]],Table3[Product ID],0))</f>
        <v>Lib</v>
      </c>
      <c r="M731" t="str">
        <f>VLOOKUP(OrderData[[#This Row],[Product ID]],products!$A$1:$G$49,3,FALSE)</f>
        <v>M</v>
      </c>
      <c r="N731">
        <f>VLOOKUP(OrderData[[#This Row],[Product ID]],products!$A$1:$G$49,5,FALSE)</f>
        <v>4.3650000000000002</v>
      </c>
      <c r="O731" s="4">
        <f>OrderData[[#This Row],[Unit Price]]*OrderData[[#This Row],[Quantity]]</f>
        <v>4.3650000000000002</v>
      </c>
      <c r="P731" t="str" cm="1">
        <f t="array" ref="P731">_xlfn.IFS(OrderData[[#This Row],[Roast Type]]="M","Medium",OrderData[[#This Row],[Roast Type]]="L","Light",OrderData[[#This Row],[Roast Type]]="D","Dark")</f>
        <v>Medium</v>
      </c>
      <c r="Q731" t="str" cm="1">
        <f t="array" ref="Q731">_xlfn.IFS(OrderData[[#This Row],[Coffee Type]]="Rob","Robusta",OrderData[[#This Row],[Coffee Type]]="Ara","Arabica",OrderData[[#This Row],[Coffee Type]]="Lib","Librica",OrderData[[#This Row],[Coffee Type]]="Exc","Excelsior")</f>
        <v>Librica</v>
      </c>
    </row>
    <row r="732" spans="1:17" x14ac:dyDescent="0.3">
      <c r="A732" s="2" t="s">
        <v>1432</v>
      </c>
      <c r="B732" s="3">
        <v>43475</v>
      </c>
      <c r="C732" s="2" t="s">
        <v>1433</v>
      </c>
      <c r="D732" t="s">
        <v>117</v>
      </c>
      <c r="E732" s="2">
        <v>1</v>
      </c>
      <c r="F732" s="2" t="str">
        <f>VLOOKUP(OrderData[[#This Row],[Customer ID]],customers!$A$1:$I$1001,2,FALSE)</f>
        <v>Andie Rudram</v>
      </c>
      <c r="G732" s="2" t="str">
        <f>LEFT(OrderData[[#This Row],[Name]], SEARCH(" ", OrderData[[#This Row],[Name]]) - 1)</f>
        <v>Andie</v>
      </c>
      <c r="H732" s="2" t="str">
        <f>RIGHT(OrderData[[#This Row],[Name]], LEN(OrderData[[#This Row],[Name]]) - SEARCH(" ", OrderData[[#This Row],[Name]]))</f>
        <v>Rudram</v>
      </c>
      <c r="I732" s="2" t="str">
        <f>VLOOKUP(OrderData[[#This Row],[Customer ID]],customers!$A$1:$I$1001,6,FALSE)</f>
        <v>Las Vegas</v>
      </c>
      <c r="J732" s="2" t="str">
        <f>VLOOKUP(OrderData[[#This Row],[Customer ID]],customers!$A$1:$I$1001,7,FALSE)</f>
        <v>United States</v>
      </c>
      <c r="K732" t="str">
        <f>VLOOKUP(OrderData[[#This Row],[Customer ID]],customers!$A$1:$I$1001,9,FALSE)</f>
        <v>No</v>
      </c>
      <c r="L732" t="str">
        <f>INDEX(Table3[Coffee Type],MATCH(OrderData[[#This Row],[Product ID]],Table3[Product ID],0))</f>
        <v>Lib</v>
      </c>
      <c r="M732" t="str">
        <f>VLOOKUP(OrderData[[#This Row],[Product ID]],products!$A$1:$G$49,3,FALSE)</f>
        <v>L</v>
      </c>
      <c r="N732">
        <f>VLOOKUP(OrderData[[#This Row],[Product ID]],products!$A$1:$G$49,5,FALSE)</f>
        <v>36.454999999999998</v>
      </c>
      <c r="O732" s="4">
        <f>OrderData[[#This Row],[Unit Price]]*OrderData[[#This Row],[Quantity]]</f>
        <v>36.454999999999998</v>
      </c>
      <c r="P732" t="str" cm="1">
        <f t="array" ref="P732">_xlfn.IFS(OrderData[[#This Row],[Roast Type]]="M","Medium",OrderData[[#This Row],[Roast Type]]="L","Light",OrderData[[#This Row],[Roast Type]]="D","Dark")</f>
        <v>Light</v>
      </c>
      <c r="Q732" t="str" cm="1">
        <f t="array" ref="Q732">_xlfn.IFS(OrderData[[#This Row],[Coffee Type]]="Rob","Robusta",OrderData[[#This Row],[Coffee Type]]="Ara","Arabica",OrderData[[#This Row],[Coffee Type]]="Lib","Librica",OrderData[[#This Row],[Coffee Type]]="Exc","Excelsior")</f>
        <v>Librica</v>
      </c>
    </row>
    <row r="733" spans="1:17" x14ac:dyDescent="0.3">
      <c r="A733" s="2" t="s">
        <v>1434</v>
      </c>
      <c r="B733" s="3">
        <v>44222</v>
      </c>
      <c r="C733" s="2" t="s">
        <v>1435</v>
      </c>
      <c r="D733" t="s">
        <v>51</v>
      </c>
      <c r="E733" s="2">
        <v>4</v>
      </c>
      <c r="F733" s="2" t="str">
        <f>VLOOKUP(OrderData[[#This Row],[Customer ID]],customers!$A$1:$I$1001,2,FALSE)</f>
        <v>Leta Clarricoates</v>
      </c>
      <c r="G733" s="2" t="str">
        <f>LEFT(OrderData[[#This Row],[Name]], SEARCH(" ", OrderData[[#This Row],[Name]]) - 1)</f>
        <v>Leta</v>
      </c>
      <c r="H733" s="2" t="str">
        <f>RIGHT(OrderData[[#This Row],[Name]], LEN(OrderData[[#This Row],[Name]]) - SEARCH(" ", OrderData[[#This Row],[Name]]))</f>
        <v>Clarricoates</v>
      </c>
      <c r="I733" s="2" t="str">
        <f>VLOOKUP(OrderData[[#This Row],[Customer ID]],customers!$A$1:$I$1001,6,FALSE)</f>
        <v>Wilmington</v>
      </c>
      <c r="J733" s="2" t="str">
        <f>VLOOKUP(OrderData[[#This Row],[Customer ID]],customers!$A$1:$I$1001,7,FALSE)</f>
        <v>United States</v>
      </c>
      <c r="K733" t="str">
        <f>VLOOKUP(OrderData[[#This Row],[Customer ID]],customers!$A$1:$I$1001,9,FALSE)</f>
        <v>Yes</v>
      </c>
      <c r="L733" t="str">
        <f>INDEX(Table3[Coffee Type],MATCH(OrderData[[#This Row],[Product ID]],Table3[Product ID],0))</f>
        <v>Lib</v>
      </c>
      <c r="M733" t="str">
        <f>VLOOKUP(OrderData[[#This Row],[Product ID]],products!$A$1:$G$49,3,FALSE)</f>
        <v>D</v>
      </c>
      <c r="N733">
        <f>VLOOKUP(OrderData[[#This Row],[Product ID]],products!$A$1:$G$49,5,FALSE)</f>
        <v>3.8849999999999998</v>
      </c>
      <c r="O733" s="4">
        <f>OrderData[[#This Row],[Unit Price]]*OrderData[[#This Row],[Quantity]]</f>
        <v>15.54</v>
      </c>
      <c r="P733" t="str" cm="1">
        <f t="array" ref="P733">_xlfn.IFS(OrderData[[#This Row],[Roast Type]]="M","Medium",OrderData[[#This Row],[Roast Type]]="L","Light",OrderData[[#This Row],[Roast Type]]="D","Dark")</f>
        <v>Dark</v>
      </c>
      <c r="Q733" t="str" cm="1">
        <f t="array" ref="Q733">_xlfn.IFS(OrderData[[#This Row],[Coffee Type]]="Rob","Robusta",OrderData[[#This Row],[Coffee Type]]="Ara","Arabica",OrderData[[#This Row],[Coffee Type]]="Lib","Librica",OrderData[[#This Row],[Coffee Type]]="Exc","Excelsior")</f>
        <v>Librica</v>
      </c>
    </row>
    <row r="734" spans="1:17" x14ac:dyDescent="0.3">
      <c r="A734" s="2" t="s">
        <v>1436</v>
      </c>
      <c r="B734" s="3">
        <v>44312</v>
      </c>
      <c r="C734" s="2" t="s">
        <v>1437</v>
      </c>
      <c r="D734" t="s">
        <v>267</v>
      </c>
      <c r="E734" s="2">
        <v>2</v>
      </c>
      <c r="F734" s="2" t="str">
        <f>VLOOKUP(OrderData[[#This Row],[Customer ID]],customers!$A$1:$I$1001,2,FALSE)</f>
        <v>Jacquelyn Maha</v>
      </c>
      <c r="G734" s="2" t="str">
        <f>LEFT(OrderData[[#This Row],[Name]], SEARCH(" ", OrderData[[#This Row],[Name]]) - 1)</f>
        <v>Jacquelyn</v>
      </c>
      <c r="H734" s="2" t="str">
        <f>RIGHT(OrderData[[#This Row],[Name]], LEN(OrderData[[#This Row],[Name]]) - SEARCH(" ", OrderData[[#This Row],[Name]]))</f>
        <v>Maha</v>
      </c>
      <c r="I734" s="2" t="str">
        <f>VLOOKUP(OrderData[[#This Row],[Customer ID]],customers!$A$1:$I$1001,6,FALSE)</f>
        <v>Reno</v>
      </c>
      <c r="J734" s="2" t="str">
        <f>VLOOKUP(OrderData[[#This Row],[Customer ID]],customers!$A$1:$I$1001,7,FALSE)</f>
        <v>United States</v>
      </c>
      <c r="K734" t="str">
        <f>VLOOKUP(OrderData[[#This Row],[Customer ID]],customers!$A$1:$I$1001,9,FALSE)</f>
        <v>No</v>
      </c>
      <c r="L734" t="str">
        <f>INDEX(Table3[Coffee Type],MATCH(OrderData[[#This Row],[Product ID]],Table3[Product ID],0))</f>
        <v>Exc</v>
      </c>
      <c r="M734" t="str">
        <f>VLOOKUP(OrderData[[#This Row],[Product ID]],products!$A$1:$G$49,3,FALSE)</f>
        <v>L</v>
      </c>
      <c r="N734">
        <f>VLOOKUP(OrderData[[#This Row],[Product ID]],products!$A$1:$G$49,5,FALSE)</f>
        <v>4.4550000000000001</v>
      </c>
      <c r="O734" s="4">
        <f>OrderData[[#This Row],[Unit Price]]*OrderData[[#This Row],[Quantity]]</f>
        <v>8.91</v>
      </c>
      <c r="P734" t="str" cm="1">
        <f t="array" ref="P734">_xlfn.IFS(OrderData[[#This Row],[Roast Type]]="M","Medium",OrderData[[#This Row],[Roast Type]]="L","Light",OrderData[[#This Row],[Roast Type]]="D","Dark")</f>
        <v>Light</v>
      </c>
      <c r="Q734" t="str" cm="1">
        <f t="array" ref="Q734">_xlfn.IFS(OrderData[[#This Row],[Coffee Type]]="Rob","Robusta",OrderData[[#This Row],[Coffee Type]]="Ara","Arabica",OrderData[[#This Row],[Coffee Type]]="Lib","Librica",OrderData[[#This Row],[Coffee Type]]="Exc","Excelsior")</f>
        <v>Excelsior</v>
      </c>
    </row>
    <row r="735" spans="1:17" x14ac:dyDescent="0.3">
      <c r="A735" s="2" t="s">
        <v>1438</v>
      </c>
      <c r="B735" s="3">
        <v>44565</v>
      </c>
      <c r="C735" s="2" t="s">
        <v>1439</v>
      </c>
      <c r="D735" t="s">
        <v>210</v>
      </c>
      <c r="E735" s="2">
        <v>3</v>
      </c>
      <c r="F735" s="2" t="str">
        <f>VLOOKUP(OrderData[[#This Row],[Customer ID]],customers!$A$1:$I$1001,2,FALSE)</f>
        <v>Glory Clemon</v>
      </c>
      <c r="G735" s="2" t="str">
        <f>LEFT(OrderData[[#This Row],[Name]], SEARCH(" ", OrderData[[#This Row],[Name]]) - 1)</f>
        <v>Glory</v>
      </c>
      <c r="H735" s="2" t="str">
        <f>RIGHT(OrderData[[#This Row],[Name]], LEN(OrderData[[#This Row],[Name]]) - SEARCH(" ", OrderData[[#This Row],[Name]]))</f>
        <v>Clemon</v>
      </c>
      <c r="I735" s="2" t="str">
        <f>VLOOKUP(OrderData[[#This Row],[Customer ID]],customers!$A$1:$I$1001,6,FALSE)</f>
        <v>Tuscaloosa</v>
      </c>
      <c r="J735" s="2" t="str">
        <f>VLOOKUP(OrderData[[#This Row],[Customer ID]],customers!$A$1:$I$1001,7,FALSE)</f>
        <v>United States</v>
      </c>
      <c r="K735" t="str">
        <f>VLOOKUP(OrderData[[#This Row],[Customer ID]],customers!$A$1:$I$1001,9,FALSE)</f>
        <v>Yes</v>
      </c>
      <c r="L735" t="str">
        <f>INDEX(Table3[Coffee Type],MATCH(OrderData[[#This Row],[Product ID]],Table3[Product ID],0))</f>
        <v>Lib</v>
      </c>
      <c r="M735" t="str">
        <f>VLOOKUP(OrderData[[#This Row],[Product ID]],products!$A$1:$G$49,3,FALSE)</f>
        <v>M</v>
      </c>
      <c r="N735">
        <f>VLOOKUP(OrderData[[#This Row],[Product ID]],products!$A$1:$G$49,5,FALSE)</f>
        <v>33.464999999999996</v>
      </c>
      <c r="O735" s="4">
        <f>OrderData[[#This Row],[Unit Price]]*OrderData[[#This Row],[Quantity]]</f>
        <v>100.39499999999998</v>
      </c>
      <c r="P735" t="str" cm="1">
        <f t="array" ref="P735">_xlfn.IFS(OrderData[[#This Row],[Roast Type]]="M","Medium",OrderData[[#This Row],[Roast Type]]="L","Light",OrderData[[#This Row],[Roast Type]]="D","Dark")</f>
        <v>Medium</v>
      </c>
      <c r="Q735" t="str" cm="1">
        <f t="array" ref="Q735">_xlfn.IFS(OrderData[[#This Row],[Coffee Type]]="Rob","Robusta",OrderData[[#This Row],[Coffee Type]]="Ara","Arabica",OrderData[[#This Row],[Coffee Type]]="Lib","Librica",OrderData[[#This Row],[Coffee Type]]="Exc","Excelsior")</f>
        <v>Librica</v>
      </c>
    </row>
    <row r="736" spans="1:17" x14ac:dyDescent="0.3">
      <c r="A736" s="2" t="s">
        <v>1440</v>
      </c>
      <c r="B736" s="3">
        <v>43697</v>
      </c>
      <c r="C736" s="2" t="s">
        <v>1441</v>
      </c>
      <c r="D736" t="s">
        <v>114</v>
      </c>
      <c r="E736" s="2">
        <v>5</v>
      </c>
      <c r="F736" s="2" t="str">
        <f>VLOOKUP(OrderData[[#This Row],[Customer ID]],customers!$A$1:$I$1001,2,FALSE)</f>
        <v>Alica Kift</v>
      </c>
      <c r="G736" s="2" t="str">
        <f>LEFT(OrderData[[#This Row],[Name]], SEARCH(" ", OrderData[[#This Row],[Name]]) - 1)</f>
        <v>Alica</v>
      </c>
      <c r="H736" s="2" t="str">
        <f>RIGHT(OrderData[[#This Row],[Name]], LEN(OrderData[[#This Row],[Name]]) - SEARCH(" ", OrderData[[#This Row],[Name]]))</f>
        <v>Kift</v>
      </c>
      <c r="I736" s="2" t="str">
        <f>VLOOKUP(OrderData[[#This Row],[Customer ID]],customers!$A$1:$I$1001,6,FALSE)</f>
        <v>Garden Grove</v>
      </c>
      <c r="J736" s="2" t="str">
        <f>VLOOKUP(OrderData[[#This Row],[Customer ID]],customers!$A$1:$I$1001,7,FALSE)</f>
        <v>United States</v>
      </c>
      <c r="K736" t="str">
        <f>VLOOKUP(OrderData[[#This Row],[Customer ID]],customers!$A$1:$I$1001,9,FALSE)</f>
        <v>No</v>
      </c>
      <c r="L736" t="str">
        <f>INDEX(Table3[Coffee Type],MATCH(OrderData[[#This Row],[Product ID]],Table3[Product ID],0))</f>
        <v>Rob</v>
      </c>
      <c r="M736" t="str">
        <f>VLOOKUP(OrderData[[#This Row],[Product ID]],products!$A$1:$G$49,3,FALSE)</f>
        <v>D</v>
      </c>
      <c r="N736">
        <f>VLOOKUP(OrderData[[#This Row],[Product ID]],products!$A$1:$G$49,5,FALSE)</f>
        <v>2.6849999999999996</v>
      </c>
      <c r="O736" s="4">
        <f>OrderData[[#This Row],[Unit Price]]*OrderData[[#This Row],[Quantity]]</f>
        <v>13.424999999999997</v>
      </c>
      <c r="P736" t="str" cm="1">
        <f t="array" ref="P736">_xlfn.IFS(OrderData[[#This Row],[Roast Type]]="M","Medium",OrderData[[#This Row],[Roast Type]]="L","Light",OrderData[[#This Row],[Roast Type]]="D","Dark")</f>
        <v>Dark</v>
      </c>
      <c r="Q736" t="str" cm="1">
        <f t="array" ref="Q736">_xlfn.IFS(OrderData[[#This Row],[Coffee Type]]="Rob","Robusta",OrderData[[#This Row],[Coffee Type]]="Ara","Arabica",OrderData[[#This Row],[Coffee Type]]="Lib","Librica",OrderData[[#This Row],[Coffee Type]]="Exc","Excelsior")</f>
        <v>Robusta</v>
      </c>
    </row>
    <row r="737" spans="1:17" x14ac:dyDescent="0.3">
      <c r="A737" s="2" t="s">
        <v>1442</v>
      </c>
      <c r="B737" s="3">
        <v>44757</v>
      </c>
      <c r="C737" s="2" t="s">
        <v>1443</v>
      </c>
      <c r="D737" t="s">
        <v>64</v>
      </c>
      <c r="E737" s="2">
        <v>6</v>
      </c>
      <c r="F737" s="2" t="str">
        <f>VLOOKUP(OrderData[[#This Row],[Customer ID]],customers!$A$1:$I$1001,2,FALSE)</f>
        <v>Babb Pollins</v>
      </c>
      <c r="G737" s="2" t="str">
        <f>LEFT(OrderData[[#This Row],[Name]], SEARCH(" ", OrderData[[#This Row],[Name]]) - 1)</f>
        <v>Babb</v>
      </c>
      <c r="H737" s="2" t="str">
        <f>RIGHT(OrderData[[#This Row],[Name]], LEN(OrderData[[#This Row],[Name]]) - SEARCH(" ", OrderData[[#This Row],[Name]]))</f>
        <v>Pollins</v>
      </c>
      <c r="I737" s="2" t="str">
        <f>VLOOKUP(OrderData[[#This Row],[Customer ID]],customers!$A$1:$I$1001,6,FALSE)</f>
        <v>Shawnee Mission</v>
      </c>
      <c r="J737" s="2" t="str">
        <f>VLOOKUP(OrderData[[#This Row],[Customer ID]],customers!$A$1:$I$1001,7,FALSE)</f>
        <v>United States</v>
      </c>
      <c r="K737" t="str">
        <f>VLOOKUP(OrderData[[#This Row],[Customer ID]],customers!$A$1:$I$1001,9,FALSE)</f>
        <v>No</v>
      </c>
      <c r="L737" t="str">
        <f>INDEX(Table3[Coffee Type],MATCH(OrderData[[#This Row],[Product ID]],Table3[Product ID],0))</f>
        <v>Exc</v>
      </c>
      <c r="M737" t="str">
        <f>VLOOKUP(OrderData[[#This Row],[Product ID]],products!$A$1:$G$49,3,FALSE)</f>
        <v>D</v>
      </c>
      <c r="N737">
        <f>VLOOKUP(OrderData[[#This Row],[Product ID]],products!$A$1:$G$49,5,FALSE)</f>
        <v>3.645</v>
      </c>
      <c r="O737" s="4">
        <f>OrderData[[#This Row],[Unit Price]]*OrderData[[#This Row],[Quantity]]</f>
        <v>21.87</v>
      </c>
      <c r="P737" t="str" cm="1">
        <f t="array" ref="P737">_xlfn.IFS(OrderData[[#This Row],[Roast Type]]="M","Medium",OrderData[[#This Row],[Roast Type]]="L","Light",OrderData[[#This Row],[Roast Type]]="D","Dark")</f>
        <v>Dark</v>
      </c>
      <c r="Q737" t="str" cm="1">
        <f t="array" ref="Q737">_xlfn.IFS(OrderData[[#This Row],[Coffee Type]]="Rob","Robusta",OrderData[[#This Row],[Coffee Type]]="Ara","Arabica",OrderData[[#This Row],[Coffee Type]]="Lib","Librica",OrderData[[#This Row],[Coffee Type]]="Exc","Excelsior")</f>
        <v>Excelsior</v>
      </c>
    </row>
    <row r="738" spans="1:17" x14ac:dyDescent="0.3">
      <c r="A738" s="2" t="s">
        <v>1444</v>
      </c>
      <c r="B738" s="3">
        <v>43508</v>
      </c>
      <c r="C738" s="2" t="s">
        <v>1445</v>
      </c>
      <c r="D738" t="s">
        <v>26</v>
      </c>
      <c r="E738" s="2">
        <v>2</v>
      </c>
      <c r="F738" s="2" t="str">
        <f>VLOOKUP(OrderData[[#This Row],[Customer ID]],customers!$A$1:$I$1001,2,FALSE)</f>
        <v>Jarret Toye</v>
      </c>
      <c r="G738" s="2" t="str">
        <f>LEFT(OrderData[[#This Row],[Name]], SEARCH(" ", OrderData[[#This Row],[Name]]) - 1)</f>
        <v>Jarret</v>
      </c>
      <c r="H738" s="2" t="str">
        <f>RIGHT(OrderData[[#This Row],[Name]], LEN(OrderData[[#This Row],[Name]]) - SEARCH(" ", OrderData[[#This Row],[Name]]))</f>
        <v>Toye</v>
      </c>
      <c r="I738" s="2" t="str">
        <f>VLOOKUP(OrderData[[#This Row],[Customer ID]],customers!$A$1:$I$1001,6,FALSE)</f>
        <v>Ballivor</v>
      </c>
      <c r="J738" s="2" t="str">
        <f>VLOOKUP(OrderData[[#This Row],[Customer ID]],customers!$A$1:$I$1001,7,FALSE)</f>
        <v>Ireland</v>
      </c>
      <c r="K738" t="str">
        <f>VLOOKUP(OrderData[[#This Row],[Customer ID]],customers!$A$1:$I$1001,9,FALSE)</f>
        <v>Yes</v>
      </c>
      <c r="L738" t="str">
        <f>INDEX(Table3[Coffee Type],MATCH(OrderData[[#This Row],[Product ID]],Table3[Product ID],0))</f>
        <v>Lib</v>
      </c>
      <c r="M738" t="str">
        <f>VLOOKUP(OrderData[[#This Row],[Product ID]],products!$A$1:$G$49,3,FALSE)</f>
        <v>D</v>
      </c>
      <c r="N738">
        <f>VLOOKUP(OrderData[[#This Row],[Product ID]],products!$A$1:$G$49,5,FALSE)</f>
        <v>12.95</v>
      </c>
      <c r="O738" s="4">
        <f>OrderData[[#This Row],[Unit Price]]*OrderData[[#This Row],[Quantity]]</f>
        <v>25.9</v>
      </c>
      <c r="P738" t="str" cm="1">
        <f t="array" ref="P738">_xlfn.IFS(OrderData[[#This Row],[Roast Type]]="M","Medium",OrderData[[#This Row],[Roast Type]]="L","Light",OrderData[[#This Row],[Roast Type]]="D","Dark")</f>
        <v>Dark</v>
      </c>
      <c r="Q738" t="str" cm="1">
        <f t="array" ref="Q738">_xlfn.IFS(OrderData[[#This Row],[Coffee Type]]="Rob","Robusta",OrderData[[#This Row],[Coffee Type]]="Ara","Arabica",OrderData[[#This Row],[Coffee Type]]="Lib","Librica",OrderData[[#This Row],[Coffee Type]]="Exc","Excelsior")</f>
        <v>Librica</v>
      </c>
    </row>
    <row r="739" spans="1:17" x14ac:dyDescent="0.3">
      <c r="A739" s="2" t="s">
        <v>1446</v>
      </c>
      <c r="B739" s="3">
        <v>44447</v>
      </c>
      <c r="C739" s="2" t="s">
        <v>1447</v>
      </c>
      <c r="D739" t="s">
        <v>74</v>
      </c>
      <c r="E739" s="2">
        <v>5</v>
      </c>
      <c r="F739" s="2" t="str">
        <f>VLOOKUP(OrderData[[#This Row],[Customer ID]],customers!$A$1:$I$1001,2,FALSE)</f>
        <v>Carlie Linskill</v>
      </c>
      <c r="G739" s="2" t="str">
        <f>LEFT(OrderData[[#This Row],[Name]], SEARCH(" ", OrderData[[#This Row],[Name]]) - 1)</f>
        <v>Carlie</v>
      </c>
      <c r="H739" s="2" t="str">
        <f>RIGHT(OrderData[[#This Row],[Name]], LEN(OrderData[[#This Row],[Name]]) - SEARCH(" ", OrderData[[#This Row],[Name]]))</f>
        <v>Linskill</v>
      </c>
      <c r="I739" s="2" t="str">
        <f>VLOOKUP(OrderData[[#This Row],[Customer ID]],customers!$A$1:$I$1001,6,FALSE)</f>
        <v>Cincinnati</v>
      </c>
      <c r="J739" s="2" t="str">
        <f>VLOOKUP(OrderData[[#This Row],[Customer ID]],customers!$A$1:$I$1001,7,FALSE)</f>
        <v>United States</v>
      </c>
      <c r="K739" t="str">
        <f>VLOOKUP(OrderData[[#This Row],[Customer ID]],customers!$A$1:$I$1001,9,FALSE)</f>
        <v>No</v>
      </c>
      <c r="L739" t="str">
        <f>INDEX(Table3[Coffee Type],MATCH(OrderData[[#This Row],[Product ID]],Table3[Product ID],0))</f>
        <v>Ara</v>
      </c>
      <c r="M739" t="str">
        <f>VLOOKUP(OrderData[[#This Row],[Product ID]],products!$A$1:$G$49,3,FALSE)</f>
        <v>M</v>
      </c>
      <c r="N739">
        <f>VLOOKUP(OrderData[[#This Row],[Product ID]],products!$A$1:$G$49,5,FALSE)</f>
        <v>11.25</v>
      </c>
      <c r="O739" s="4">
        <f>OrderData[[#This Row],[Unit Price]]*OrderData[[#This Row],[Quantity]]</f>
        <v>56.25</v>
      </c>
      <c r="P739" t="str" cm="1">
        <f t="array" ref="P739">_xlfn.IFS(OrderData[[#This Row],[Roast Type]]="M","Medium",OrderData[[#This Row],[Roast Type]]="L","Light",OrderData[[#This Row],[Roast Type]]="D","Dark")</f>
        <v>Medium</v>
      </c>
      <c r="Q739" t="str" cm="1">
        <f t="array" ref="Q739">_xlfn.IFS(OrderData[[#This Row],[Coffee Type]]="Rob","Robusta",OrderData[[#This Row],[Coffee Type]]="Ara","Arabica",OrderData[[#This Row],[Coffee Type]]="Lib","Librica",OrderData[[#This Row],[Coffee Type]]="Exc","Excelsior")</f>
        <v>Arabica</v>
      </c>
    </row>
    <row r="740" spans="1:17" x14ac:dyDescent="0.3">
      <c r="A740" s="2" t="s">
        <v>1448</v>
      </c>
      <c r="B740" s="3">
        <v>43812</v>
      </c>
      <c r="C740" s="2" t="s">
        <v>1449</v>
      </c>
      <c r="D740" t="s">
        <v>195</v>
      </c>
      <c r="E740" s="2">
        <v>3</v>
      </c>
      <c r="F740" s="2" t="str">
        <f>VLOOKUP(OrderData[[#This Row],[Customer ID]],customers!$A$1:$I$1001,2,FALSE)</f>
        <v>Natal Vigrass</v>
      </c>
      <c r="G740" s="2" t="str">
        <f>LEFT(OrderData[[#This Row],[Name]], SEARCH(" ", OrderData[[#This Row],[Name]]) - 1)</f>
        <v>Natal</v>
      </c>
      <c r="H740" s="2" t="str">
        <f>RIGHT(OrderData[[#This Row],[Name]], LEN(OrderData[[#This Row],[Name]]) - SEARCH(" ", OrderData[[#This Row],[Name]]))</f>
        <v>Vigrass</v>
      </c>
      <c r="I740" s="2" t="str">
        <f>VLOOKUP(OrderData[[#This Row],[Customer ID]],customers!$A$1:$I$1001,6,FALSE)</f>
        <v>Whitwell</v>
      </c>
      <c r="J740" s="2" t="str">
        <f>VLOOKUP(OrderData[[#This Row],[Customer ID]],customers!$A$1:$I$1001,7,FALSE)</f>
        <v>United Kingdom</v>
      </c>
      <c r="K740" t="str">
        <f>VLOOKUP(OrderData[[#This Row],[Customer ID]],customers!$A$1:$I$1001,9,FALSE)</f>
        <v>No</v>
      </c>
      <c r="L740" t="str">
        <f>INDEX(Table3[Coffee Type],MATCH(OrderData[[#This Row],[Product ID]],Table3[Product ID],0))</f>
        <v>Rob</v>
      </c>
      <c r="M740" t="str">
        <f>VLOOKUP(OrderData[[#This Row],[Product ID]],products!$A$1:$G$49,3,FALSE)</f>
        <v>L</v>
      </c>
      <c r="N740">
        <f>VLOOKUP(OrderData[[#This Row],[Product ID]],products!$A$1:$G$49,5,FALSE)</f>
        <v>3.5849999999999995</v>
      </c>
      <c r="O740" s="4">
        <f>OrderData[[#This Row],[Unit Price]]*OrderData[[#This Row],[Quantity]]</f>
        <v>10.754999999999999</v>
      </c>
      <c r="P740" t="str" cm="1">
        <f t="array" ref="P740">_xlfn.IFS(OrderData[[#This Row],[Roast Type]]="M","Medium",OrderData[[#This Row],[Roast Type]]="L","Light",OrderData[[#This Row],[Roast Type]]="D","Dark")</f>
        <v>Light</v>
      </c>
      <c r="Q740" t="str" cm="1">
        <f t="array" ref="Q740">_xlfn.IFS(OrderData[[#This Row],[Coffee Type]]="Rob","Robusta",OrderData[[#This Row],[Coffee Type]]="Ara","Arabica",OrderData[[#This Row],[Coffee Type]]="Lib","Librica",OrderData[[#This Row],[Coffee Type]]="Exc","Excelsior")</f>
        <v>Robusta</v>
      </c>
    </row>
    <row r="741" spans="1:17" x14ac:dyDescent="0.3">
      <c r="A741" s="2" t="s">
        <v>1450</v>
      </c>
      <c r="B741" s="3">
        <v>44433</v>
      </c>
      <c r="C741" s="2" t="s">
        <v>1357</v>
      </c>
      <c r="D741" t="s">
        <v>64</v>
      </c>
      <c r="E741" s="2">
        <v>5</v>
      </c>
      <c r="F741" s="2" t="str">
        <f>VLOOKUP(OrderData[[#This Row],[Customer ID]],customers!$A$1:$I$1001,2,FALSE)</f>
        <v>Jimmy Dymoke</v>
      </c>
      <c r="G741" s="2" t="str">
        <f>LEFT(OrderData[[#This Row],[Name]], SEARCH(" ", OrderData[[#This Row],[Name]]) - 1)</f>
        <v>Jimmy</v>
      </c>
      <c r="H741" s="2" t="str">
        <f>RIGHT(OrderData[[#This Row],[Name]], LEN(OrderData[[#This Row],[Name]]) - SEARCH(" ", OrderData[[#This Row],[Name]]))</f>
        <v>Dymoke</v>
      </c>
      <c r="I741" s="2" t="str">
        <f>VLOOKUP(OrderData[[#This Row],[Customer ID]],customers!$A$1:$I$1001,6,FALSE)</f>
        <v>Beaumont</v>
      </c>
      <c r="J741" s="2" t="str">
        <f>VLOOKUP(OrderData[[#This Row],[Customer ID]],customers!$A$1:$I$1001,7,FALSE)</f>
        <v>Ireland</v>
      </c>
      <c r="K741" t="str">
        <f>VLOOKUP(OrderData[[#This Row],[Customer ID]],customers!$A$1:$I$1001,9,FALSE)</f>
        <v>No</v>
      </c>
      <c r="L741" t="str">
        <f>INDEX(Table3[Coffee Type],MATCH(OrderData[[#This Row],[Product ID]],Table3[Product ID],0))</f>
        <v>Exc</v>
      </c>
      <c r="M741" t="str">
        <f>VLOOKUP(OrderData[[#This Row],[Product ID]],products!$A$1:$G$49,3,FALSE)</f>
        <v>D</v>
      </c>
      <c r="N741">
        <f>VLOOKUP(OrderData[[#This Row],[Product ID]],products!$A$1:$G$49,5,FALSE)</f>
        <v>3.645</v>
      </c>
      <c r="O741" s="4">
        <f>OrderData[[#This Row],[Unit Price]]*OrderData[[#This Row],[Quantity]]</f>
        <v>18.225000000000001</v>
      </c>
      <c r="P741" t="str" cm="1">
        <f t="array" ref="P741">_xlfn.IFS(OrderData[[#This Row],[Roast Type]]="M","Medium",OrderData[[#This Row],[Roast Type]]="L","Light",OrderData[[#This Row],[Roast Type]]="D","Dark")</f>
        <v>Dark</v>
      </c>
      <c r="Q741" t="str" cm="1">
        <f t="array" ref="Q741">_xlfn.IFS(OrderData[[#This Row],[Coffee Type]]="Rob","Robusta",OrderData[[#This Row],[Coffee Type]]="Ara","Arabica",OrderData[[#This Row],[Coffee Type]]="Lib","Librica",OrderData[[#This Row],[Coffee Type]]="Exc","Excelsior")</f>
        <v>Excelsior</v>
      </c>
    </row>
    <row r="742" spans="1:17" x14ac:dyDescent="0.3">
      <c r="A742" s="2" t="s">
        <v>1451</v>
      </c>
      <c r="B742" s="3">
        <v>44643</v>
      </c>
      <c r="C742" s="2" t="s">
        <v>1452</v>
      </c>
      <c r="D742" t="s">
        <v>170</v>
      </c>
      <c r="E742" s="2">
        <v>4</v>
      </c>
      <c r="F742" s="2" t="str">
        <f>VLOOKUP(OrderData[[#This Row],[Customer ID]],customers!$A$1:$I$1001,2,FALSE)</f>
        <v>Kandace Cragell</v>
      </c>
      <c r="G742" s="2" t="str">
        <f>LEFT(OrderData[[#This Row],[Name]], SEARCH(" ", OrderData[[#This Row],[Name]]) - 1)</f>
        <v>Kandace</v>
      </c>
      <c r="H742" s="2" t="str">
        <f>RIGHT(OrderData[[#This Row],[Name]], LEN(OrderData[[#This Row],[Name]]) - SEARCH(" ", OrderData[[#This Row],[Name]]))</f>
        <v>Cragell</v>
      </c>
      <c r="I742" s="2" t="str">
        <f>VLOOKUP(OrderData[[#This Row],[Customer ID]],customers!$A$1:$I$1001,6,FALSE)</f>
        <v>Dungarvan</v>
      </c>
      <c r="J742" s="2" t="str">
        <f>VLOOKUP(OrderData[[#This Row],[Customer ID]],customers!$A$1:$I$1001,7,FALSE)</f>
        <v>Ireland</v>
      </c>
      <c r="K742" t="str">
        <f>VLOOKUP(OrderData[[#This Row],[Customer ID]],customers!$A$1:$I$1001,9,FALSE)</f>
        <v>No</v>
      </c>
      <c r="L742" t="str">
        <f>INDEX(Table3[Coffee Type],MATCH(OrderData[[#This Row],[Product ID]],Table3[Product ID],0))</f>
        <v>Rob</v>
      </c>
      <c r="M742" t="str">
        <f>VLOOKUP(OrderData[[#This Row],[Product ID]],products!$A$1:$G$49,3,FALSE)</f>
        <v>L</v>
      </c>
      <c r="N742">
        <f>VLOOKUP(OrderData[[#This Row],[Product ID]],products!$A$1:$G$49,5,FALSE)</f>
        <v>7.169999999999999</v>
      </c>
      <c r="O742" s="4">
        <f>OrderData[[#This Row],[Unit Price]]*OrderData[[#This Row],[Quantity]]</f>
        <v>28.679999999999996</v>
      </c>
      <c r="P742" t="str" cm="1">
        <f t="array" ref="P742">_xlfn.IFS(OrderData[[#This Row],[Roast Type]]="M","Medium",OrderData[[#This Row],[Roast Type]]="L","Light",OrderData[[#This Row],[Roast Type]]="D","Dark")</f>
        <v>Light</v>
      </c>
      <c r="Q742" t="str" cm="1">
        <f t="array" ref="Q742">_xlfn.IFS(OrderData[[#This Row],[Coffee Type]]="Rob","Robusta",OrderData[[#This Row],[Coffee Type]]="Ara","Arabica",OrderData[[#This Row],[Coffee Type]]="Lib","Librica",OrderData[[#This Row],[Coffee Type]]="Exc","Excelsior")</f>
        <v>Robusta</v>
      </c>
    </row>
    <row r="743" spans="1:17" x14ac:dyDescent="0.3">
      <c r="A743" s="2" t="s">
        <v>1453</v>
      </c>
      <c r="B743" s="3">
        <v>43566</v>
      </c>
      <c r="C743" s="2" t="s">
        <v>1454</v>
      </c>
      <c r="D743" t="s">
        <v>90</v>
      </c>
      <c r="E743" s="2">
        <v>2</v>
      </c>
      <c r="F743" s="2" t="str">
        <f>VLOOKUP(OrderData[[#This Row],[Customer ID]],customers!$A$1:$I$1001,2,FALSE)</f>
        <v>Lyon Ibert</v>
      </c>
      <c r="G743" s="2" t="str">
        <f>LEFT(OrderData[[#This Row],[Name]], SEARCH(" ", OrderData[[#This Row],[Name]]) - 1)</f>
        <v>Lyon</v>
      </c>
      <c r="H743" s="2" t="str">
        <f>RIGHT(OrderData[[#This Row],[Name]], LEN(OrderData[[#This Row],[Name]]) - SEARCH(" ", OrderData[[#This Row],[Name]]))</f>
        <v>Ibert</v>
      </c>
      <c r="I743" s="2" t="str">
        <f>VLOOKUP(OrderData[[#This Row],[Customer ID]],customers!$A$1:$I$1001,6,FALSE)</f>
        <v>Sunnyvale</v>
      </c>
      <c r="J743" s="2" t="str">
        <f>VLOOKUP(OrderData[[#This Row],[Customer ID]],customers!$A$1:$I$1001,7,FALSE)</f>
        <v>United States</v>
      </c>
      <c r="K743" t="str">
        <f>VLOOKUP(OrderData[[#This Row],[Customer ID]],customers!$A$1:$I$1001,9,FALSE)</f>
        <v>No</v>
      </c>
      <c r="L743" t="str">
        <f>INDEX(Table3[Coffee Type],MATCH(OrderData[[#This Row],[Product ID]],Table3[Product ID],0))</f>
        <v>Lib</v>
      </c>
      <c r="M743" t="str">
        <f>VLOOKUP(OrderData[[#This Row],[Product ID]],products!$A$1:$G$49,3,FALSE)</f>
        <v>M</v>
      </c>
      <c r="N743">
        <f>VLOOKUP(OrderData[[#This Row],[Product ID]],products!$A$1:$G$49,5,FALSE)</f>
        <v>4.3650000000000002</v>
      </c>
      <c r="O743" s="4">
        <f>OrderData[[#This Row],[Unit Price]]*OrderData[[#This Row],[Quantity]]</f>
        <v>8.73</v>
      </c>
      <c r="P743" t="str" cm="1">
        <f t="array" ref="P743">_xlfn.IFS(OrderData[[#This Row],[Roast Type]]="M","Medium",OrderData[[#This Row],[Roast Type]]="L","Light",OrderData[[#This Row],[Roast Type]]="D","Dark")</f>
        <v>Medium</v>
      </c>
      <c r="Q743" t="str" cm="1">
        <f t="array" ref="Q743">_xlfn.IFS(OrderData[[#This Row],[Coffee Type]]="Rob","Robusta",OrderData[[#This Row],[Coffee Type]]="Ara","Arabica",OrderData[[#This Row],[Coffee Type]]="Lib","Librica",OrderData[[#This Row],[Coffee Type]]="Exc","Excelsior")</f>
        <v>Librica</v>
      </c>
    </row>
    <row r="744" spans="1:17" x14ac:dyDescent="0.3">
      <c r="A744" s="2" t="s">
        <v>1455</v>
      </c>
      <c r="B744" s="3">
        <v>44133</v>
      </c>
      <c r="C744" s="2" t="s">
        <v>1456</v>
      </c>
      <c r="D744" t="s">
        <v>109</v>
      </c>
      <c r="E744" s="2">
        <v>4</v>
      </c>
      <c r="F744" s="2" t="str">
        <f>VLOOKUP(OrderData[[#This Row],[Customer ID]],customers!$A$1:$I$1001,2,FALSE)</f>
        <v>Reese Lidgey</v>
      </c>
      <c r="G744" s="2" t="str">
        <f>LEFT(OrderData[[#This Row],[Name]], SEARCH(" ", OrderData[[#This Row],[Name]]) - 1)</f>
        <v>Reese</v>
      </c>
      <c r="H744" s="2" t="str">
        <f>RIGHT(OrderData[[#This Row],[Name]], LEN(OrderData[[#This Row],[Name]]) - SEARCH(" ", OrderData[[#This Row],[Name]]))</f>
        <v>Lidgey</v>
      </c>
      <c r="I744" s="2" t="str">
        <f>VLOOKUP(OrderData[[#This Row],[Customer ID]],customers!$A$1:$I$1001,6,FALSE)</f>
        <v>Memphis</v>
      </c>
      <c r="J744" s="2" t="str">
        <f>VLOOKUP(OrderData[[#This Row],[Customer ID]],customers!$A$1:$I$1001,7,FALSE)</f>
        <v>United States</v>
      </c>
      <c r="K744" t="str">
        <f>VLOOKUP(OrderData[[#This Row],[Customer ID]],customers!$A$1:$I$1001,9,FALSE)</f>
        <v>No</v>
      </c>
      <c r="L744" t="str">
        <f>INDEX(Table3[Coffee Type],MATCH(OrderData[[#This Row],[Product ID]],Table3[Product ID],0))</f>
        <v>Lib</v>
      </c>
      <c r="M744" t="str">
        <f>VLOOKUP(OrderData[[#This Row],[Product ID]],products!$A$1:$G$49,3,FALSE)</f>
        <v>M</v>
      </c>
      <c r="N744">
        <f>VLOOKUP(OrderData[[#This Row],[Product ID]],products!$A$1:$G$49,5,FALSE)</f>
        <v>14.55</v>
      </c>
      <c r="O744" s="4">
        <f>OrderData[[#This Row],[Unit Price]]*OrderData[[#This Row],[Quantity]]</f>
        <v>58.2</v>
      </c>
      <c r="P744" t="str" cm="1">
        <f t="array" ref="P744">_xlfn.IFS(OrderData[[#This Row],[Roast Type]]="M","Medium",OrderData[[#This Row],[Roast Type]]="L","Light",OrderData[[#This Row],[Roast Type]]="D","Dark")</f>
        <v>Medium</v>
      </c>
      <c r="Q744" t="str" cm="1">
        <f t="array" ref="Q744">_xlfn.IFS(OrderData[[#This Row],[Coffee Type]]="Rob","Robusta",OrderData[[#This Row],[Coffee Type]]="Ara","Arabica",OrderData[[#This Row],[Coffee Type]]="Lib","Librica",OrderData[[#This Row],[Coffee Type]]="Exc","Excelsior")</f>
        <v>Librica</v>
      </c>
    </row>
    <row r="745" spans="1:17" x14ac:dyDescent="0.3">
      <c r="A745" s="2" t="s">
        <v>1457</v>
      </c>
      <c r="B745" s="3">
        <v>44042</v>
      </c>
      <c r="C745" s="2" t="s">
        <v>1458</v>
      </c>
      <c r="D745" t="s">
        <v>85</v>
      </c>
      <c r="E745" s="2">
        <v>3</v>
      </c>
      <c r="F745" s="2" t="str">
        <f>VLOOKUP(OrderData[[#This Row],[Customer ID]],customers!$A$1:$I$1001,2,FALSE)</f>
        <v>Tersina Castagne</v>
      </c>
      <c r="G745" s="2" t="str">
        <f>LEFT(OrderData[[#This Row],[Name]], SEARCH(" ", OrderData[[#This Row],[Name]]) - 1)</f>
        <v>Tersina</v>
      </c>
      <c r="H745" s="2" t="str">
        <f>RIGHT(OrderData[[#This Row],[Name]], LEN(OrderData[[#This Row],[Name]]) - SEARCH(" ", OrderData[[#This Row],[Name]]))</f>
        <v>Castagne</v>
      </c>
      <c r="I745" s="2" t="str">
        <f>VLOOKUP(OrderData[[#This Row],[Customer ID]],customers!$A$1:$I$1001,6,FALSE)</f>
        <v>Orlando</v>
      </c>
      <c r="J745" s="2" t="str">
        <f>VLOOKUP(OrderData[[#This Row],[Customer ID]],customers!$A$1:$I$1001,7,FALSE)</f>
        <v>United States</v>
      </c>
      <c r="K745" t="str">
        <f>VLOOKUP(OrderData[[#This Row],[Customer ID]],customers!$A$1:$I$1001,9,FALSE)</f>
        <v>No</v>
      </c>
      <c r="L745" t="str">
        <f>INDEX(Table3[Coffee Type],MATCH(OrderData[[#This Row],[Product ID]],Table3[Product ID],0))</f>
        <v>Ara</v>
      </c>
      <c r="M745" t="str">
        <f>VLOOKUP(OrderData[[#This Row],[Product ID]],products!$A$1:$G$49,3,FALSE)</f>
        <v>D</v>
      </c>
      <c r="N745">
        <f>VLOOKUP(OrderData[[#This Row],[Product ID]],products!$A$1:$G$49,5,FALSE)</f>
        <v>5.97</v>
      </c>
      <c r="O745" s="4">
        <f>OrderData[[#This Row],[Unit Price]]*OrderData[[#This Row],[Quantity]]</f>
        <v>17.91</v>
      </c>
      <c r="P745" t="str" cm="1">
        <f t="array" ref="P745">_xlfn.IFS(OrderData[[#This Row],[Roast Type]]="M","Medium",OrderData[[#This Row],[Roast Type]]="L","Light",OrderData[[#This Row],[Roast Type]]="D","Dark")</f>
        <v>Dark</v>
      </c>
      <c r="Q745" t="str" cm="1">
        <f t="array" ref="Q745">_xlfn.IFS(OrderData[[#This Row],[Coffee Type]]="Rob","Robusta",OrderData[[#This Row],[Coffee Type]]="Ara","Arabica",OrderData[[#This Row],[Coffee Type]]="Lib","Librica",OrderData[[#This Row],[Coffee Type]]="Exc","Excelsior")</f>
        <v>Arabica</v>
      </c>
    </row>
    <row r="746" spans="1:17" x14ac:dyDescent="0.3">
      <c r="A746" s="2" t="s">
        <v>1459</v>
      </c>
      <c r="B746" s="3">
        <v>43539</v>
      </c>
      <c r="C746" s="2" t="s">
        <v>1460</v>
      </c>
      <c r="D746" t="s">
        <v>175</v>
      </c>
      <c r="E746" s="2">
        <v>6</v>
      </c>
      <c r="F746" s="2" t="str">
        <f>VLOOKUP(OrderData[[#This Row],[Customer ID]],customers!$A$1:$I$1001,2,FALSE)</f>
        <v>Samuele Klaaassen</v>
      </c>
      <c r="G746" s="2" t="str">
        <f>LEFT(OrderData[[#This Row],[Name]], SEARCH(" ", OrderData[[#This Row],[Name]]) - 1)</f>
        <v>Samuele</v>
      </c>
      <c r="H746" s="2" t="str">
        <f>RIGHT(OrderData[[#This Row],[Name]], LEN(OrderData[[#This Row],[Name]]) - SEARCH(" ", OrderData[[#This Row],[Name]]))</f>
        <v>Klaaassen</v>
      </c>
      <c r="I746" s="2" t="str">
        <f>VLOOKUP(OrderData[[#This Row],[Customer ID]],customers!$A$1:$I$1001,6,FALSE)</f>
        <v>Detroit</v>
      </c>
      <c r="J746" s="2" t="str">
        <f>VLOOKUP(OrderData[[#This Row],[Customer ID]],customers!$A$1:$I$1001,7,FALSE)</f>
        <v>United States</v>
      </c>
      <c r="K746" t="str">
        <f>VLOOKUP(OrderData[[#This Row],[Customer ID]],customers!$A$1:$I$1001,9,FALSE)</f>
        <v>Yes</v>
      </c>
      <c r="L746" t="str">
        <f>INDEX(Table3[Coffee Type],MATCH(OrderData[[#This Row],[Product ID]],Table3[Product ID],0))</f>
        <v>Rob</v>
      </c>
      <c r="M746" t="str">
        <f>VLOOKUP(OrderData[[#This Row],[Product ID]],products!$A$1:$G$49,3,FALSE)</f>
        <v>M</v>
      </c>
      <c r="N746">
        <f>VLOOKUP(OrderData[[#This Row],[Product ID]],products!$A$1:$G$49,5,FALSE)</f>
        <v>2.9849999999999999</v>
      </c>
      <c r="O746" s="4">
        <f>OrderData[[#This Row],[Unit Price]]*OrderData[[#This Row],[Quantity]]</f>
        <v>17.91</v>
      </c>
      <c r="P746" t="str" cm="1">
        <f t="array" ref="P746">_xlfn.IFS(OrderData[[#This Row],[Roast Type]]="M","Medium",OrderData[[#This Row],[Roast Type]]="L","Light",OrderData[[#This Row],[Roast Type]]="D","Dark")</f>
        <v>Medium</v>
      </c>
      <c r="Q746" t="str" cm="1">
        <f t="array" ref="Q746">_xlfn.IFS(OrderData[[#This Row],[Coffee Type]]="Rob","Robusta",OrderData[[#This Row],[Coffee Type]]="Ara","Arabica",OrderData[[#This Row],[Coffee Type]]="Lib","Librica",OrderData[[#This Row],[Coffee Type]]="Exc","Excelsior")</f>
        <v>Robusta</v>
      </c>
    </row>
    <row r="747" spans="1:17" x14ac:dyDescent="0.3">
      <c r="A747" s="2" t="s">
        <v>1461</v>
      </c>
      <c r="B747" s="3">
        <v>44557</v>
      </c>
      <c r="C747" s="2" t="s">
        <v>1462</v>
      </c>
      <c r="D747" t="s">
        <v>29</v>
      </c>
      <c r="E747" s="2">
        <v>2</v>
      </c>
      <c r="F747" s="2" t="str">
        <f>VLOOKUP(OrderData[[#This Row],[Customer ID]],customers!$A$1:$I$1001,2,FALSE)</f>
        <v>Jordana Halden</v>
      </c>
      <c r="G747" s="2" t="str">
        <f>LEFT(OrderData[[#This Row],[Name]], SEARCH(" ", OrderData[[#This Row],[Name]]) - 1)</f>
        <v>Jordana</v>
      </c>
      <c r="H747" s="2" t="str">
        <f>RIGHT(OrderData[[#This Row],[Name]], LEN(OrderData[[#This Row],[Name]]) - SEARCH(" ", OrderData[[#This Row],[Name]]))</f>
        <v>Halden</v>
      </c>
      <c r="I747" s="2" t="str">
        <f>VLOOKUP(OrderData[[#This Row],[Customer ID]],customers!$A$1:$I$1001,6,FALSE)</f>
        <v>Clones</v>
      </c>
      <c r="J747" s="2" t="str">
        <f>VLOOKUP(OrderData[[#This Row],[Customer ID]],customers!$A$1:$I$1001,7,FALSE)</f>
        <v>Ireland</v>
      </c>
      <c r="K747" t="str">
        <f>VLOOKUP(OrderData[[#This Row],[Customer ID]],customers!$A$1:$I$1001,9,FALSE)</f>
        <v>No</v>
      </c>
      <c r="L747" t="str">
        <f>INDEX(Table3[Coffee Type],MATCH(OrderData[[#This Row],[Product ID]],Table3[Product ID],0))</f>
        <v>Exc</v>
      </c>
      <c r="M747" t="str">
        <f>VLOOKUP(OrderData[[#This Row],[Product ID]],products!$A$1:$G$49,3,FALSE)</f>
        <v>D</v>
      </c>
      <c r="N747">
        <f>VLOOKUP(OrderData[[#This Row],[Product ID]],products!$A$1:$G$49,5,FALSE)</f>
        <v>7.29</v>
      </c>
      <c r="O747" s="4">
        <f>OrderData[[#This Row],[Unit Price]]*OrderData[[#This Row],[Quantity]]</f>
        <v>14.58</v>
      </c>
      <c r="P747" t="str" cm="1">
        <f t="array" ref="P747">_xlfn.IFS(OrderData[[#This Row],[Roast Type]]="M","Medium",OrderData[[#This Row],[Roast Type]]="L","Light",OrderData[[#This Row],[Roast Type]]="D","Dark")</f>
        <v>Dark</v>
      </c>
      <c r="Q747" t="str" cm="1">
        <f t="array" ref="Q747">_xlfn.IFS(OrderData[[#This Row],[Coffee Type]]="Rob","Robusta",OrderData[[#This Row],[Coffee Type]]="Ara","Arabica",OrderData[[#This Row],[Coffee Type]]="Lib","Librica",OrderData[[#This Row],[Coffee Type]]="Exc","Excelsior")</f>
        <v>Excelsior</v>
      </c>
    </row>
    <row r="748" spans="1:17" x14ac:dyDescent="0.3">
      <c r="A748" s="2" t="s">
        <v>1463</v>
      </c>
      <c r="B748" s="3">
        <v>43741</v>
      </c>
      <c r="C748" s="2" t="s">
        <v>1464</v>
      </c>
      <c r="D748" t="s">
        <v>74</v>
      </c>
      <c r="E748" s="2">
        <v>3</v>
      </c>
      <c r="F748" s="2" t="str">
        <f>VLOOKUP(OrderData[[#This Row],[Customer ID]],customers!$A$1:$I$1001,2,FALSE)</f>
        <v>Hussein Olliff</v>
      </c>
      <c r="G748" s="2" t="str">
        <f>LEFT(OrderData[[#This Row],[Name]], SEARCH(" ", OrderData[[#This Row],[Name]]) - 1)</f>
        <v>Hussein</v>
      </c>
      <c r="H748" s="2" t="str">
        <f>RIGHT(OrderData[[#This Row],[Name]], LEN(OrderData[[#This Row],[Name]]) - SEARCH(" ", OrderData[[#This Row],[Name]]))</f>
        <v>Olliff</v>
      </c>
      <c r="I748" s="2" t="str">
        <f>VLOOKUP(OrderData[[#This Row],[Customer ID]],customers!$A$1:$I$1001,6,FALSE)</f>
        <v>Stradbally</v>
      </c>
      <c r="J748" s="2" t="str">
        <f>VLOOKUP(OrderData[[#This Row],[Customer ID]],customers!$A$1:$I$1001,7,FALSE)</f>
        <v>Ireland</v>
      </c>
      <c r="K748" t="str">
        <f>VLOOKUP(OrderData[[#This Row],[Customer ID]],customers!$A$1:$I$1001,9,FALSE)</f>
        <v>No</v>
      </c>
      <c r="L748" t="str">
        <f>INDEX(Table3[Coffee Type],MATCH(OrderData[[#This Row],[Product ID]],Table3[Product ID],0))</f>
        <v>Ara</v>
      </c>
      <c r="M748" t="str">
        <f>VLOOKUP(OrderData[[#This Row],[Product ID]],products!$A$1:$G$49,3,FALSE)</f>
        <v>M</v>
      </c>
      <c r="N748">
        <f>VLOOKUP(OrderData[[#This Row],[Product ID]],products!$A$1:$G$49,5,FALSE)</f>
        <v>11.25</v>
      </c>
      <c r="O748" s="4">
        <f>OrderData[[#This Row],[Unit Price]]*OrderData[[#This Row],[Quantity]]</f>
        <v>33.75</v>
      </c>
      <c r="P748" t="str" cm="1">
        <f t="array" ref="P748">_xlfn.IFS(OrderData[[#This Row],[Roast Type]]="M","Medium",OrderData[[#This Row],[Roast Type]]="L","Light",OrderData[[#This Row],[Roast Type]]="D","Dark")</f>
        <v>Medium</v>
      </c>
      <c r="Q748" t="str" cm="1">
        <f t="array" ref="Q748">_xlfn.IFS(OrderData[[#This Row],[Coffee Type]]="Rob","Robusta",OrderData[[#This Row],[Coffee Type]]="Ara","Arabica",OrderData[[#This Row],[Coffee Type]]="Lib","Librica",OrderData[[#This Row],[Coffee Type]]="Exc","Excelsior")</f>
        <v>Arabica</v>
      </c>
    </row>
    <row r="749" spans="1:17" x14ac:dyDescent="0.3">
      <c r="A749" s="2" t="s">
        <v>1465</v>
      </c>
      <c r="B749" s="3">
        <v>43501</v>
      </c>
      <c r="C749" s="2" t="s">
        <v>1466</v>
      </c>
      <c r="D749" t="s">
        <v>91</v>
      </c>
      <c r="E749" s="2">
        <v>4</v>
      </c>
      <c r="F749" s="2" t="str">
        <f>VLOOKUP(OrderData[[#This Row],[Customer ID]],customers!$A$1:$I$1001,2,FALSE)</f>
        <v>Teddi Quadri</v>
      </c>
      <c r="G749" s="2" t="str">
        <f>LEFT(OrderData[[#This Row],[Name]], SEARCH(" ", OrderData[[#This Row],[Name]]) - 1)</f>
        <v>Teddi</v>
      </c>
      <c r="H749" s="2" t="str">
        <f>RIGHT(OrderData[[#This Row],[Name]], LEN(OrderData[[#This Row],[Name]]) - SEARCH(" ", OrderData[[#This Row],[Name]]))</f>
        <v>Quadri</v>
      </c>
      <c r="I749" s="2" t="str">
        <f>VLOOKUP(OrderData[[#This Row],[Customer ID]],customers!$A$1:$I$1001,6,FALSE)</f>
        <v>Ballina</v>
      </c>
      <c r="J749" s="2" t="str">
        <f>VLOOKUP(OrderData[[#This Row],[Customer ID]],customers!$A$1:$I$1001,7,FALSE)</f>
        <v>Ireland</v>
      </c>
      <c r="K749" t="str">
        <f>VLOOKUP(OrderData[[#This Row],[Customer ID]],customers!$A$1:$I$1001,9,FALSE)</f>
        <v>Yes</v>
      </c>
      <c r="L749" t="str">
        <f>INDEX(Table3[Coffee Type],MATCH(OrderData[[#This Row],[Product ID]],Table3[Product ID],0))</f>
        <v>Lib</v>
      </c>
      <c r="M749" t="str">
        <f>VLOOKUP(OrderData[[#This Row],[Product ID]],products!$A$1:$G$49,3,FALSE)</f>
        <v>M</v>
      </c>
      <c r="N749">
        <f>VLOOKUP(OrderData[[#This Row],[Product ID]],products!$A$1:$G$49,5,FALSE)</f>
        <v>8.73</v>
      </c>
      <c r="O749" s="4">
        <f>OrderData[[#This Row],[Unit Price]]*OrderData[[#This Row],[Quantity]]</f>
        <v>34.92</v>
      </c>
      <c r="P749" t="str" cm="1">
        <f t="array" ref="P749">_xlfn.IFS(OrderData[[#This Row],[Roast Type]]="M","Medium",OrderData[[#This Row],[Roast Type]]="L","Light",OrderData[[#This Row],[Roast Type]]="D","Dark")</f>
        <v>Medium</v>
      </c>
      <c r="Q749" t="str" cm="1">
        <f t="array" ref="Q749">_xlfn.IFS(OrderData[[#This Row],[Coffee Type]]="Rob","Robusta",OrderData[[#This Row],[Coffee Type]]="Ara","Arabica",OrderData[[#This Row],[Coffee Type]]="Lib","Librica",OrderData[[#This Row],[Coffee Type]]="Exc","Excelsior")</f>
        <v>Librica</v>
      </c>
    </row>
    <row r="750" spans="1:17" x14ac:dyDescent="0.3">
      <c r="A750" s="2" t="s">
        <v>1467</v>
      </c>
      <c r="B750" s="3">
        <v>44074</v>
      </c>
      <c r="C750" s="2" t="s">
        <v>1468</v>
      </c>
      <c r="D750" t="s">
        <v>29</v>
      </c>
      <c r="E750" s="2">
        <v>2</v>
      </c>
      <c r="F750" s="2" t="str">
        <f>VLOOKUP(OrderData[[#This Row],[Customer ID]],customers!$A$1:$I$1001,2,FALSE)</f>
        <v>Felita Eshmade</v>
      </c>
      <c r="G750" s="2" t="str">
        <f>LEFT(OrderData[[#This Row],[Name]], SEARCH(" ", OrderData[[#This Row],[Name]]) - 1)</f>
        <v>Felita</v>
      </c>
      <c r="H750" s="2" t="str">
        <f>RIGHT(OrderData[[#This Row],[Name]], LEN(OrderData[[#This Row],[Name]]) - SEARCH(" ", OrderData[[#This Row],[Name]]))</f>
        <v>Eshmade</v>
      </c>
      <c r="I750" s="2" t="str">
        <f>VLOOKUP(OrderData[[#This Row],[Customer ID]],customers!$A$1:$I$1001,6,FALSE)</f>
        <v>Richmond</v>
      </c>
      <c r="J750" s="2" t="str">
        <f>VLOOKUP(OrderData[[#This Row],[Customer ID]],customers!$A$1:$I$1001,7,FALSE)</f>
        <v>United States</v>
      </c>
      <c r="K750" t="str">
        <f>VLOOKUP(OrderData[[#This Row],[Customer ID]],customers!$A$1:$I$1001,9,FALSE)</f>
        <v>No</v>
      </c>
      <c r="L750" t="str">
        <f>INDEX(Table3[Coffee Type],MATCH(OrderData[[#This Row],[Product ID]],Table3[Product ID],0))</f>
        <v>Exc</v>
      </c>
      <c r="M750" t="str">
        <f>VLOOKUP(OrderData[[#This Row],[Product ID]],products!$A$1:$G$49,3,FALSE)</f>
        <v>D</v>
      </c>
      <c r="N750">
        <f>VLOOKUP(OrderData[[#This Row],[Product ID]],products!$A$1:$G$49,5,FALSE)</f>
        <v>7.29</v>
      </c>
      <c r="O750" s="4">
        <f>OrderData[[#This Row],[Unit Price]]*OrderData[[#This Row],[Quantity]]</f>
        <v>14.58</v>
      </c>
      <c r="P750" t="str" cm="1">
        <f t="array" ref="P750">_xlfn.IFS(OrderData[[#This Row],[Roast Type]]="M","Medium",OrderData[[#This Row],[Roast Type]]="L","Light",OrderData[[#This Row],[Roast Type]]="D","Dark")</f>
        <v>Dark</v>
      </c>
      <c r="Q750" t="str" cm="1">
        <f t="array" ref="Q750">_xlfn.IFS(OrderData[[#This Row],[Coffee Type]]="Rob","Robusta",OrderData[[#This Row],[Coffee Type]]="Ara","Arabica",OrderData[[#This Row],[Coffee Type]]="Lib","Librica",OrderData[[#This Row],[Coffee Type]]="Exc","Excelsior")</f>
        <v>Excelsior</v>
      </c>
    </row>
    <row r="751" spans="1:17" x14ac:dyDescent="0.3">
      <c r="A751" s="2" t="s">
        <v>1469</v>
      </c>
      <c r="B751" s="3">
        <v>44209</v>
      </c>
      <c r="C751" s="2" t="s">
        <v>1470</v>
      </c>
      <c r="D751" t="s">
        <v>114</v>
      </c>
      <c r="E751" s="2">
        <v>2</v>
      </c>
      <c r="F751" s="2" t="str">
        <f>VLOOKUP(OrderData[[#This Row],[Customer ID]],customers!$A$1:$I$1001,2,FALSE)</f>
        <v>Melodie OIlier</v>
      </c>
      <c r="G751" s="2" t="str">
        <f>LEFT(OrderData[[#This Row],[Name]], SEARCH(" ", OrderData[[#This Row],[Name]]) - 1)</f>
        <v>Melodie</v>
      </c>
      <c r="H751" s="2" t="str">
        <f>RIGHT(OrderData[[#This Row],[Name]], LEN(OrderData[[#This Row],[Name]]) - SEARCH(" ", OrderData[[#This Row],[Name]]))</f>
        <v>OIlier</v>
      </c>
      <c r="I751" s="2" t="str">
        <f>VLOOKUP(OrderData[[#This Row],[Customer ID]],customers!$A$1:$I$1001,6,FALSE)</f>
        <v>Glasnevin</v>
      </c>
      <c r="J751" s="2" t="str">
        <f>VLOOKUP(OrderData[[#This Row],[Customer ID]],customers!$A$1:$I$1001,7,FALSE)</f>
        <v>Ireland</v>
      </c>
      <c r="K751" t="str">
        <f>VLOOKUP(OrderData[[#This Row],[Customer ID]],customers!$A$1:$I$1001,9,FALSE)</f>
        <v>Yes</v>
      </c>
      <c r="L751" t="str">
        <f>INDEX(Table3[Coffee Type],MATCH(OrderData[[#This Row],[Product ID]],Table3[Product ID],0))</f>
        <v>Rob</v>
      </c>
      <c r="M751" t="str">
        <f>VLOOKUP(OrderData[[#This Row],[Product ID]],products!$A$1:$G$49,3,FALSE)</f>
        <v>D</v>
      </c>
      <c r="N751">
        <f>VLOOKUP(OrderData[[#This Row],[Product ID]],products!$A$1:$G$49,5,FALSE)</f>
        <v>2.6849999999999996</v>
      </c>
      <c r="O751" s="4">
        <f>OrderData[[#This Row],[Unit Price]]*OrderData[[#This Row],[Quantity]]</f>
        <v>5.3699999999999992</v>
      </c>
      <c r="P751" t="str" cm="1">
        <f t="array" ref="P751">_xlfn.IFS(OrderData[[#This Row],[Roast Type]]="M","Medium",OrderData[[#This Row],[Roast Type]]="L","Light",OrderData[[#This Row],[Roast Type]]="D","Dark")</f>
        <v>Dark</v>
      </c>
      <c r="Q751" t="str" cm="1">
        <f t="array" ref="Q751">_xlfn.IFS(OrderData[[#This Row],[Coffee Type]]="Rob","Robusta",OrderData[[#This Row],[Coffee Type]]="Ara","Arabica",OrderData[[#This Row],[Coffee Type]]="Lib","Librica",OrderData[[#This Row],[Coffee Type]]="Exc","Excelsior")</f>
        <v>Robusta</v>
      </c>
    </row>
    <row r="752" spans="1:17" x14ac:dyDescent="0.3">
      <c r="A752" s="2" t="s">
        <v>1471</v>
      </c>
      <c r="B752" s="3">
        <v>44277</v>
      </c>
      <c r="C752" s="2" t="s">
        <v>1472</v>
      </c>
      <c r="D752" t="s">
        <v>35</v>
      </c>
      <c r="E752" s="2">
        <v>1</v>
      </c>
      <c r="F752" s="2" t="str">
        <f>VLOOKUP(OrderData[[#This Row],[Customer ID]],customers!$A$1:$I$1001,2,FALSE)</f>
        <v>Hazel Iacopini</v>
      </c>
      <c r="G752" s="2" t="str">
        <f>LEFT(OrderData[[#This Row],[Name]], SEARCH(" ", OrderData[[#This Row],[Name]]) - 1)</f>
        <v>Hazel</v>
      </c>
      <c r="H752" s="2" t="str">
        <f>RIGHT(OrderData[[#This Row],[Name]], LEN(OrderData[[#This Row],[Name]]) - SEARCH(" ", OrderData[[#This Row],[Name]]))</f>
        <v>Iacopini</v>
      </c>
      <c r="I752" s="2" t="str">
        <f>VLOOKUP(OrderData[[#This Row],[Customer ID]],customers!$A$1:$I$1001,6,FALSE)</f>
        <v>Fort Worth</v>
      </c>
      <c r="J752" s="2" t="str">
        <f>VLOOKUP(OrderData[[#This Row],[Customer ID]],customers!$A$1:$I$1001,7,FALSE)</f>
        <v>United States</v>
      </c>
      <c r="K752" t="str">
        <f>VLOOKUP(OrderData[[#This Row],[Customer ID]],customers!$A$1:$I$1001,9,FALSE)</f>
        <v>Yes</v>
      </c>
      <c r="L752" t="str">
        <f>INDEX(Table3[Coffee Type],MATCH(OrderData[[#This Row],[Product ID]],Table3[Product ID],0))</f>
        <v>Rob</v>
      </c>
      <c r="M752" t="str">
        <f>VLOOKUP(OrderData[[#This Row],[Product ID]],products!$A$1:$G$49,3,FALSE)</f>
        <v>M</v>
      </c>
      <c r="N752">
        <f>VLOOKUP(OrderData[[#This Row],[Product ID]],products!$A$1:$G$49,5,FALSE)</f>
        <v>5.97</v>
      </c>
      <c r="O752" s="4">
        <f>OrderData[[#This Row],[Unit Price]]*OrderData[[#This Row],[Quantity]]</f>
        <v>5.97</v>
      </c>
      <c r="P752" t="str" cm="1">
        <f t="array" ref="P752">_xlfn.IFS(OrderData[[#This Row],[Roast Type]]="M","Medium",OrderData[[#This Row],[Roast Type]]="L","Light",OrderData[[#This Row],[Roast Type]]="D","Dark")</f>
        <v>Medium</v>
      </c>
      <c r="Q752" t="str" cm="1">
        <f t="array" ref="Q752">_xlfn.IFS(OrderData[[#This Row],[Coffee Type]]="Rob","Robusta",OrderData[[#This Row],[Coffee Type]]="Ara","Arabica",OrderData[[#This Row],[Coffee Type]]="Lib","Librica",OrderData[[#This Row],[Coffee Type]]="Exc","Excelsior")</f>
        <v>Robusta</v>
      </c>
    </row>
    <row r="753" spans="1:17" x14ac:dyDescent="0.3">
      <c r="A753" s="2" t="s">
        <v>1473</v>
      </c>
      <c r="B753" s="3">
        <v>43847</v>
      </c>
      <c r="C753" s="2" t="s">
        <v>1474</v>
      </c>
      <c r="D753" t="s">
        <v>96</v>
      </c>
      <c r="E753" s="2">
        <v>2</v>
      </c>
      <c r="F753" s="2" t="str">
        <f>VLOOKUP(OrderData[[#This Row],[Customer ID]],customers!$A$1:$I$1001,2,FALSE)</f>
        <v>Vinny Shoebotham</v>
      </c>
      <c r="G753" s="2" t="str">
        <f>LEFT(OrderData[[#This Row],[Name]], SEARCH(" ", OrderData[[#This Row],[Name]]) - 1)</f>
        <v>Vinny</v>
      </c>
      <c r="H753" s="2" t="str">
        <f>RIGHT(OrderData[[#This Row],[Name]], LEN(OrderData[[#This Row],[Name]]) - SEARCH(" ", OrderData[[#This Row],[Name]]))</f>
        <v>Shoebotham</v>
      </c>
      <c r="I753" s="2" t="str">
        <f>VLOOKUP(OrderData[[#This Row],[Customer ID]],customers!$A$1:$I$1001,6,FALSE)</f>
        <v>Brooklyn</v>
      </c>
      <c r="J753" s="2" t="str">
        <f>VLOOKUP(OrderData[[#This Row],[Customer ID]],customers!$A$1:$I$1001,7,FALSE)</f>
        <v>United States</v>
      </c>
      <c r="K753" t="str">
        <f>VLOOKUP(OrderData[[#This Row],[Customer ID]],customers!$A$1:$I$1001,9,FALSE)</f>
        <v>No</v>
      </c>
      <c r="L753" t="str">
        <f>INDEX(Table3[Coffee Type],MATCH(OrderData[[#This Row],[Product ID]],Table3[Product ID],0))</f>
        <v>Lib</v>
      </c>
      <c r="M753" t="str">
        <f>VLOOKUP(OrderData[[#This Row],[Product ID]],products!$A$1:$G$49,3,FALSE)</f>
        <v>L</v>
      </c>
      <c r="N753">
        <f>VLOOKUP(OrderData[[#This Row],[Product ID]],products!$A$1:$G$49,5,FALSE)</f>
        <v>9.51</v>
      </c>
      <c r="O753" s="4">
        <f>OrderData[[#This Row],[Unit Price]]*OrderData[[#This Row],[Quantity]]</f>
        <v>19.02</v>
      </c>
      <c r="P753" t="str" cm="1">
        <f t="array" ref="P753">_xlfn.IFS(OrderData[[#This Row],[Roast Type]]="M","Medium",OrderData[[#This Row],[Roast Type]]="L","Light",OrderData[[#This Row],[Roast Type]]="D","Dark")</f>
        <v>Light</v>
      </c>
      <c r="Q753" t="str" cm="1">
        <f t="array" ref="Q753">_xlfn.IFS(OrderData[[#This Row],[Coffee Type]]="Rob","Robusta",OrderData[[#This Row],[Coffee Type]]="Ara","Arabica",OrderData[[#This Row],[Coffee Type]]="Lib","Librica",OrderData[[#This Row],[Coffee Type]]="Exc","Excelsior")</f>
        <v>Librica</v>
      </c>
    </row>
    <row r="754" spans="1:17" x14ac:dyDescent="0.3">
      <c r="A754" s="2" t="s">
        <v>1475</v>
      </c>
      <c r="B754" s="3">
        <v>43648</v>
      </c>
      <c r="C754" s="2" t="s">
        <v>1476</v>
      </c>
      <c r="D754" t="s">
        <v>22</v>
      </c>
      <c r="E754" s="2">
        <v>2</v>
      </c>
      <c r="F754" s="2" t="str">
        <f>VLOOKUP(OrderData[[#This Row],[Customer ID]],customers!$A$1:$I$1001,2,FALSE)</f>
        <v>Bran Sterke</v>
      </c>
      <c r="G754" s="2" t="str">
        <f>LEFT(OrderData[[#This Row],[Name]], SEARCH(" ", OrderData[[#This Row],[Name]]) - 1)</f>
        <v>Bran</v>
      </c>
      <c r="H754" s="2" t="str">
        <f>RIGHT(OrderData[[#This Row],[Name]], LEN(OrderData[[#This Row],[Name]]) - SEARCH(" ", OrderData[[#This Row],[Name]]))</f>
        <v>Sterke</v>
      </c>
      <c r="I754" s="2" t="str">
        <f>VLOOKUP(OrderData[[#This Row],[Customer ID]],customers!$A$1:$I$1001,6,FALSE)</f>
        <v>Fort Worth</v>
      </c>
      <c r="J754" s="2" t="str">
        <f>VLOOKUP(OrderData[[#This Row],[Customer ID]],customers!$A$1:$I$1001,7,FALSE)</f>
        <v>United States</v>
      </c>
      <c r="K754" t="str">
        <f>VLOOKUP(OrderData[[#This Row],[Customer ID]],customers!$A$1:$I$1001,9,FALSE)</f>
        <v>Yes</v>
      </c>
      <c r="L754" t="str">
        <f>INDEX(Table3[Coffee Type],MATCH(OrderData[[#This Row],[Product ID]],Table3[Product ID],0))</f>
        <v>Exc</v>
      </c>
      <c r="M754" t="str">
        <f>VLOOKUP(OrderData[[#This Row],[Product ID]],products!$A$1:$G$49,3,FALSE)</f>
        <v>M</v>
      </c>
      <c r="N754">
        <f>VLOOKUP(OrderData[[#This Row],[Product ID]],products!$A$1:$G$49,5,FALSE)</f>
        <v>13.75</v>
      </c>
      <c r="O754" s="4">
        <f>OrderData[[#This Row],[Unit Price]]*OrderData[[#This Row],[Quantity]]</f>
        <v>27.5</v>
      </c>
      <c r="P754" t="str" cm="1">
        <f t="array" ref="P754">_xlfn.IFS(OrderData[[#This Row],[Roast Type]]="M","Medium",OrderData[[#This Row],[Roast Type]]="L","Light",OrderData[[#This Row],[Roast Type]]="D","Dark")</f>
        <v>Medium</v>
      </c>
      <c r="Q754" t="str" cm="1">
        <f t="array" ref="Q754">_xlfn.IFS(OrderData[[#This Row],[Coffee Type]]="Rob","Robusta",OrderData[[#This Row],[Coffee Type]]="Ara","Arabica",OrderData[[#This Row],[Coffee Type]]="Lib","Librica",OrderData[[#This Row],[Coffee Type]]="Exc","Excelsior")</f>
        <v>Excelsior</v>
      </c>
    </row>
    <row r="755" spans="1:17" x14ac:dyDescent="0.3">
      <c r="A755" s="2" t="s">
        <v>1477</v>
      </c>
      <c r="B755" s="3">
        <v>44704</v>
      </c>
      <c r="C755" s="2" t="s">
        <v>1478</v>
      </c>
      <c r="D755" t="s">
        <v>85</v>
      </c>
      <c r="E755" s="2">
        <v>5</v>
      </c>
      <c r="F755" s="2" t="str">
        <f>VLOOKUP(OrderData[[#This Row],[Customer ID]],customers!$A$1:$I$1001,2,FALSE)</f>
        <v>Simone Capon</v>
      </c>
      <c r="G755" s="2" t="str">
        <f>LEFT(OrderData[[#This Row],[Name]], SEARCH(" ", OrderData[[#This Row],[Name]]) - 1)</f>
        <v>Simone</v>
      </c>
      <c r="H755" s="2" t="str">
        <f>RIGHT(OrderData[[#This Row],[Name]], LEN(OrderData[[#This Row],[Name]]) - SEARCH(" ", OrderData[[#This Row],[Name]]))</f>
        <v>Capon</v>
      </c>
      <c r="I755" s="2" t="str">
        <f>VLOOKUP(OrderData[[#This Row],[Customer ID]],customers!$A$1:$I$1001,6,FALSE)</f>
        <v>Phoenix</v>
      </c>
      <c r="J755" s="2" t="str">
        <f>VLOOKUP(OrderData[[#This Row],[Customer ID]],customers!$A$1:$I$1001,7,FALSE)</f>
        <v>United States</v>
      </c>
      <c r="K755" t="str">
        <f>VLOOKUP(OrderData[[#This Row],[Customer ID]],customers!$A$1:$I$1001,9,FALSE)</f>
        <v>No</v>
      </c>
      <c r="L755" t="str">
        <f>INDEX(Table3[Coffee Type],MATCH(OrderData[[#This Row],[Product ID]],Table3[Product ID],0))</f>
        <v>Ara</v>
      </c>
      <c r="M755" t="str">
        <f>VLOOKUP(OrderData[[#This Row],[Product ID]],products!$A$1:$G$49,3,FALSE)</f>
        <v>D</v>
      </c>
      <c r="N755">
        <f>VLOOKUP(OrderData[[#This Row],[Product ID]],products!$A$1:$G$49,5,FALSE)</f>
        <v>5.97</v>
      </c>
      <c r="O755" s="4">
        <f>OrderData[[#This Row],[Unit Price]]*OrderData[[#This Row],[Quantity]]</f>
        <v>29.849999999999998</v>
      </c>
      <c r="P755" t="str" cm="1">
        <f t="array" ref="P755">_xlfn.IFS(OrderData[[#This Row],[Roast Type]]="M","Medium",OrderData[[#This Row],[Roast Type]]="L","Light",OrderData[[#This Row],[Roast Type]]="D","Dark")</f>
        <v>Dark</v>
      </c>
      <c r="Q755" t="str" cm="1">
        <f t="array" ref="Q755">_xlfn.IFS(OrderData[[#This Row],[Coffee Type]]="Rob","Robusta",OrderData[[#This Row],[Coffee Type]]="Ara","Arabica",OrderData[[#This Row],[Coffee Type]]="Lib","Librica",OrderData[[#This Row],[Coffee Type]]="Exc","Excelsior")</f>
        <v>Arabica</v>
      </c>
    </row>
    <row r="756" spans="1:17" x14ac:dyDescent="0.3">
      <c r="A756" s="2" t="s">
        <v>1479</v>
      </c>
      <c r="B756" s="3">
        <v>44726</v>
      </c>
      <c r="C756" s="2" t="s">
        <v>1357</v>
      </c>
      <c r="D756" t="s">
        <v>67</v>
      </c>
      <c r="E756" s="2">
        <v>6</v>
      </c>
      <c r="F756" s="2" t="str">
        <f>VLOOKUP(OrderData[[#This Row],[Customer ID]],customers!$A$1:$I$1001,2,FALSE)</f>
        <v>Jimmy Dymoke</v>
      </c>
      <c r="G756" s="2" t="str">
        <f>LEFT(OrderData[[#This Row],[Name]], SEARCH(" ", OrderData[[#This Row],[Name]]) - 1)</f>
        <v>Jimmy</v>
      </c>
      <c r="H756" s="2" t="str">
        <f>RIGHT(OrderData[[#This Row],[Name]], LEN(OrderData[[#This Row],[Name]]) - SEARCH(" ", OrderData[[#This Row],[Name]]))</f>
        <v>Dymoke</v>
      </c>
      <c r="I756" s="2" t="str">
        <f>VLOOKUP(OrderData[[#This Row],[Customer ID]],customers!$A$1:$I$1001,6,FALSE)</f>
        <v>Beaumont</v>
      </c>
      <c r="J756" s="2" t="str">
        <f>VLOOKUP(OrderData[[#This Row],[Customer ID]],customers!$A$1:$I$1001,7,FALSE)</f>
        <v>Ireland</v>
      </c>
      <c r="K756" t="str">
        <f>VLOOKUP(OrderData[[#This Row],[Customer ID]],customers!$A$1:$I$1001,9,FALSE)</f>
        <v>No</v>
      </c>
      <c r="L756" t="str">
        <f>INDEX(Table3[Coffee Type],MATCH(OrderData[[#This Row],[Product ID]],Table3[Product ID],0))</f>
        <v>Ara</v>
      </c>
      <c r="M756" t="str">
        <f>VLOOKUP(OrderData[[#This Row],[Product ID]],products!$A$1:$G$49,3,FALSE)</f>
        <v>D</v>
      </c>
      <c r="N756">
        <f>VLOOKUP(OrderData[[#This Row],[Product ID]],products!$A$1:$G$49,5,FALSE)</f>
        <v>2.9849999999999999</v>
      </c>
      <c r="O756" s="4">
        <f>OrderData[[#This Row],[Unit Price]]*OrderData[[#This Row],[Quantity]]</f>
        <v>17.91</v>
      </c>
      <c r="P756" t="str" cm="1">
        <f t="array" ref="P756">_xlfn.IFS(OrderData[[#This Row],[Roast Type]]="M","Medium",OrderData[[#This Row],[Roast Type]]="L","Light",OrderData[[#This Row],[Roast Type]]="D","Dark")</f>
        <v>Dark</v>
      </c>
      <c r="Q756" t="str" cm="1">
        <f t="array" ref="Q756">_xlfn.IFS(OrderData[[#This Row],[Coffee Type]]="Rob","Robusta",OrderData[[#This Row],[Coffee Type]]="Ara","Arabica",OrderData[[#This Row],[Coffee Type]]="Lib","Librica",OrderData[[#This Row],[Coffee Type]]="Exc","Excelsior")</f>
        <v>Arabica</v>
      </c>
    </row>
    <row r="757" spans="1:17" x14ac:dyDescent="0.3">
      <c r="A757" s="2" t="s">
        <v>1480</v>
      </c>
      <c r="B757" s="3">
        <v>44397</v>
      </c>
      <c r="C757" s="2" t="s">
        <v>1481</v>
      </c>
      <c r="D757" t="s">
        <v>32</v>
      </c>
      <c r="E757" s="2">
        <v>6</v>
      </c>
      <c r="F757" s="2" t="str">
        <f>VLOOKUP(OrderData[[#This Row],[Customer ID]],customers!$A$1:$I$1001,2,FALSE)</f>
        <v>Foster Constance</v>
      </c>
      <c r="G757" s="2" t="str">
        <f>LEFT(OrderData[[#This Row],[Name]], SEARCH(" ", OrderData[[#This Row],[Name]]) - 1)</f>
        <v>Foster</v>
      </c>
      <c r="H757" s="2" t="str">
        <f>RIGHT(OrderData[[#This Row],[Name]], LEN(OrderData[[#This Row],[Name]]) - SEARCH(" ", OrderData[[#This Row],[Name]]))</f>
        <v>Constance</v>
      </c>
      <c r="I757" s="2" t="str">
        <f>VLOOKUP(OrderData[[#This Row],[Customer ID]],customers!$A$1:$I$1001,6,FALSE)</f>
        <v>Dallas</v>
      </c>
      <c r="J757" s="2" t="str">
        <f>VLOOKUP(OrderData[[#This Row],[Customer ID]],customers!$A$1:$I$1001,7,FALSE)</f>
        <v>United States</v>
      </c>
      <c r="K757" t="str">
        <f>VLOOKUP(OrderData[[#This Row],[Customer ID]],customers!$A$1:$I$1001,9,FALSE)</f>
        <v>No</v>
      </c>
      <c r="L757" t="str">
        <f>INDEX(Table3[Coffee Type],MATCH(OrderData[[#This Row],[Product ID]],Table3[Product ID],0))</f>
        <v>Lib</v>
      </c>
      <c r="M757" t="str">
        <f>VLOOKUP(OrderData[[#This Row],[Product ID]],products!$A$1:$G$49,3,FALSE)</f>
        <v>L</v>
      </c>
      <c r="N757">
        <f>VLOOKUP(OrderData[[#This Row],[Product ID]],products!$A$1:$G$49,5,FALSE)</f>
        <v>4.7549999999999999</v>
      </c>
      <c r="O757" s="4">
        <f>OrderData[[#This Row],[Unit Price]]*OrderData[[#This Row],[Quantity]]</f>
        <v>28.53</v>
      </c>
      <c r="P757" t="str" cm="1">
        <f t="array" ref="P757">_xlfn.IFS(OrderData[[#This Row],[Roast Type]]="M","Medium",OrderData[[#This Row],[Roast Type]]="L","Light",OrderData[[#This Row],[Roast Type]]="D","Dark")</f>
        <v>Light</v>
      </c>
      <c r="Q757" t="str" cm="1">
        <f t="array" ref="Q757">_xlfn.IFS(OrderData[[#This Row],[Coffee Type]]="Rob","Robusta",OrderData[[#This Row],[Coffee Type]]="Ara","Arabica",OrderData[[#This Row],[Coffee Type]]="Lib","Librica",OrderData[[#This Row],[Coffee Type]]="Exc","Excelsior")</f>
        <v>Librica</v>
      </c>
    </row>
    <row r="758" spans="1:17" x14ac:dyDescent="0.3">
      <c r="A758" s="2" t="s">
        <v>1482</v>
      </c>
      <c r="B758" s="3">
        <v>44715</v>
      </c>
      <c r="C758" s="2" t="s">
        <v>1483</v>
      </c>
      <c r="D758" t="s">
        <v>192</v>
      </c>
      <c r="E758" s="2">
        <v>4</v>
      </c>
      <c r="F758" s="2" t="str">
        <f>VLOOKUP(OrderData[[#This Row],[Customer ID]],customers!$A$1:$I$1001,2,FALSE)</f>
        <v>Fernando Sulman</v>
      </c>
      <c r="G758" s="2" t="str">
        <f>LEFT(OrderData[[#This Row],[Name]], SEARCH(" ", OrderData[[#This Row],[Name]]) - 1)</f>
        <v>Fernando</v>
      </c>
      <c r="H758" s="2" t="str">
        <f>RIGHT(OrderData[[#This Row],[Name]], LEN(OrderData[[#This Row],[Name]]) - SEARCH(" ", OrderData[[#This Row],[Name]]))</f>
        <v>Sulman</v>
      </c>
      <c r="I758" s="2" t="str">
        <f>VLOOKUP(OrderData[[#This Row],[Customer ID]],customers!$A$1:$I$1001,6,FALSE)</f>
        <v>Asheville</v>
      </c>
      <c r="J758" s="2" t="str">
        <f>VLOOKUP(OrderData[[#This Row],[Customer ID]],customers!$A$1:$I$1001,7,FALSE)</f>
        <v>United States</v>
      </c>
      <c r="K758" t="str">
        <f>VLOOKUP(OrderData[[#This Row],[Customer ID]],customers!$A$1:$I$1001,9,FALSE)</f>
        <v>Yes</v>
      </c>
      <c r="L758" t="str">
        <f>INDEX(Table3[Coffee Type],MATCH(OrderData[[#This Row],[Product ID]],Table3[Product ID],0))</f>
        <v>Rob</v>
      </c>
      <c r="M758" t="str">
        <f>VLOOKUP(OrderData[[#This Row],[Product ID]],products!$A$1:$G$49,3,FALSE)</f>
        <v>D</v>
      </c>
      <c r="N758">
        <f>VLOOKUP(OrderData[[#This Row],[Product ID]],products!$A$1:$G$49,5,FALSE)</f>
        <v>8.9499999999999993</v>
      </c>
      <c r="O758" s="4">
        <f>OrderData[[#This Row],[Unit Price]]*OrderData[[#This Row],[Quantity]]</f>
        <v>35.799999999999997</v>
      </c>
      <c r="P758" t="str" cm="1">
        <f t="array" ref="P758">_xlfn.IFS(OrderData[[#This Row],[Roast Type]]="M","Medium",OrderData[[#This Row],[Roast Type]]="L","Light",OrderData[[#This Row],[Roast Type]]="D","Dark")</f>
        <v>Dark</v>
      </c>
      <c r="Q758" t="str" cm="1">
        <f t="array" ref="Q758">_xlfn.IFS(OrderData[[#This Row],[Coffee Type]]="Rob","Robusta",OrderData[[#This Row],[Coffee Type]]="Ara","Arabica",OrderData[[#This Row],[Coffee Type]]="Lib","Librica",OrderData[[#This Row],[Coffee Type]]="Exc","Excelsior")</f>
        <v>Robusta</v>
      </c>
    </row>
    <row r="759" spans="1:17" x14ac:dyDescent="0.3">
      <c r="A759" s="2" t="s">
        <v>1484</v>
      </c>
      <c r="B759" s="3">
        <v>43977</v>
      </c>
      <c r="C759" s="2" t="s">
        <v>1485</v>
      </c>
      <c r="D759" t="s">
        <v>85</v>
      </c>
      <c r="E759" s="2">
        <v>3</v>
      </c>
      <c r="F759" s="2" t="str">
        <f>VLOOKUP(OrderData[[#This Row],[Customer ID]],customers!$A$1:$I$1001,2,FALSE)</f>
        <v>Dorotea Hollyman</v>
      </c>
      <c r="G759" s="2" t="str">
        <f>LEFT(OrderData[[#This Row],[Name]], SEARCH(" ", OrderData[[#This Row],[Name]]) - 1)</f>
        <v>Dorotea</v>
      </c>
      <c r="H759" s="2" t="str">
        <f>RIGHT(OrderData[[#This Row],[Name]], LEN(OrderData[[#This Row],[Name]]) - SEARCH(" ", OrderData[[#This Row],[Name]]))</f>
        <v>Hollyman</v>
      </c>
      <c r="I759" s="2" t="str">
        <f>VLOOKUP(OrderData[[#This Row],[Customer ID]],customers!$A$1:$I$1001,6,FALSE)</f>
        <v>Billings</v>
      </c>
      <c r="J759" s="2" t="str">
        <f>VLOOKUP(OrderData[[#This Row],[Customer ID]],customers!$A$1:$I$1001,7,FALSE)</f>
        <v>United States</v>
      </c>
      <c r="K759" t="str">
        <f>VLOOKUP(OrderData[[#This Row],[Customer ID]],customers!$A$1:$I$1001,9,FALSE)</f>
        <v>Yes</v>
      </c>
      <c r="L759" t="str">
        <f>INDEX(Table3[Coffee Type],MATCH(OrderData[[#This Row],[Product ID]],Table3[Product ID],0))</f>
        <v>Ara</v>
      </c>
      <c r="M759" t="str">
        <f>VLOOKUP(OrderData[[#This Row],[Product ID]],products!$A$1:$G$49,3,FALSE)</f>
        <v>D</v>
      </c>
      <c r="N759">
        <f>VLOOKUP(OrderData[[#This Row],[Product ID]],products!$A$1:$G$49,5,FALSE)</f>
        <v>5.97</v>
      </c>
      <c r="O759" s="4">
        <f>OrderData[[#This Row],[Unit Price]]*OrderData[[#This Row],[Quantity]]</f>
        <v>17.91</v>
      </c>
      <c r="P759" t="str" cm="1">
        <f t="array" ref="P759">_xlfn.IFS(OrderData[[#This Row],[Roast Type]]="M","Medium",OrderData[[#This Row],[Roast Type]]="L","Light",OrderData[[#This Row],[Roast Type]]="D","Dark")</f>
        <v>Dark</v>
      </c>
      <c r="Q759" t="str" cm="1">
        <f t="array" ref="Q759">_xlfn.IFS(OrderData[[#This Row],[Coffee Type]]="Rob","Robusta",OrderData[[#This Row],[Coffee Type]]="Ara","Arabica",OrderData[[#This Row],[Coffee Type]]="Lib","Librica",OrderData[[#This Row],[Coffee Type]]="Exc","Excelsior")</f>
        <v>Arabica</v>
      </c>
    </row>
    <row r="760" spans="1:17" x14ac:dyDescent="0.3">
      <c r="A760" s="2" t="s">
        <v>1486</v>
      </c>
      <c r="B760" s="3">
        <v>43672</v>
      </c>
      <c r="C760" s="2" t="s">
        <v>1487</v>
      </c>
      <c r="D760" t="s">
        <v>192</v>
      </c>
      <c r="E760" s="2">
        <v>1</v>
      </c>
      <c r="F760" s="2" t="str">
        <f>VLOOKUP(OrderData[[#This Row],[Customer ID]],customers!$A$1:$I$1001,2,FALSE)</f>
        <v>Lorelei Nardoni</v>
      </c>
      <c r="G760" s="2" t="str">
        <f>LEFT(OrderData[[#This Row],[Name]], SEARCH(" ", OrderData[[#This Row],[Name]]) - 1)</f>
        <v>Lorelei</v>
      </c>
      <c r="H760" s="2" t="str">
        <f>RIGHT(OrderData[[#This Row],[Name]], LEN(OrderData[[#This Row],[Name]]) - SEARCH(" ", OrderData[[#This Row],[Name]]))</f>
        <v>Nardoni</v>
      </c>
      <c r="I760" s="2" t="str">
        <f>VLOOKUP(OrderData[[#This Row],[Customer ID]],customers!$A$1:$I$1001,6,FALSE)</f>
        <v>Saint Louis</v>
      </c>
      <c r="J760" s="2" t="str">
        <f>VLOOKUP(OrderData[[#This Row],[Customer ID]],customers!$A$1:$I$1001,7,FALSE)</f>
        <v>United States</v>
      </c>
      <c r="K760" t="str">
        <f>VLOOKUP(OrderData[[#This Row],[Customer ID]],customers!$A$1:$I$1001,9,FALSE)</f>
        <v>No</v>
      </c>
      <c r="L760" t="str">
        <f>INDEX(Table3[Coffee Type],MATCH(OrderData[[#This Row],[Product ID]],Table3[Product ID],0))</f>
        <v>Rob</v>
      </c>
      <c r="M760" t="str">
        <f>VLOOKUP(OrderData[[#This Row],[Product ID]],products!$A$1:$G$49,3,FALSE)</f>
        <v>D</v>
      </c>
      <c r="N760">
        <f>VLOOKUP(OrderData[[#This Row],[Product ID]],products!$A$1:$G$49,5,FALSE)</f>
        <v>8.9499999999999993</v>
      </c>
      <c r="O760" s="4">
        <f>OrderData[[#This Row],[Unit Price]]*OrderData[[#This Row],[Quantity]]</f>
        <v>8.9499999999999993</v>
      </c>
      <c r="P760" t="str" cm="1">
        <f t="array" ref="P760">_xlfn.IFS(OrderData[[#This Row],[Roast Type]]="M","Medium",OrderData[[#This Row],[Roast Type]]="L","Light",OrderData[[#This Row],[Roast Type]]="D","Dark")</f>
        <v>Dark</v>
      </c>
      <c r="Q760" t="str" cm="1">
        <f t="array" ref="Q760">_xlfn.IFS(OrderData[[#This Row],[Coffee Type]]="Rob","Robusta",OrderData[[#This Row],[Coffee Type]]="Ara","Arabica",OrderData[[#This Row],[Coffee Type]]="Lib","Librica",OrderData[[#This Row],[Coffee Type]]="Exc","Excelsior")</f>
        <v>Robusta</v>
      </c>
    </row>
    <row r="761" spans="1:17" x14ac:dyDescent="0.3">
      <c r="A761" s="2" t="s">
        <v>1488</v>
      </c>
      <c r="B761" s="3">
        <v>44126</v>
      </c>
      <c r="C761" s="2" t="s">
        <v>1489</v>
      </c>
      <c r="D761" t="s">
        <v>122</v>
      </c>
      <c r="E761" s="2">
        <v>1</v>
      </c>
      <c r="F761" s="2" t="str">
        <f>VLOOKUP(OrderData[[#This Row],[Customer ID]],customers!$A$1:$I$1001,2,FALSE)</f>
        <v>Dallas Yarham</v>
      </c>
      <c r="G761" s="2" t="str">
        <f>LEFT(OrderData[[#This Row],[Name]], SEARCH(" ", OrderData[[#This Row],[Name]]) - 1)</f>
        <v>Dallas</v>
      </c>
      <c r="H761" s="2" t="str">
        <f>RIGHT(OrderData[[#This Row],[Name]], LEN(OrderData[[#This Row],[Name]]) - SEARCH(" ", OrderData[[#This Row],[Name]]))</f>
        <v>Yarham</v>
      </c>
      <c r="I761" s="2" t="str">
        <f>VLOOKUP(OrderData[[#This Row],[Customer ID]],customers!$A$1:$I$1001,6,FALSE)</f>
        <v>Independence</v>
      </c>
      <c r="J761" s="2" t="str">
        <f>VLOOKUP(OrderData[[#This Row],[Customer ID]],customers!$A$1:$I$1001,7,FALSE)</f>
        <v>United States</v>
      </c>
      <c r="K761" t="str">
        <f>VLOOKUP(OrderData[[#This Row],[Customer ID]],customers!$A$1:$I$1001,9,FALSE)</f>
        <v>Yes</v>
      </c>
      <c r="L761" t="str">
        <f>INDEX(Table3[Coffee Type],MATCH(OrderData[[#This Row],[Product ID]],Table3[Product ID],0))</f>
        <v>Lib</v>
      </c>
      <c r="M761" t="str">
        <f>VLOOKUP(OrderData[[#This Row],[Product ID]],products!$A$1:$G$49,3,FALSE)</f>
        <v>D</v>
      </c>
      <c r="N761">
        <f>VLOOKUP(OrderData[[#This Row],[Product ID]],products!$A$1:$G$49,5,FALSE)</f>
        <v>29.784999999999997</v>
      </c>
      <c r="O761" s="4">
        <f>OrderData[[#This Row],[Unit Price]]*OrderData[[#This Row],[Quantity]]</f>
        <v>29.784999999999997</v>
      </c>
      <c r="P761" t="str" cm="1">
        <f t="array" ref="P761">_xlfn.IFS(OrderData[[#This Row],[Roast Type]]="M","Medium",OrderData[[#This Row],[Roast Type]]="L","Light",OrderData[[#This Row],[Roast Type]]="D","Dark")</f>
        <v>Dark</v>
      </c>
      <c r="Q761" t="str" cm="1">
        <f t="array" ref="Q761">_xlfn.IFS(OrderData[[#This Row],[Coffee Type]]="Rob","Robusta",OrderData[[#This Row],[Coffee Type]]="Ara","Arabica",OrderData[[#This Row],[Coffee Type]]="Lib","Librica",OrderData[[#This Row],[Coffee Type]]="Exc","Excelsior")</f>
        <v>Librica</v>
      </c>
    </row>
    <row r="762" spans="1:17" x14ac:dyDescent="0.3">
      <c r="A762" s="2" t="s">
        <v>1490</v>
      </c>
      <c r="B762" s="3">
        <v>44189</v>
      </c>
      <c r="C762" s="2" t="s">
        <v>1491</v>
      </c>
      <c r="D762" t="s">
        <v>189</v>
      </c>
      <c r="E762" s="2">
        <v>5</v>
      </c>
      <c r="F762" s="2" t="str">
        <f>VLOOKUP(OrderData[[#This Row],[Customer ID]],customers!$A$1:$I$1001,2,FALSE)</f>
        <v>Arlana Ferrea</v>
      </c>
      <c r="G762" s="2" t="str">
        <f>LEFT(OrderData[[#This Row],[Name]], SEARCH(" ", OrderData[[#This Row],[Name]]) - 1)</f>
        <v>Arlana</v>
      </c>
      <c r="H762" s="2" t="str">
        <f>RIGHT(OrderData[[#This Row],[Name]], LEN(OrderData[[#This Row],[Name]]) - SEARCH(" ", OrderData[[#This Row],[Name]]))</f>
        <v>Ferrea</v>
      </c>
      <c r="I762" s="2" t="str">
        <f>VLOOKUP(OrderData[[#This Row],[Customer ID]],customers!$A$1:$I$1001,6,FALSE)</f>
        <v>Greensboro</v>
      </c>
      <c r="J762" s="2" t="str">
        <f>VLOOKUP(OrderData[[#This Row],[Customer ID]],customers!$A$1:$I$1001,7,FALSE)</f>
        <v>United States</v>
      </c>
      <c r="K762" t="str">
        <f>VLOOKUP(OrderData[[#This Row],[Customer ID]],customers!$A$1:$I$1001,9,FALSE)</f>
        <v>No</v>
      </c>
      <c r="L762" t="str">
        <f>INDEX(Table3[Coffee Type],MATCH(OrderData[[#This Row],[Product ID]],Table3[Product ID],0))</f>
        <v>Exc</v>
      </c>
      <c r="M762" t="str">
        <f>VLOOKUP(OrderData[[#This Row],[Product ID]],products!$A$1:$G$49,3,FALSE)</f>
        <v>L</v>
      </c>
      <c r="N762">
        <f>VLOOKUP(OrderData[[#This Row],[Product ID]],products!$A$1:$G$49,5,FALSE)</f>
        <v>8.91</v>
      </c>
      <c r="O762" s="4">
        <f>OrderData[[#This Row],[Unit Price]]*OrderData[[#This Row],[Quantity]]</f>
        <v>44.55</v>
      </c>
      <c r="P762" t="str" cm="1">
        <f t="array" ref="P762">_xlfn.IFS(OrderData[[#This Row],[Roast Type]]="M","Medium",OrderData[[#This Row],[Roast Type]]="L","Light",OrderData[[#This Row],[Roast Type]]="D","Dark")</f>
        <v>Light</v>
      </c>
      <c r="Q762" t="str" cm="1">
        <f t="array" ref="Q762">_xlfn.IFS(OrderData[[#This Row],[Coffee Type]]="Rob","Robusta",OrderData[[#This Row],[Coffee Type]]="Ara","Arabica",OrderData[[#This Row],[Coffee Type]]="Lib","Librica",OrderData[[#This Row],[Coffee Type]]="Exc","Excelsior")</f>
        <v>Excelsior</v>
      </c>
    </row>
    <row r="763" spans="1:17" x14ac:dyDescent="0.3">
      <c r="A763" s="2" t="s">
        <v>1492</v>
      </c>
      <c r="B763" s="3">
        <v>43714</v>
      </c>
      <c r="C763" s="2" t="s">
        <v>1493</v>
      </c>
      <c r="D763" t="s">
        <v>150</v>
      </c>
      <c r="E763" s="2">
        <v>6</v>
      </c>
      <c r="F763" s="2" t="str">
        <f>VLOOKUP(OrderData[[#This Row],[Customer ID]],customers!$A$1:$I$1001,2,FALSE)</f>
        <v>Chuck Kendrick</v>
      </c>
      <c r="G763" s="2" t="str">
        <f>LEFT(OrderData[[#This Row],[Name]], SEARCH(" ", OrderData[[#This Row],[Name]]) - 1)</f>
        <v>Chuck</v>
      </c>
      <c r="H763" s="2" t="str">
        <f>RIGHT(OrderData[[#This Row],[Name]], LEN(OrderData[[#This Row],[Name]]) - SEARCH(" ", OrderData[[#This Row],[Name]]))</f>
        <v>Kendrick</v>
      </c>
      <c r="I763" s="2" t="str">
        <f>VLOOKUP(OrderData[[#This Row],[Customer ID]],customers!$A$1:$I$1001,6,FALSE)</f>
        <v>Monroe</v>
      </c>
      <c r="J763" s="2" t="str">
        <f>VLOOKUP(OrderData[[#This Row],[Customer ID]],customers!$A$1:$I$1001,7,FALSE)</f>
        <v>United States</v>
      </c>
      <c r="K763" t="str">
        <f>VLOOKUP(OrderData[[#This Row],[Customer ID]],customers!$A$1:$I$1001,9,FALSE)</f>
        <v>Yes</v>
      </c>
      <c r="L763" t="str">
        <f>INDEX(Table3[Coffee Type],MATCH(OrderData[[#This Row],[Product ID]],Table3[Product ID],0))</f>
        <v>Exc</v>
      </c>
      <c r="M763" t="str">
        <f>VLOOKUP(OrderData[[#This Row],[Product ID]],products!$A$1:$G$49,3,FALSE)</f>
        <v>L</v>
      </c>
      <c r="N763">
        <f>VLOOKUP(OrderData[[#This Row],[Product ID]],products!$A$1:$G$49,5,FALSE)</f>
        <v>14.85</v>
      </c>
      <c r="O763" s="4">
        <f>OrderData[[#This Row],[Unit Price]]*OrderData[[#This Row],[Quantity]]</f>
        <v>89.1</v>
      </c>
      <c r="P763" t="str" cm="1">
        <f t="array" ref="P763">_xlfn.IFS(OrderData[[#This Row],[Roast Type]]="M","Medium",OrderData[[#This Row],[Roast Type]]="L","Light",OrderData[[#This Row],[Roast Type]]="D","Dark")</f>
        <v>Light</v>
      </c>
      <c r="Q763" t="str" cm="1">
        <f t="array" ref="Q763">_xlfn.IFS(OrderData[[#This Row],[Coffee Type]]="Rob","Robusta",OrderData[[#This Row],[Coffee Type]]="Ara","Arabica",OrderData[[#This Row],[Coffee Type]]="Lib","Librica",OrderData[[#This Row],[Coffee Type]]="Exc","Excelsior")</f>
        <v>Excelsior</v>
      </c>
    </row>
    <row r="764" spans="1:17" x14ac:dyDescent="0.3">
      <c r="A764" s="2" t="s">
        <v>1494</v>
      </c>
      <c r="B764" s="3">
        <v>43563</v>
      </c>
      <c r="C764" s="2" t="s">
        <v>1495</v>
      </c>
      <c r="D764" t="s">
        <v>91</v>
      </c>
      <c r="E764" s="2">
        <v>5</v>
      </c>
      <c r="F764" s="2" t="str">
        <f>VLOOKUP(OrderData[[#This Row],[Customer ID]],customers!$A$1:$I$1001,2,FALSE)</f>
        <v>Sharona Danilchik</v>
      </c>
      <c r="G764" s="2" t="str">
        <f>LEFT(OrderData[[#This Row],[Name]], SEARCH(" ", OrderData[[#This Row],[Name]]) - 1)</f>
        <v>Sharona</v>
      </c>
      <c r="H764" s="2" t="str">
        <f>RIGHT(OrderData[[#This Row],[Name]], LEN(OrderData[[#This Row],[Name]]) - SEARCH(" ", OrderData[[#This Row],[Name]]))</f>
        <v>Danilchik</v>
      </c>
      <c r="I764" s="2" t="str">
        <f>VLOOKUP(OrderData[[#This Row],[Customer ID]],customers!$A$1:$I$1001,6,FALSE)</f>
        <v>Halton</v>
      </c>
      <c r="J764" s="2" t="str">
        <f>VLOOKUP(OrderData[[#This Row],[Customer ID]],customers!$A$1:$I$1001,7,FALSE)</f>
        <v>United Kingdom</v>
      </c>
      <c r="K764" t="str">
        <f>VLOOKUP(OrderData[[#This Row],[Customer ID]],customers!$A$1:$I$1001,9,FALSE)</f>
        <v>No</v>
      </c>
      <c r="L764" t="str">
        <f>INDEX(Table3[Coffee Type],MATCH(OrderData[[#This Row],[Product ID]],Table3[Product ID],0))</f>
        <v>Lib</v>
      </c>
      <c r="M764" t="str">
        <f>VLOOKUP(OrderData[[#This Row],[Product ID]],products!$A$1:$G$49,3,FALSE)</f>
        <v>M</v>
      </c>
      <c r="N764">
        <f>VLOOKUP(OrderData[[#This Row],[Product ID]],products!$A$1:$G$49,5,FALSE)</f>
        <v>8.73</v>
      </c>
      <c r="O764" s="4">
        <f>OrderData[[#This Row],[Unit Price]]*OrderData[[#This Row],[Quantity]]</f>
        <v>43.650000000000006</v>
      </c>
      <c r="P764" t="str" cm="1">
        <f t="array" ref="P764">_xlfn.IFS(OrderData[[#This Row],[Roast Type]]="M","Medium",OrderData[[#This Row],[Roast Type]]="L","Light",OrderData[[#This Row],[Roast Type]]="D","Dark")</f>
        <v>Medium</v>
      </c>
      <c r="Q764" t="str" cm="1">
        <f t="array" ref="Q764">_xlfn.IFS(OrderData[[#This Row],[Coffee Type]]="Rob","Robusta",OrderData[[#This Row],[Coffee Type]]="Ara","Arabica",OrderData[[#This Row],[Coffee Type]]="Lib","Librica",OrderData[[#This Row],[Coffee Type]]="Exc","Excelsior")</f>
        <v>Librica</v>
      </c>
    </row>
    <row r="765" spans="1:17" x14ac:dyDescent="0.3">
      <c r="A765" s="2" t="s">
        <v>1496</v>
      </c>
      <c r="B765" s="3">
        <v>44587</v>
      </c>
      <c r="C765" s="2" t="s">
        <v>1497</v>
      </c>
      <c r="D765" t="s">
        <v>205</v>
      </c>
      <c r="E765" s="2">
        <v>3</v>
      </c>
      <c r="F765" s="2" t="str">
        <f>VLOOKUP(OrderData[[#This Row],[Customer ID]],customers!$A$1:$I$1001,2,FALSE)</f>
        <v>Sarajane Potter</v>
      </c>
      <c r="G765" s="2" t="str">
        <f>LEFT(OrderData[[#This Row],[Name]], SEARCH(" ", OrderData[[#This Row],[Name]]) - 1)</f>
        <v>Sarajane</v>
      </c>
      <c r="H765" s="2" t="str">
        <f>RIGHT(OrderData[[#This Row],[Name]], LEN(OrderData[[#This Row],[Name]]) - SEARCH(" ", OrderData[[#This Row],[Name]]))</f>
        <v>Potter</v>
      </c>
      <c r="I765" s="2" t="str">
        <f>VLOOKUP(OrderData[[#This Row],[Customer ID]],customers!$A$1:$I$1001,6,FALSE)</f>
        <v>Fort Worth</v>
      </c>
      <c r="J765" s="2" t="str">
        <f>VLOOKUP(OrderData[[#This Row],[Customer ID]],customers!$A$1:$I$1001,7,FALSE)</f>
        <v>United States</v>
      </c>
      <c r="K765" t="str">
        <f>VLOOKUP(OrderData[[#This Row],[Customer ID]],customers!$A$1:$I$1001,9,FALSE)</f>
        <v>No</v>
      </c>
      <c r="L765" t="str">
        <f>INDEX(Table3[Coffee Type],MATCH(OrderData[[#This Row],[Product ID]],Table3[Product ID],0))</f>
        <v>Ara</v>
      </c>
      <c r="M765" t="str">
        <f>VLOOKUP(OrderData[[#This Row],[Product ID]],products!$A$1:$G$49,3,FALSE)</f>
        <v>L</v>
      </c>
      <c r="N765">
        <f>VLOOKUP(OrderData[[#This Row],[Product ID]],products!$A$1:$G$49,5,FALSE)</f>
        <v>7.77</v>
      </c>
      <c r="O765" s="4">
        <f>OrderData[[#This Row],[Unit Price]]*OrderData[[#This Row],[Quantity]]</f>
        <v>23.31</v>
      </c>
      <c r="P765" t="str" cm="1">
        <f t="array" ref="P765">_xlfn.IFS(OrderData[[#This Row],[Roast Type]]="M","Medium",OrderData[[#This Row],[Roast Type]]="L","Light",OrderData[[#This Row],[Roast Type]]="D","Dark")</f>
        <v>Light</v>
      </c>
      <c r="Q765" t="str" cm="1">
        <f t="array" ref="Q765">_xlfn.IFS(OrderData[[#This Row],[Coffee Type]]="Rob","Robusta",OrderData[[#This Row],[Coffee Type]]="Ara","Arabica",OrderData[[#This Row],[Coffee Type]]="Lib","Librica",OrderData[[#This Row],[Coffee Type]]="Exc","Excelsior")</f>
        <v>Arabica</v>
      </c>
    </row>
    <row r="766" spans="1:17" x14ac:dyDescent="0.3">
      <c r="A766" s="2" t="s">
        <v>1498</v>
      </c>
      <c r="B766" s="3">
        <v>43797</v>
      </c>
      <c r="C766" s="2" t="s">
        <v>1499</v>
      </c>
      <c r="D766" t="s">
        <v>217</v>
      </c>
      <c r="E766" s="2">
        <v>6</v>
      </c>
      <c r="F766" s="2" t="str">
        <f>VLOOKUP(OrderData[[#This Row],[Customer ID]],customers!$A$1:$I$1001,2,FALSE)</f>
        <v>Bobby Folomkin</v>
      </c>
      <c r="G766" s="2" t="str">
        <f>LEFT(OrderData[[#This Row],[Name]], SEARCH(" ", OrderData[[#This Row],[Name]]) - 1)</f>
        <v>Bobby</v>
      </c>
      <c r="H766" s="2" t="str">
        <f>RIGHT(OrderData[[#This Row],[Name]], LEN(OrderData[[#This Row],[Name]]) - SEARCH(" ", OrderData[[#This Row],[Name]]))</f>
        <v>Folomkin</v>
      </c>
      <c r="I766" s="2" t="str">
        <f>VLOOKUP(OrderData[[#This Row],[Customer ID]],customers!$A$1:$I$1001,6,FALSE)</f>
        <v>Fargo</v>
      </c>
      <c r="J766" s="2" t="str">
        <f>VLOOKUP(OrderData[[#This Row],[Customer ID]],customers!$A$1:$I$1001,7,FALSE)</f>
        <v>United States</v>
      </c>
      <c r="K766" t="str">
        <f>VLOOKUP(OrderData[[#This Row],[Customer ID]],customers!$A$1:$I$1001,9,FALSE)</f>
        <v>Yes</v>
      </c>
      <c r="L766" t="str">
        <f>INDEX(Table3[Coffee Type],MATCH(OrderData[[#This Row],[Product ID]],Table3[Product ID],0))</f>
        <v>Ara</v>
      </c>
      <c r="M766" t="str">
        <f>VLOOKUP(OrderData[[#This Row],[Product ID]],products!$A$1:$G$49,3,FALSE)</f>
        <v>L</v>
      </c>
      <c r="N766">
        <f>VLOOKUP(OrderData[[#This Row],[Product ID]],products!$A$1:$G$49,5,FALSE)</f>
        <v>29.784999999999997</v>
      </c>
      <c r="O766" s="4">
        <f>OrderData[[#This Row],[Unit Price]]*OrderData[[#This Row],[Quantity]]</f>
        <v>178.70999999999998</v>
      </c>
      <c r="P766" t="str" cm="1">
        <f t="array" ref="P766">_xlfn.IFS(OrderData[[#This Row],[Roast Type]]="M","Medium",OrderData[[#This Row],[Roast Type]]="L","Light",OrderData[[#This Row],[Roast Type]]="D","Dark")</f>
        <v>Light</v>
      </c>
      <c r="Q766" t="str" cm="1">
        <f t="array" ref="Q766">_xlfn.IFS(OrderData[[#This Row],[Coffee Type]]="Rob","Robusta",OrderData[[#This Row],[Coffee Type]]="Ara","Arabica",OrderData[[#This Row],[Coffee Type]]="Lib","Librica",OrderData[[#This Row],[Coffee Type]]="Exc","Excelsior")</f>
        <v>Arabica</v>
      </c>
    </row>
    <row r="767" spans="1:17" x14ac:dyDescent="0.3">
      <c r="A767" s="2" t="s">
        <v>1500</v>
      </c>
      <c r="B767" s="3">
        <v>43667</v>
      </c>
      <c r="C767" s="2" t="s">
        <v>1501</v>
      </c>
      <c r="D767" t="s">
        <v>15</v>
      </c>
      <c r="E767" s="2">
        <v>6</v>
      </c>
      <c r="F767" s="2" t="str">
        <f>VLOOKUP(OrderData[[#This Row],[Customer ID]],customers!$A$1:$I$1001,2,FALSE)</f>
        <v>Rafferty Pursglove</v>
      </c>
      <c r="G767" s="2" t="str">
        <f>LEFT(OrderData[[#This Row],[Name]], SEARCH(" ", OrderData[[#This Row],[Name]]) - 1)</f>
        <v>Rafferty</v>
      </c>
      <c r="H767" s="2" t="str">
        <f>RIGHT(OrderData[[#This Row],[Name]], LEN(OrderData[[#This Row],[Name]]) - SEARCH(" ", OrderData[[#This Row],[Name]]))</f>
        <v>Pursglove</v>
      </c>
      <c r="I767" s="2" t="str">
        <f>VLOOKUP(OrderData[[#This Row],[Customer ID]],customers!$A$1:$I$1001,6,FALSE)</f>
        <v>Garland</v>
      </c>
      <c r="J767" s="2" t="str">
        <f>VLOOKUP(OrderData[[#This Row],[Customer ID]],customers!$A$1:$I$1001,7,FALSE)</f>
        <v>United States</v>
      </c>
      <c r="K767" t="str">
        <f>VLOOKUP(OrderData[[#This Row],[Customer ID]],customers!$A$1:$I$1001,9,FALSE)</f>
        <v>Yes</v>
      </c>
      <c r="L767" t="str">
        <f>INDEX(Table3[Coffee Type],MATCH(OrderData[[#This Row],[Product ID]],Table3[Product ID],0))</f>
        <v>Rob</v>
      </c>
      <c r="M767" t="str">
        <f>VLOOKUP(OrderData[[#This Row],[Product ID]],products!$A$1:$G$49,3,FALSE)</f>
        <v>M</v>
      </c>
      <c r="N767">
        <f>VLOOKUP(OrderData[[#This Row],[Product ID]],products!$A$1:$G$49,5,FALSE)</f>
        <v>9.9499999999999993</v>
      </c>
      <c r="O767" s="4">
        <f>OrderData[[#This Row],[Unit Price]]*OrderData[[#This Row],[Quantity]]</f>
        <v>59.699999999999996</v>
      </c>
      <c r="P767" t="str" cm="1">
        <f t="array" ref="P767">_xlfn.IFS(OrderData[[#This Row],[Roast Type]]="M","Medium",OrderData[[#This Row],[Roast Type]]="L","Light",OrderData[[#This Row],[Roast Type]]="D","Dark")</f>
        <v>Medium</v>
      </c>
      <c r="Q767" t="str" cm="1">
        <f t="array" ref="Q767">_xlfn.IFS(OrderData[[#This Row],[Coffee Type]]="Rob","Robusta",OrderData[[#This Row],[Coffee Type]]="Ara","Arabica",OrderData[[#This Row],[Coffee Type]]="Lib","Librica",OrderData[[#This Row],[Coffee Type]]="Exc","Excelsior")</f>
        <v>Robusta</v>
      </c>
    </row>
    <row r="768" spans="1:17" x14ac:dyDescent="0.3">
      <c r="A768" s="2" t="s">
        <v>1500</v>
      </c>
      <c r="B768" s="3">
        <v>43667</v>
      </c>
      <c r="C768" s="2" t="s">
        <v>1501</v>
      </c>
      <c r="D768" t="s">
        <v>205</v>
      </c>
      <c r="E768" s="2">
        <v>2</v>
      </c>
      <c r="F768" s="2" t="str">
        <f>VLOOKUP(OrderData[[#This Row],[Customer ID]],customers!$A$1:$I$1001,2,FALSE)</f>
        <v>Rafferty Pursglove</v>
      </c>
      <c r="G768" s="2" t="str">
        <f>LEFT(OrderData[[#This Row],[Name]], SEARCH(" ", OrderData[[#This Row],[Name]]) - 1)</f>
        <v>Rafferty</v>
      </c>
      <c r="H768" s="2" t="str">
        <f>RIGHT(OrderData[[#This Row],[Name]], LEN(OrderData[[#This Row],[Name]]) - SEARCH(" ", OrderData[[#This Row],[Name]]))</f>
        <v>Pursglove</v>
      </c>
      <c r="I768" s="2" t="str">
        <f>VLOOKUP(OrderData[[#This Row],[Customer ID]],customers!$A$1:$I$1001,6,FALSE)</f>
        <v>Garland</v>
      </c>
      <c r="J768" s="2" t="str">
        <f>VLOOKUP(OrderData[[#This Row],[Customer ID]],customers!$A$1:$I$1001,7,FALSE)</f>
        <v>United States</v>
      </c>
      <c r="K768" t="str">
        <f>VLOOKUP(OrderData[[#This Row],[Customer ID]],customers!$A$1:$I$1001,9,FALSE)</f>
        <v>Yes</v>
      </c>
      <c r="L768" t="str">
        <f>INDEX(Table3[Coffee Type],MATCH(OrderData[[#This Row],[Product ID]],Table3[Product ID],0))</f>
        <v>Ara</v>
      </c>
      <c r="M768" t="str">
        <f>VLOOKUP(OrderData[[#This Row],[Product ID]],products!$A$1:$G$49,3,FALSE)</f>
        <v>L</v>
      </c>
      <c r="N768">
        <f>VLOOKUP(OrderData[[#This Row],[Product ID]],products!$A$1:$G$49,5,FALSE)</f>
        <v>7.77</v>
      </c>
      <c r="O768" s="4">
        <f>OrderData[[#This Row],[Unit Price]]*OrderData[[#This Row],[Quantity]]</f>
        <v>15.54</v>
      </c>
      <c r="P768" t="str" cm="1">
        <f t="array" ref="P768">_xlfn.IFS(OrderData[[#This Row],[Roast Type]]="M","Medium",OrderData[[#This Row],[Roast Type]]="L","Light",OrderData[[#This Row],[Roast Type]]="D","Dark")</f>
        <v>Light</v>
      </c>
      <c r="Q768" t="str" cm="1">
        <f t="array" ref="Q768">_xlfn.IFS(OrderData[[#This Row],[Coffee Type]]="Rob","Robusta",OrderData[[#This Row],[Coffee Type]]="Ara","Arabica",OrderData[[#This Row],[Coffee Type]]="Lib","Librica",OrderData[[#This Row],[Coffee Type]]="Exc","Excelsior")</f>
        <v>Arabica</v>
      </c>
    </row>
    <row r="769" spans="1:17" x14ac:dyDescent="0.3">
      <c r="A769" s="2" t="s">
        <v>1502</v>
      </c>
      <c r="B769" s="3">
        <v>44267</v>
      </c>
      <c r="C769" s="2" t="s">
        <v>1481</v>
      </c>
      <c r="D769" t="s">
        <v>217</v>
      </c>
      <c r="E769" s="2">
        <v>3</v>
      </c>
      <c r="F769" s="2" t="str">
        <f>VLOOKUP(OrderData[[#This Row],[Customer ID]],customers!$A$1:$I$1001,2,FALSE)</f>
        <v>Foster Constance</v>
      </c>
      <c r="G769" s="2" t="str">
        <f>LEFT(OrderData[[#This Row],[Name]], SEARCH(" ", OrderData[[#This Row],[Name]]) - 1)</f>
        <v>Foster</v>
      </c>
      <c r="H769" s="2" t="str">
        <f>RIGHT(OrderData[[#This Row],[Name]], LEN(OrderData[[#This Row],[Name]]) - SEARCH(" ", OrderData[[#This Row],[Name]]))</f>
        <v>Constance</v>
      </c>
      <c r="I769" s="2" t="str">
        <f>VLOOKUP(OrderData[[#This Row],[Customer ID]],customers!$A$1:$I$1001,6,FALSE)</f>
        <v>Dallas</v>
      </c>
      <c r="J769" s="2" t="str">
        <f>VLOOKUP(OrderData[[#This Row],[Customer ID]],customers!$A$1:$I$1001,7,FALSE)</f>
        <v>United States</v>
      </c>
      <c r="K769" t="str">
        <f>VLOOKUP(OrderData[[#This Row],[Customer ID]],customers!$A$1:$I$1001,9,FALSE)</f>
        <v>No</v>
      </c>
      <c r="L769" t="str">
        <f>INDEX(Table3[Coffee Type],MATCH(OrderData[[#This Row],[Product ID]],Table3[Product ID],0))</f>
        <v>Ara</v>
      </c>
      <c r="M769" t="str">
        <f>VLOOKUP(OrderData[[#This Row],[Product ID]],products!$A$1:$G$49,3,FALSE)</f>
        <v>L</v>
      </c>
      <c r="N769">
        <f>VLOOKUP(OrderData[[#This Row],[Product ID]],products!$A$1:$G$49,5,FALSE)</f>
        <v>29.784999999999997</v>
      </c>
      <c r="O769" s="4">
        <f>OrderData[[#This Row],[Unit Price]]*OrderData[[#This Row],[Quantity]]</f>
        <v>89.35499999999999</v>
      </c>
      <c r="P769" t="str" cm="1">
        <f t="array" ref="P769">_xlfn.IFS(OrderData[[#This Row],[Roast Type]]="M","Medium",OrderData[[#This Row],[Roast Type]]="L","Light",OrderData[[#This Row],[Roast Type]]="D","Dark")</f>
        <v>Light</v>
      </c>
      <c r="Q769" t="str" cm="1">
        <f t="array" ref="Q769">_xlfn.IFS(OrderData[[#This Row],[Coffee Type]]="Rob","Robusta",OrderData[[#This Row],[Coffee Type]]="Ara","Arabica",OrderData[[#This Row],[Coffee Type]]="Lib","Librica",OrderData[[#This Row],[Coffee Type]]="Exc","Excelsior")</f>
        <v>Arabica</v>
      </c>
    </row>
    <row r="770" spans="1:17" x14ac:dyDescent="0.3">
      <c r="A770" s="2" t="s">
        <v>1503</v>
      </c>
      <c r="B770" s="3">
        <v>44562</v>
      </c>
      <c r="C770" s="2" t="s">
        <v>1481</v>
      </c>
      <c r="D770" t="s">
        <v>202</v>
      </c>
      <c r="E770" s="2">
        <v>2</v>
      </c>
      <c r="F770" s="2" t="str">
        <f>VLOOKUP(OrderData[[#This Row],[Customer ID]],customers!$A$1:$I$1001,2,FALSE)</f>
        <v>Foster Constance</v>
      </c>
      <c r="G770" s="2" t="str">
        <f>LEFT(OrderData[[#This Row],[Name]], SEARCH(" ", OrderData[[#This Row],[Name]]) - 1)</f>
        <v>Foster</v>
      </c>
      <c r="H770" s="2" t="str">
        <f>RIGHT(OrderData[[#This Row],[Name]], LEN(OrderData[[#This Row],[Name]]) - SEARCH(" ", OrderData[[#This Row],[Name]]))</f>
        <v>Constance</v>
      </c>
      <c r="I770" s="2" t="str">
        <f>VLOOKUP(OrderData[[#This Row],[Customer ID]],customers!$A$1:$I$1001,6,FALSE)</f>
        <v>Dallas</v>
      </c>
      <c r="J770" s="2" t="str">
        <f>VLOOKUP(OrderData[[#This Row],[Customer ID]],customers!$A$1:$I$1001,7,FALSE)</f>
        <v>United States</v>
      </c>
      <c r="K770" t="str">
        <f>VLOOKUP(OrderData[[#This Row],[Customer ID]],customers!$A$1:$I$1001,9,FALSE)</f>
        <v>No</v>
      </c>
      <c r="L770" t="str">
        <f>INDEX(Table3[Coffee Type],MATCH(OrderData[[#This Row],[Product ID]],Table3[Product ID],0))</f>
        <v>Rob</v>
      </c>
      <c r="M770" t="str">
        <f>VLOOKUP(OrderData[[#This Row],[Product ID]],products!$A$1:$G$49,3,FALSE)</f>
        <v>L</v>
      </c>
      <c r="N770">
        <f>VLOOKUP(OrderData[[#This Row],[Product ID]],products!$A$1:$G$49,5,FALSE)</f>
        <v>11.95</v>
      </c>
      <c r="O770" s="4">
        <f>OrderData[[#This Row],[Unit Price]]*OrderData[[#This Row],[Quantity]]</f>
        <v>23.9</v>
      </c>
      <c r="P770" t="str" cm="1">
        <f t="array" ref="P770">_xlfn.IFS(OrderData[[#This Row],[Roast Type]]="M","Medium",OrderData[[#This Row],[Roast Type]]="L","Light",OrderData[[#This Row],[Roast Type]]="D","Dark")</f>
        <v>Light</v>
      </c>
      <c r="Q770" t="str" cm="1">
        <f t="array" ref="Q770">_xlfn.IFS(OrderData[[#This Row],[Coffee Type]]="Rob","Robusta",OrderData[[#This Row],[Coffee Type]]="Ara","Arabica",OrderData[[#This Row],[Coffee Type]]="Lib","Librica",OrderData[[#This Row],[Coffee Type]]="Exc","Excelsior")</f>
        <v>Robusta</v>
      </c>
    </row>
    <row r="771" spans="1:17" x14ac:dyDescent="0.3">
      <c r="A771" s="2" t="s">
        <v>1504</v>
      </c>
      <c r="B771" s="3">
        <v>43912</v>
      </c>
      <c r="C771" s="2" t="s">
        <v>1505</v>
      </c>
      <c r="D771" t="s">
        <v>54</v>
      </c>
      <c r="E771" s="2">
        <v>6</v>
      </c>
      <c r="F771" s="2" t="str">
        <f>VLOOKUP(OrderData[[#This Row],[Customer ID]],customers!$A$1:$I$1001,2,FALSE)</f>
        <v>Dalia Eburah</v>
      </c>
      <c r="G771" s="2" t="str">
        <f>LEFT(OrderData[[#This Row],[Name]], SEARCH(" ", OrderData[[#This Row],[Name]]) - 1)</f>
        <v>Dalia</v>
      </c>
      <c r="H771" s="2" t="str">
        <f>RIGHT(OrderData[[#This Row],[Name]], LEN(OrderData[[#This Row],[Name]]) - SEARCH(" ", OrderData[[#This Row],[Name]]))</f>
        <v>Eburah</v>
      </c>
      <c r="I771" s="2" t="str">
        <f>VLOOKUP(OrderData[[#This Row],[Customer ID]],customers!$A$1:$I$1001,6,FALSE)</f>
        <v>Birmingham</v>
      </c>
      <c r="J771" s="2" t="str">
        <f>VLOOKUP(OrderData[[#This Row],[Customer ID]],customers!$A$1:$I$1001,7,FALSE)</f>
        <v>United Kingdom</v>
      </c>
      <c r="K771" t="str">
        <f>VLOOKUP(OrderData[[#This Row],[Customer ID]],customers!$A$1:$I$1001,9,FALSE)</f>
        <v>No</v>
      </c>
      <c r="L771" t="str">
        <f>INDEX(Table3[Coffee Type],MATCH(OrderData[[#This Row],[Product ID]],Table3[Product ID],0))</f>
        <v>Rob</v>
      </c>
      <c r="M771" t="str">
        <f>VLOOKUP(OrderData[[#This Row],[Product ID]],products!$A$1:$G$49,3,FALSE)</f>
        <v>M</v>
      </c>
      <c r="N771">
        <f>VLOOKUP(OrderData[[#This Row],[Product ID]],products!$A$1:$G$49,5,FALSE)</f>
        <v>22.884999999999998</v>
      </c>
      <c r="O771" s="4">
        <f>OrderData[[#This Row],[Unit Price]]*OrderData[[#This Row],[Quantity]]</f>
        <v>137.31</v>
      </c>
      <c r="P771" t="str" cm="1">
        <f t="array" ref="P771">_xlfn.IFS(OrderData[[#This Row],[Roast Type]]="M","Medium",OrderData[[#This Row],[Roast Type]]="L","Light",OrderData[[#This Row],[Roast Type]]="D","Dark")</f>
        <v>Medium</v>
      </c>
      <c r="Q771" t="str" cm="1">
        <f t="array" ref="Q771">_xlfn.IFS(OrderData[[#This Row],[Coffee Type]]="Rob","Robusta",OrderData[[#This Row],[Coffee Type]]="Ara","Arabica",OrderData[[#This Row],[Coffee Type]]="Lib","Librica",OrderData[[#This Row],[Coffee Type]]="Exc","Excelsior")</f>
        <v>Robusta</v>
      </c>
    </row>
    <row r="772" spans="1:17" x14ac:dyDescent="0.3">
      <c r="A772" s="2" t="s">
        <v>1506</v>
      </c>
      <c r="B772" s="3">
        <v>44092</v>
      </c>
      <c r="C772" s="2" t="s">
        <v>1507</v>
      </c>
      <c r="D772" t="s">
        <v>40</v>
      </c>
      <c r="E772" s="2">
        <v>1</v>
      </c>
      <c r="F772" s="2" t="str">
        <f>VLOOKUP(OrderData[[#This Row],[Customer ID]],customers!$A$1:$I$1001,2,FALSE)</f>
        <v>Martie Brimilcombe</v>
      </c>
      <c r="G772" s="2" t="str">
        <f>LEFT(OrderData[[#This Row],[Name]], SEARCH(" ", OrderData[[#This Row],[Name]]) - 1)</f>
        <v>Martie</v>
      </c>
      <c r="H772" s="2" t="str">
        <f>RIGHT(OrderData[[#This Row],[Name]], LEN(OrderData[[#This Row],[Name]]) - SEARCH(" ", OrderData[[#This Row],[Name]]))</f>
        <v>Brimilcombe</v>
      </c>
      <c r="I772" s="2" t="str">
        <f>VLOOKUP(OrderData[[#This Row],[Customer ID]],customers!$A$1:$I$1001,6,FALSE)</f>
        <v>Springfield</v>
      </c>
      <c r="J772" s="2" t="str">
        <f>VLOOKUP(OrderData[[#This Row],[Customer ID]],customers!$A$1:$I$1001,7,FALSE)</f>
        <v>United States</v>
      </c>
      <c r="K772" t="str">
        <f>VLOOKUP(OrderData[[#This Row],[Customer ID]],customers!$A$1:$I$1001,9,FALSE)</f>
        <v>No</v>
      </c>
      <c r="L772" t="str">
        <f>INDEX(Table3[Coffee Type],MATCH(OrderData[[#This Row],[Product ID]],Table3[Product ID],0))</f>
        <v>Ara</v>
      </c>
      <c r="M772" t="str">
        <f>VLOOKUP(OrderData[[#This Row],[Product ID]],products!$A$1:$G$49,3,FALSE)</f>
        <v>D</v>
      </c>
      <c r="N772">
        <f>VLOOKUP(OrderData[[#This Row],[Product ID]],products!$A$1:$G$49,5,FALSE)</f>
        <v>9.9499999999999993</v>
      </c>
      <c r="O772" s="4">
        <f>OrderData[[#This Row],[Unit Price]]*OrderData[[#This Row],[Quantity]]</f>
        <v>9.9499999999999993</v>
      </c>
      <c r="P772" t="str" cm="1">
        <f t="array" ref="P772">_xlfn.IFS(OrderData[[#This Row],[Roast Type]]="M","Medium",OrderData[[#This Row],[Roast Type]]="L","Light",OrderData[[#This Row],[Roast Type]]="D","Dark")</f>
        <v>Dark</v>
      </c>
      <c r="Q772" t="str" cm="1">
        <f t="array" ref="Q772">_xlfn.IFS(OrderData[[#This Row],[Coffee Type]]="Rob","Robusta",OrderData[[#This Row],[Coffee Type]]="Ara","Arabica",OrderData[[#This Row],[Coffee Type]]="Lib","Librica",OrderData[[#This Row],[Coffee Type]]="Exc","Excelsior")</f>
        <v>Arabica</v>
      </c>
    </row>
    <row r="773" spans="1:17" x14ac:dyDescent="0.3">
      <c r="A773" s="2" t="s">
        <v>1508</v>
      </c>
      <c r="B773" s="3">
        <v>43468</v>
      </c>
      <c r="C773" s="2" t="s">
        <v>1509</v>
      </c>
      <c r="D773" t="s">
        <v>170</v>
      </c>
      <c r="E773" s="2">
        <v>3</v>
      </c>
      <c r="F773" s="2" t="str">
        <f>VLOOKUP(OrderData[[#This Row],[Customer ID]],customers!$A$1:$I$1001,2,FALSE)</f>
        <v>Suzanna Bollam</v>
      </c>
      <c r="G773" s="2" t="str">
        <f>LEFT(OrderData[[#This Row],[Name]], SEARCH(" ", OrderData[[#This Row],[Name]]) - 1)</f>
        <v>Suzanna</v>
      </c>
      <c r="H773" s="2" t="str">
        <f>RIGHT(OrderData[[#This Row],[Name]], LEN(OrderData[[#This Row],[Name]]) - SEARCH(" ", OrderData[[#This Row],[Name]]))</f>
        <v>Bollam</v>
      </c>
      <c r="I773" s="2" t="str">
        <f>VLOOKUP(OrderData[[#This Row],[Customer ID]],customers!$A$1:$I$1001,6,FALSE)</f>
        <v>Littleton</v>
      </c>
      <c r="J773" s="2" t="str">
        <f>VLOOKUP(OrderData[[#This Row],[Customer ID]],customers!$A$1:$I$1001,7,FALSE)</f>
        <v>United States</v>
      </c>
      <c r="K773" t="str">
        <f>VLOOKUP(OrderData[[#This Row],[Customer ID]],customers!$A$1:$I$1001,9,FALSE)</f>
        <v>No</v>
      </c>
      <c r="L773" t="str">
        <f>INDEX(Table3[Coffee Type],MATCH(OrderData[[#This Row],[Product ID]],Table3[Product ID],0))</f>
        <v>Rob</v>
      </c>
      <c r="M773" t="str">
        <f>VLOOKUP(OrderData[[#This Row],[Product ID]],products!$A$1:$G$49,3,FALSE)</f>
        <v>L</v>
      </c>
      <c r="N773">
        <f>VLOOKUP(OrderData[[#This Row],[Product ID]],products!$A$1:$G$49,5,FALSE)</f>
        <v>7.169999999999999</v>
      </c>
      <c r="O773" s="4">
        <f>OrderData[[#This Row],[Unit Price]]*OrderData[[#This Row],[Quantity]]</f>
        <v>21.509999999999998</v>
      </c>
      <c r="P773" t="str" cm="1">
        <f t="array" ref="P773">_xlfn.IFS(OrderData[[#This Row],[Roast Type]]="M","Medium",OrderData[[#This Row],[Roast Type]]="L","Light",OrderData[[#This Row],[Roast Type]]="D","Dark")</f>
        <v>Light</v>
      </c>
      <c r="Q773" t="str" cm="1">
        <f t="array" ref="Q773">_xlfn.IFS(OrderData[[#This Row],[Coffee Type]]="Rob","Robusta",OrderData[[#This Row],[Coffee Type]]="Ara","Arabica",OrderData[[#This Row],[Coffee Type]]="Lib","Librica",OrderData[[#This Row],[Coffee Type]]="Exc","Excelsior")</f>
        <v>Robusta</v>
      </c>
    </row>
    <row r="774" spans="1:17" x14ac:dyDescent="0.3">
      <c r="A774" s="2" t="s">
        <v>1510</v>
      </c>
      <c r="B774" s="3">
        <v>44468</v>
      </c>
      <c r="C774" s="2" t="s">
        <v>1511</v>
      </c>
      <c r="D774" t="s">
        <v>22</v>
      </c>
      <c r="E774" s="2">
        <v>6</v>
      </c>
      <c r="F774" s="2" t="str">
        <f>VLOOKUP(OrderData[[#This Row],[Customer ID]],customers!$A$1:$I$1001,2,FALSE)</f>
        <v>Mellisa Mebes</v>
      </c>
      <c r="G774" s="2" t="str">
        <f>LEFT(OrderData[[#This Row],[Name]], SEARCH(" ", OrderData[[#This Row],[Name]]) - 1)</f>
        <v>Mellisa</v>
      </c>
      <c r="H774" s="2" t="str">
        <f>RIGHT(OrderData[[#This Row],[Name]], LEN(OrderData[[#This Row],[Name]]) - SEARCH(" ", OrderData[[#This Row],[Name]]))</f>
        <v>Mebes</v>
      </c>
      <c r="I774" s="2" t="str">
        <f>VLOOKUP(OrderData[[#This Row],[Customer ID]],customers!$A$1:$I$1001,6,FALSE)</f>
        <v>Baltimore</v>
      </c>
      <c r="J774" s="2" t="str">
        <f>VLOOKUP(OrderData[[#This Row],[Customer ID]],customers!$A$1:$I$1001,7,FALSE)</f>
        <v>United States</v>
      </c>
      <c r="K774" t="str">
        <f>VLOOKUP(OrderData[[#This Row],[Customer ID]],customers!$A$1:$I$1001,9,FALSE)</f>
        <v>No</v>
      </c>
      <c r="L774" t="str">
        <f>INDEX(Table3[Coffee Type],MATCH(OrderData[[#This Row],[Product ID]],Table3[Product ID],0))</f>
        <v>Exc</v>
      </c>
      <c r="M774" t="str">
        <f>VLOOKUP(OrderData[[#This Row],[Product ID]],products!$A$1:$G$49,3,FALSE)</f>
        <v>M</v>
      </c>
      <c r="N774">
        <f>VLOOKUP(OrderData[[#This Row],[Product ID]],products!$A$1:$G$49,5,FALSE)</f>
        <v>13.75</v>
      </c>
      <c r="O774" s="4">
        <f>OrderData[[#This Row],[Unit Price]]*OrderData[[#This Row],[Quantity]]</f>
        <v>82.5</v>
      </c>
      <c r="P774" t="str" cm="1">
        <f t="array" ref="P774">_xlfn.IFS(OrderData[[#This Row],[Roast Type]]="M","Medium",OrderData[[#This Row],[Roast Type]]="L","Light",OrderData[[#This Row],[Roast Type]]="D","Dark")</f>
        <v>Medium</v>
      </c>
      <c r="Q774" t="str" cm="1">
        <f t="array" ref="Q774">_xlfn.IFS(OrderData[[#This Row],[Coffee Type]]="Rob","Robusta",OrderData[[#This Row],[Coffee Type]]="Ara","Arabica",OrderData[[#This Row],[Coffee Type]]="Lib","Librica",OrderData[[#This Row],[Coffee Type]]="Exc","Excelsior")</f>
        <v>Excelsior</v>
      </c>
    </row>
    <row r="775" spans="1:17" x14ac:dyDescent="0.3">
      <c r="A775" s="2" t="s">
        <v>1512</v>
      </c>
      <c r="B775" s="3">
        <v>44488</v>
      </c>
      <c r="C775" s="2" t="s">
        <v>1513</v>
      </c>
      <c r="D775" t="s">
        <v>90</v>
      </c>
      <c r="E775" s="2">
        <v>2</v>
      </c>
      <c r="F775" s="2" t="str">
        <f>VLOOKUP(OrderData[[#This Row],[Customer ID]],customers!$A$1:$I$1001,2,FALSE)</f>
        <v>Alva Filipczak</v>
      </c>
      <c r="G775" s="2" t="str">
        <f>LEFT(OrderData[[#This Row],[Name]], SEARCH(" ", OrderData[[#This Row],[Name]]) - 1)</f>
        <v>Alva</v>
      </c>
      <c r="H775" s="2" t="str">
        <f>RIGHT(OrderData[[#This Row],[Name]], LEN(OrderData[[#This Row],[Name]]) - SEARCH(" ", OrderData[[#This Row],[Name]]))</f>
        <v>Filipczak</v>
      </c>
      <c r="I775" s="2" t="str">
        <f>VLOOKUP(OrderData[[#This Row],[Customer ID]],customers!$A$1:$I$1001,6,FALSE)</f>
        <v>Moycullen</v>
      </c>
      <c r="J775" s="2" t="str">
        <f>VLOOKUP(OrderData[[#This Row],[Customer ID]],customers!$A$1:$I$1001,7,FALSE)</f>
        <v>Ireland</v>
      </c>
      <c r="K775" t="str">
        <f>VLOOKUP(OrderData[[#This Row],[Customer ID]],customers!$A$1:$I$1001,9,FALSE)</f>
        <v>No</v>
      </c>
      <c r="L775" t="str">
        <f>INDEX(Table3[Coffee Type],MATCH(OrderData[[#This Row],[Product ID]],Table3[Product ID],0))</f>
        <v>Lib</v>
      </c>
      <c r="M775" t="str">
        <f>VLOOKUP(OrderData[[#This Row],[Product ID]],products!$A$1:$G$49,3,FALSE)</f>
        <v>M</v>
      </c>
      <c r="N775">
        <f>VLOOKUP(OrderData[[#This Row],[Product ID]],products!$A$1:$G$49,5,FALSE)</f>
        <v>4.3650000000000002</v>
      </c>
      <c r="O775" s="4">
        <f>OrderData[[#This Row],[Unit Price]]*OrderData[[#This Row],[Quantity]]</f>
        <v>8.73</v>
      </c>
      <c r="P775" t="str" cm="1">
        <f t="array" ref="P775">_xlfn.IFS(OrderData[[#This Row],[Roast Type]]="M","Medium",OrderData[[#This Row],[Roast Type]]="L","Light",OrderData[[#This Row],[Roast Type]]="D","Dark")</f>
        <v>Medium</v>
      </c>
      <c r="Q775" t="str" cm="1">
        <f t="array" ref="Q775">_xlfn.IFS(OrderData[[#This Row],[Coffee Type]]="Rob","Robusta",OrderData[[#This Row],[Coffee Type]]="Ara","Arabica",OrderData[[#This Row],[Coffee Type]]="Lib","Librica",OrderData[[#This Row],[Coffee Type]]="Exc","Excelsior")</f>
        <v>Librica</v>
      </c>
    </row>
    <row r="776" spans="1:17" x14ac:dyDescent="0.3">
      <c r="A776" s="2" t="s">
        <v>1514</v>
      </c>
      <c r="B776" s="3">
        <v>44756</v>
      </c>
      <c r="C776" s="2" t="s">
        <v>1515</v>
      </c>
      <c r="D776" t="s">
        <v>15</v>
      </c>
      <c r="E776" s="2">
        <v>2</v>
      </c>
      <c r="F776" s="2" t="str">
        <f>VLOOKUP(OrderData[[#This Row],[Customer ID]],customers!$A$1:$I$1001,2,FALSE)</f>
        <v>Dorette Hinemoor</v>
      </c>
      <c r="G776" s="2" t="str">
        <f>LEFT(OrderData[[#This Row],[Name]], SEARCH(" ", OrderData[[#This Row],[Name]]) - 1)</f>
        <v>Dorette</v>
      </c>
      <c r="H776" s="2" t="str">
        <f>RIGHT(OrderData[[#This Row],[Name]], LEN(OrderData[[#This Row],[Name]]) - SEARCH(" ", OrderData[[#This Row],[Name]]))</f>
        <v>Hinemoor</v>
      </c>
      <c r="I776" s="2" t="str">
        <f>VLOOKUP(OrderData[[#This Row],[Customer ID]],customers!$A$1:$I$1001,6,FALSE)</f>
        <v>Fort Lauderdale</v>
      </c>
      <c r="J776" s="2" t="str">
        <f>VLOOKUP(OrderData[[#This Row],[Customer ID]],customers!$A$1:$I$1001,7,FALSE)</f>
        <v>United States</v>
      </c>
      <c r="K776" t="str">
        <f>VLOOKUP(OrderData[[#This Row],[Customer ID]],customers!$A$1:$I$1001,9,FALSE)</f>
        <v>Yes</v>
      </c>
      <c r="L776" t="str">
        <f>INDEX(Table3[Coffee Type],MATCH(OrderData[[#This Row],[Product ID]],Table3[Product ID],0))</f>
        <v>Rob</v>
      </c>
      <c r="M776" t="str">
        <f>VLOOKUP(OrderData[[#This Row],[Product ID]],products!$A$1:$G$49,3,FALSE)</f>
        <v>M</v>
      </c>
      <c r="N776">
        <f>VLOOKUP(OrderData[[#This Row],[Product ID]],products!$A$1:$G$49,5,FALSE)</f>
        <v>9.9499999999999993</v>
      </c>
      <c r="O776" s="4">
        <f>OrderData[[#This Row],[Unit Price]]*OrderData[[#This Row],[Quantity]]</f>
        <v>19.899999999999999</v>
      </c>
      <c r="P776" t="str" cm="1">
        <f t="array" ref="P776">_xlfn.IFS(OrderData[[#This Row],[Roast Type]]="M","Medium",OrderData[[#This Row],[Roast Type]]="L","Light",OrderData[[#This Row],[Roast Type]]="D","Dark")</f>
        <v>Medium</v>
      </c>
      <c r="Q776" t="str" cm="1">
        <f t="array" ref="Q776">_xlfn.IFS(OrderData[[#This Row],[Coffee Type]]="Rob","Robusta",OrderData[[#This Row],[Coffee Type]]="Ara","Arabica",OrderData[[#This Row],[Coffee Type]]="Lib","Librica",OrderData[[#This Row],[Coffee Type]]="Exc","Excelsior")</f>
        <v>Robusta</v>
      </c>
    </row>
    <row r="777" spans="1:17" x14ac:dyDescent="0.3">
      <c r="A777" s="2" t="s">
        <v>1516</v>
      </c>
      <c r="B777" s="3">
        <v>44396</v>
      </c>
      <c r="C777" s="2" t="s">
        <v>1517</v>
      </c>
      <c r="D777" t="s">
        <v>189</v>
      </c>
      <c r="E777" s="2">
        <v>2</v>
      </c>
      <c r="F777" s="2" t="str">
        <f>VLOOKUP(OrderData[[#This Row],[Customer ID]],customers!$A$1:$I$1001,2,FALSE)</f>
        <v>Rhetta Elnaugh</v>
      </c>
      <c r="G777" s="2" t="str">
        <f>LEFT(OrderData[[#This Row],[Name]], SEARCH(" ", OrderData[[#This Row],[Name]]) - 1)</f>
        <v>Rhetta</v>
      </c>
      <c r="H777" s="2" t="str">
        <f>RIGHT(OrderData[[#This Row],[Name]], LEN(OrderData[[#This Row],[Name]]) - SEARCH(" ", OrderData[[#This Row],[Name]]))</f>
        <v>Elnaugh</v>
      </c>
      <c r="I777" s="2" t="str">
        <f>VLOOKUP(OrderData[[#This Row],[Customer ID]],customers!$A$1:$I$1001,6,FALSE)</f>
        <v>San Diego</v>
      </c>
      <c r="J777" s="2" t="str">
        <f>VLOOKUP(OrderData[[#This Row],[Customer ID]],customers!$A$1:$I$1001,7,FALSE)</f>
        <v>United States</v>
      </c>
      <c r="K777" t="str">
        <f>VLOOKUP(OrderData[[#This Row],[Customer ID]],customers!$A$1:$I$1001,9,FALSE)</f>
        <v>Yes</v>
      </c>
      <c r="L777" t="str">
        <f>INDEX(Table3[Coffee Type],MATCH(OrderData[[#This Row],[Product ID]],Table3[Product ID],0))</f>
        <v>Exc</v>
      </c>
      <c r="M777" t="str">
        <f>VLOOKUP(OrderData[[#This Row],[Product ID]],products!$A$1:$G$49,3,FALSE)</f>
        <v>L</v>
      </c>
      <c r="N777">
        <f>VLOOKUP(OrderData[[#This Row],[Product ID]],products!$A$1:$G$49,5,FALSE)</f>
        <v>8.91</v>
      </c>
      <c r="O777" s="4">
        <f>OrderData[[#This Row],[Unit Price]]*OrderData[[#This Row],[Quantity]]</f>
        <v>17.82</v>
      </c>
      <c r="P777" t="str" cm="1">
        <f t="array" ref="P777">_xlfn.IFS(OrderData[[#This Row],[Roast Type]]="M","Medium",OrderData[[#This Row],[Roast Type]]="L","Light",OrderData[[#This Row],[Roast Type]]="D","Dark")</f>
        <v>Light</v>
      </c>
      <c r="Q777" t="str" cm="1">
        <f t="array" ref="Q777">_xlfn.IFS(OrderData[[#This Row],[Coffee Type]]="Rob","Robusta",OrderData[[#This Row],[Coffee Type]]="Ara","Arabica",OrderData[[#This Row],[Coffee Type]]="Lib","Librica",OrderData[[#This Row],[Coffee Type]]="Exc","Excelsior")</f>
        <v>Excelsior</v>
      </c>
    </row>
    <row r="778" spans="1:17" x14ac:dyDescent="0.3">
      <c r="A778" s="2" t="s">
        <v>1518</v>
      </c>
      <c r="B778" s="3">
        <v>44540</v>
      </c>
      <c r="C778" s="2" t="s">
        <v>1519</v>
      </c>
      <c r="D778" t="s">
        <v>80</v>
      </c>
      <c r="E778" s="2">
        <v>3</v>
      </c>
      <c r="F778" s="2" t="str">
        <f>VLOOKUP(OrderData[[#This Row],[Customer ID]],customers!$A$1:$I$1001,2,FALSE)</f>
        <v>Jule Deehan</v>
      </c>
      <c r="G778" s="2" t="str">
        <f>LEFT(OrderData[[#This Row],[Name]], SEARCH(" ", OrderData[[#This Row],[Name]]) - 1)</f>
        <v>Jule</v>
      </c>
      <c r="H778" s="2" t="str">
        <f>RIGHT(OrderData[[#This Row],[Name]], LEN(OrderData[[#This Row],[Name]]) - SEARCH(" ", OrderData[[#This Row],[Name]]))</f>
        <v>Deehan</v>
      </c>
      <c r="I778" s="2" t="str">
        <f>VLOOKUP(OrderData[[#This Row],[Customer ID]],customers!$A$1:$I$1001,6,FALSE)</f>
        <v>Dallas</v>
      </c>
      <c r="J778" s="2" t="str">
        <f>VLOOKUP(OrderData[[#This Row],[Customer ID]],customers!$A$1:$I$1001,7,FALSE)</f>
        <v>United States</v>
      </c>
      <c r="K778" t="str">
        <f>VLOOKUP(OrderData[[#This Row],[Customer ID]],customers!$A$1:$I$1001,9,FALSE)</f>
        <v>No</v>
      </c>
      <c r="L778" t="str">
        <f>INDEX(Table3[Coffee Type],MATCH(OrderData[[#This Row],[Product ID]],Table3[Product ID],0))</f>
        <v>Ara</v>
      </c>
      <c r="M778" t="str">
        <f>VLOOKUP(OrderData[[#This Row],[Product ID]],products!$A$1:$G$49,3,FALSE)</f>
        <v>M</v>
      </c>
      <c r="N778">
        <f>VLOOKUP(OrderData[[#This Row],[Product ID]],products!$A$1:$G$49,5,FALSE)</f>
        <v>6.75</v>
      </c>
      <c r="O778" s="4">
        <f>OrderData[[#This Row],[Unit Price]]*OrderData[[#This Row],[Quantity]]</f>
        <v>20.25</v>
      </c>
      <c r="P778" t="str" cm="1">
        <f t="array" ref="P778">_xlfn.IFS(OrderData[[#This Row],[Roast Type]]="M","Medium",OrderData[[#This Row],[Roast Type]]="L","Light",OrderData[[#This Row],[Roast Type]]="D","Dark")</f>
        <v>Medium</v>
      </c>
      <c r="Q778" t="str" cm="1">
        <f t="array" ref="Q778">_xlfn.IFS(OrderData[[#This Row],[Coffee Type]]="Rob","Robusta",OrderData[[#This Row],[Coffee Type]]="Ara","Arabica",OrderData[[#This Row],[Coffee Type]]="Lib","Librica",OrderData[[#This Row],[Coffee Type]]="Exc","Excelsior")</f>
        <v>Arabica</v>
      </c>
    </row>
    <row r="779" spans="1:17" x14ac:dyDescent="0.3">
      <c r="A779" s="2" t="s">
        <v>1520</v>
      </c>
      <c r="B779" s="3">
        <v>43541</v>
      </c>
      <c r="C779" s="2" t="s">
        <v>1521</v>
      </c>
      <c r="D779" t="s">
        <v>217</v>
      </c>
      <c r="E779" s="2">
        <v>2</v>
      </c>
      <c r="F779" s="2" t="str">
        <f>VLOOKUP(OrderData[[#This Row],[Customer ID]],customers!$A$1:$I$1001,2,FALSE)</f>
        <v>Janella Eden</v>
      </c>
      <c r="G779" s="2" t="str">
        <f>LEFT(OrderData[[#This Row],[Name]], SEARCH(" ", OrderData[[#This Row],[Name]]) - 1)</f>
        <v>Janella</v>
      </c>
      <c r="H779" s="2" t="str">
        <f>RIGHT(OrderData[[#This Row],[Name]], LEN(OrderData[[#This Row],[Name]]) - SEARCH(" ", OrderData[[#This Row],[Name]]))</f>
        <v>Eden</v>
      </c>
      <c r="I779" s="2" t="str">
        <f>VLOOKUP(OrderData[[#This Row],[Customer ID]],customers!$A$1:$I$1001,6,FALSE)</f>
        <v>Joliet</v>
      </c>
      <c r="J779" s="2" t="str">
        <f>VLOOKUP(OrderData[[#This Row],[Customer ID]],customers!$A$1:$I$1001,7,FALSE)</f>
        <v>United States</v>
      </c>
      <c r="K779" t="str">
        <f>VLOOKUP(OrderData[[#This Row],[Customer ID]],customers!$A$1:$I$1001,9,FALSE)</f>
        <v>No</v>
      </c>
      <c r="L779" t="str">
        <f>INDEX(Table3[Coffee Type],MATCH(OrderData[[#This Row],[Product ID]],Table3[Product ID],0))</f>
        <v>Ara</v>
      </c>
      <c r="M779" t="str">
        <f>VLOOKUP(OrderData[[#This Row],[Product ID]],products!$A$1:$G$49,3,FALSE)</f>
        <v>L</v>
      </c>
      <c r="N779">
        <f>VLOOKUP(OrderData[[#This Row],[Product ID]],products!$A$1:$G$49,5,FALSE)</f>
        <v>29.784999999999997</v>
      </c>
      <c r="O779" s="4">
        <f>OrderData[[#This Row],[Unit Price]]*OrderData[[#This Row],[Quantity]]</f>
        <v>59.569999999999993</v>
      </c>
      <c r="P779" t="str" cm="1">
        <f t="array" ref="P779">_xlfn.IFS(OrderData[[#This Row],[Roast Type]]="M","Medium",OrderData[[#This Row],[Roast Type]]="L","Light",OrderData[[#This Row],[Roast Type]]="D","Dark")</f>
        <v>Light</v>
      </c>
      <c r="Q779" t="str" cm="1">
        <f t="array" ref="Q779">_xlfn.IFS(OrderData[[#This Row],[Coffee Type]]="Rob","Robusta",OrderData[[#This Row],[Coffee Type]]="Ara","Arabica",OrderData[[#This Row],[Coffee Type]]="Lib","Librica",OrderData[[#This Row],[Coffee Type]]="Exc","Excelsior")</f>
        <v>Arabica</v>
      </c>
    </row>
    <row r="780" spans="1:17" x14ac:dyDescent="0.3">
      <c r="A780" s="2" t="s">
        <v>1522</v>
      </c>
      <c r="B780" s="3">
        <v>43889</v>
      </c>
      <c r="C780" s="2" t="s">
        <v>1523</v>
      </c>
      <c r="D780" t="s">
        <v>96</v>
      </c>
      <c r="E780" s="2">
        <v>2</v>
      </c>
      <c r="F780" s="2" t="str">
        <f>VLOOKUP(OrderData[[#This Row],[Customer ID]],customers!$A$1:$I$1001,2,FALSE)</f>
        <v>Cam Jewster</v>
      </c>
      <c r="G780" s="2" t="str">
        <f>LEFT(OrderData[[#This Row],[Name]], SEARCH(" ", OrderData[[#This Row],[Name]]) - 1)</f>
        <v>Cam</v>
      </c>
      <c r="H780" s="2" t="str">
        <f>RIGHT(OrderData[[#This Row],[Name]], LEN(OrderData[[#This Row],[Name]]) - SEARCH(" ", OrderData[[#This Row],[Name]]))</f>
        <v>Jewster</v>
      </c>
      <c r="I780" s="2" t="str">
        <f>VLOOKUP(OrderData[[#This Row],[Customer ID]],customers!$A$1:$I$1001,6,FALSE)</f>
        <v>Dayton</v>
      </c>
      <c r="J780" s="2" t="str">
        <f>VLOOKUP(OrderData[[#This Row],[Customer ID]],customers!$A$1:$I$1001,7,FALSE)</f>
        <v>United States</v>
      </c>
      <c r="K780" t="str">
        <f>VLOOKUP(OrderData[[#This Row],[Customer ID]],customers!$A$1:$I$1001,9,FALSE)</f>
        <v>Yes</v>
      </c>
      <c r="L780" t="str">
        <f>INDEX(Table3[Coffee Type],MATCH(OrderData[[#This Row],[Product ID]],Table3[Product ID],0))</f>
        <v>Lib</v>
      </c>
      <c r="M780" t="str">
        <f>VLOOKUP(OrderData[[#This Row],[Product ID]],products!$A$1:$G$49,3,FALSE)</f>
        <v>L</v>
      </c>
      <c r="N780">
        <f>VLOOKUP(OrderData[[#This Row],[Product ID]],products!$A$1:$G$49,5,FALSE)</f>
        <v>9.51</v>
      </c>
      <c r="O780" s="4">
        <f>OrderData[[#This Row],[Unit Price]]*OrderData[[#This Row],[Quantity]]</f>
        <v>19.02</v>
      </c>
      <c r="P780" t="str" cm="1">
        <f t="array" ref="P780">_xlfn.IFS(OrderData[[#This Row],[Roast Type]]="M","Medium",OrderData[[#This Row],[Roast Type]]="L","Light",OrderData[[#This Row],[Roast Type]]="D","Dark")</f>
        <v>Light</v>
      </c>
      <c r="Q780" t="str" cm="1">
        <f t="array" ref="Q780">_xlfn.IFS(OrderData[[#This Row],[Coffee Type]]="Rob","Robusta",OrderData[[#This Row],[Coffee Type]]="Ara","Arabica",OrderData[[#This Row],[Coffee Type]]="Lib","Librica",OrderData[[#This Row],[Coffee Type]]="Exc","Excelsior")</f>
        <v>Librica</v>
      </c>
    </row>
    <row r="781" spans="1:17" x14ac:dyDescent="0.3">
      <c r="A781" s="2" t="s">
        <v>1524</v>
      </c>
      <c r="B781" s="3">
        <v>43985</v>
      </c>
      <c r="C781" s="2" t="s">
        <v>1525</v>
      </c>
      <c r="D781" t="s">
        <v>26</v>
      </c>
      <c r="E781" s="2">
        <v>6</v>
      </c>
      <c r="F781" s="2" t="str">
        <f>VLOOKUP(OrderData[[#This Row],[Customer ID]],customers!$A$1:$I$1001,2,FALSE)</f>
        <v>Ugo Southerden</v>
      </c>
      <c r="G781" s="2" t="str">
        <f>LEFT(OrderData[[#This Row],[Name]], SEARCH(" ", OrderData[[#This Row],[Name]]) - 1)</f>
        <v>Ugo</v>
      </c>
      <c r="H781" s="2" t="str">
        <f>RIGHT(OrderData[[#This Row],[Name]], LEN(OrderData[[#This Row],[Name]]) - SEARCH(" ", OrderData[[#This Row],[Name]]))</f>
        <v>Southerden</v>
      </c>
      <c r="I781" s="2" t="str">
        <f>VLOOKUP(OrderData[[#This Row],[Customer ID]],customers!$A$1:$I$1001,6,FALSE)</f>
        <v>Clearwater</v>
      </c>
      <c r="J781" s="2" t="str">
        <f>VLOOKUP(OrderData[[#This Row],[Customer ID]],customers!$A$1:$I$1001,7,FALSE)</f>
        <v>United States</v>
      </c>
      <c r="K781" t="str">
        <f>VLOOKUP(OrderData[[#This Row],[Customer ID]],customers!$A$1:$I$1001,9,FALSE)</f>
        <v>Yes</v>
      </c>
      <c r="L781" t="str">
        <f>INDEX(Table3[Coffee Type],MATCH(OrderData[[#This Row],[Product ID]],Table3[Product ID],0))</f>
        <v>Lib</v>
      </c>
      <c r="M781" t="str">
        <f>VLOOKUP(OrderData[[#This Row],[Product ID]],products!$A$1:$G$49,3,FALSE)</f>
        <v>D</v>
      </c>
      <c r="N781">
        <f>VLOOKUP(OrderData[[#This Row],[Product ID]],products!$A$1:$G$49,5,FALSE)</f>
        <v>12.95</v>
      </c>
      <c r="O781" s="4">
        <f>OrderData[[#This Row],[Unit Price]]*OrderData[[#This Row],[Quantity]]</f>
        <v>77.699999999999989</v>
      </c>
      <c r="P781" t="str" cm="1">
        <f t="array" ref="P781">_xlfn.IFS(OrderData[[#This Row],[Roast Type]]="M","Medium",OrderData[[#This Row],[Roast Type]]="L","Light",OrderData[[#This Row],[Roast Type]]="D","Dark")</f>
        <v>Dark</v>
      </c>
      <c r="Q781" t="str" cm="1">
        <f t="array" ref="Q781">_xlfn.IFS(OrderData[[#This Row],[Coffee Type]]="Rob","Robusta",OrderData[[#This Row],[Coffee Type]]="Ara","Arabica",OrderData[[#This Row],[Coffee Type]]="Lib","Librica",OrderData[[#This Row],[Coffee Type]]="Exc","Excelsior")</f>
        <v>Librica</v>
      </c>
    </row>
    <row r="782" spans="1:17" x14ac:dyDescent="0.3">
      <c r="A782" s="2" t="s">
        <v>1526</v>
      </c>
      <c r="B782" s="3">
        <v>43883</v>
      </c>
      <c r="C782" s="2" t="s">
        <v>1527</v>
      </c>
      <c r="D782" t="s">
        <v>22</v>
      </c>
      <c r="E782" s="2">
        <v>3</v>
      </c>
      <c r="F782" s="2" t="str">
        <f>VLOOKUP(OrderData[[#This Row],[Customer ID]],customers!$A$1:$I$1001,2,FALSE)</f>
        <v>Verne Dunkerley</v>
      </c>
      <c r="G782" s="2" t="str">
        <f>LEFT(OrderData[[#This Row],[Name]], SEARCH(" ", OrderData[[#This Row],[Name]]) - 1)</f>
        <v>Verne</v>
      </c>
      <c r="H782" s="2" t="str">
        <f>RIGHT(OrderData[[#This Row],[Name]], LEN(OrderData[[#This Row],[Name]]) - SEARCH(" ", OrderData[[#This Row],[Name]]))</f>
        <v>Dunkerley</v>
      </c>
      <c r="I782" s="2" t="str">
        <f>VLOOKUP(OrderData[[#This Row],[Customer ID]],customers!$A$1:$I$1001,6,FALSE)</f>
        <v>Minneapolis</v>
      </c>
      <c r="J782" s="2" t="str">
        <f>VLOOKUP(OrderData[[#This Row],[Customer ID]],customers!$A$1:$I$1001,7,FALSE)</f>
        <v>United States</v>
      </c>
      <c r="K782" t="str">
        <f>VLOOKUP(OrderData[[#This Row],[Customer ID]],customers!$A$1:$I$1001,9,FALSE)</f>
        <v>No</v>
      </c>
      <c r="L782" t="str">
        <f>INDEX(Table3[Coffee Type],MATCH(OrderData[[#This Row],[Product ID]],Table3[Product ID],0))</f>
        <v>Exc</v>
      </c>
      <c r="M782" t="str">
        <f>VLOOKUP(OrderData[[#This Row],[Product ID]],products!$A$1:$G$49,3,FALSE)</f>
        <v>M</v>
      </c>
      <c r="N782">
        <f>VLOOKUP(OrderData[[#This Row],[Product ID]],products!$A$1:$G$49,5,FALSE)</f>
        <v>13.75</v>
      </c>
      <c r="O782" s="4">
        <f>OrderData[[#This Row],[Unit Price]]*OrderData[[#This Row],[Quantity]]</f>
        <v>41.25</v>
      </c>
      <c r="P782" t="str" cm="1">
        <f t="array" ref="P782">_xlfn.IFS(OrderData[[#This Row],[Roast Type]]="M","Medium",OrderData[[#This Row],[Roast Type]]="L","Light",OrderData[[#This Row],[Roast Type]]="D","Dark")</f>
        <v>Medium</v>
      </c>
      <c r="Q782" t="str" cm="1">
        <f t="array" ref="Q782">_xlfn.IFS(OrderData[[#This Row],[Coffee Type]]="Rob","Robusta",OrderData[[#This Row],[Coffee Type]]="Ara","Arabica",OrderData[[#This Row],[Coffee Type]]="Lib","Librica",OrderData[[#This Row],[Coffee Type]]="Exc","Excelsior")</f>
        <v>Excelsior</v>
      </c>
    </row>
    <row r="783" spans="1:17" x14ac:dyDescent="0.3">
      <c r="A783" s="2" t="s">
        <v>1528</v>
      </c>
      <c r="B783" s="3">
        <v>43778</v>
      </c>
      <c r="C783" s="2" t="s">
        <v>1529</v>
      </c>
      <c r="D783" t="s">
        <v>117</v>
      </c>
      <c r="E783" s="2">
        <v>4</v>
      </c>
      <c r="F783" s="2" t="str">
        <f>VLOOKUP(OrderData[[#This Row],[Customer ID]],customers!$A$1:$I$1001,2,FALSE)</f>
        <v>Lacee Burtenshaw</v>
      </c>
      <c r="G783" s="2" t="str">
        <f>LEFT(OrderData[[#This Row],[Name]], SEARCH(" ", OrderData[[#This Row],[Name]]) - 1)</f>
        <v>Lacee</v>
      </c>
      <c r="H783" s="2" t="str">
        <f>RIGHT(OrderData[[#This Row],[Name]], LEN(OrderData[[#This Row],[Name]]) - SEARCH(" ", OrderData[[#This Row],[Name]]))</f>
        <v>Burtenshaw</v>
      </c>
      <c r="I783" s="2" t="str">
        <f>VLOOKUP(OrderData[[#This Row],[Customer ID]],customers!$A$1:$I$1001,6,FALSE)</f>
        <v>Lawrenceville</v>
      </c>
      <c r="J783" s="2" t="str">
        <f>VLOOKUP(OrderData[[#This Row],[Customer ID]],customers!$A$1:$I$1001,7,FALSE)</f>
        <v>United States</v>
      </c>
      <c r="K783" t="str">
        <f>VLOOKUP(OrderData[[#This Row],[Customer ID]],customers!$A$1:$I$1001,9,FALSE)</f>
        <v>No</v>
      </c>
      <c r="L783" t="str">
        <f>INDEX(Table3[Coffee Type],MATCH(OrderData[[#This Row],[Product ID]],Table3[Product ID],0))</f>
        <v>Lib</v>
      </c>
      <c r="M783" t="str">
        <f>VLOOKUP(OrderData[[#This Row],[Product ID]],products!$A$1:$G$49,3,FALSE)</f>
        <v>L</v>
      </c>
      <c r="N783">
        <f>VLOOKUP(OrderData[[#This Row],[Product ID]],products!$A$1:$G$49,5,FALSE)</f>
        <v>36.454999999999998</v>
      </c>
      <c r="O783" s="4">
        <f>OrderData[[#This Row],[Unit Price]]*OrderData[[#This Row],[Quantity]]</f>
        <v>145.82</v>
      </c>
      <c r="P783" t="str" cm="1">
        <f t="array" ref="P783">_xlfn.IFS(OrderData[[#This Row],[Roast Type]]="M","Medium",OrderData[[#This Row],[Roast Type]]="L","Light",OrderData[[#This Row],[Roast Type]]="D","Dark")</f>
        <v>Light</v>
      </c>
      <c r="Q783" t="str" cm="1">
        <f t="array" ref="Q783">_xlfn.IFS(OrderData[[#This Row],[Coffee Type]]="Rob","Robusta",OrderData[[#This Row],[Coffee Type]]="Ara","Arabica",OrderData[[#This Row],[Coffee Type]]="Lib","Librica",OrderData[[#This Row],[Coffee Type]]="Exc","Excelsior")</f>
        <v>Librica</v>
      </c>
    </row>
    <row r="784" spans="1:17" x14ac:dyDescent="0.3">
      <c r="A784" s="2" t="s">
        <v>1530</v>
      </c>
      <c r="B784" s="3">
        <v>43897</v>
      </c>
      <c r="C784" s="2" t="s">
        <v>1531</v>
      </c>
      <c r="D784" t="s">
        <v>267</v>
      </c>
      <c r="E784" s="2">
        <v>6</v>
      </c>
      <c r="F784" s="2" t="str">
        <f>VLOOKUP(OrderData[[#This Row],[Customer ID]],customers!$A$1:$I$1001,2,FALSE)</f>
        <v>Adorne Gregoratti</v>
      </c>
      <c r="G784" s="2" t="str">
        <f>LEFT(OrderData[[#This Row],[Name]], SEARCH(" ", OrderData[[#This Row],[Name]]) - 1)</f>
        <v>Adorne</v>
      </c>
      <c r="H784" s="2" t="str">
        <f>RIGHT(OrderData[[#This Row],[Name]], LEN(OrderData[[#This Row],[Name]]) - SEARCH(" ", OrderData[[#This Row],[Name]]))</f>
        <v>Gregoratti</v>
      </c>
      <c r="I784" s="2" t="str">
        <f>VLOOKUP(OrderData[[#This Row],[Customer ID]],customers!$A$1:$I$1001,6,FALSE)</f>
        <v>Malahide</v>
      </c>
      <c r="J784" s="2" t="str">
        <f>VLOOKUP(OrderData[[#This Row],[Customer ID]],customers!$A$1:$I$1001,7,FALSE)</f>
        <v>Ireland</v>
      </c>
      <c r="K784" t="str">
        <f>VLOOKUP(OrderData[[#This Row],[Customer ID]],customers!$A$1:$I$1001,9,FALSE)</f>
        <v>No</v>
      </c>
      <c r="L784" t="str">
        <f>INDEX(Table3[Coffee Type],MATCH(OrderData[[#This Row],[Product ID]],Table3[Product ID],0))</f>
        <v>Exc</v>
      </c>
      <c r="M784" t="str">
        <f>VLOOKUP(OrderData[[#This Row],[Product ID]],products!$A$1:$G$49,3,FALSE)</f>
        <v>L</v>
      </c>
      <c r="N784">
        <f>VLOOKUP(OrderData[[#This Row],[Product ID]],products!$A$1:$G$49,5,FALSE)</f>
        <v>4.4550000000000001</v>
      </c>
      <c r="O784" s="4">
        <f>OrderData[[#This Row],[Unit Price]]*OrderData[[#This Row],[Quantity]]</f>
        <v>26.73</v>
      </c>
      <c r="P784" t="str" cm="1">
        <f t="array" ref="P784">_xlfn.IFS(OrderData[[#This Row],[Roast Type]]="M","Medium",OrderData[[#This Row],[Roast Type]]="L","Light",OrderData[[#This Row],[Roast Type]]="D","Dark")</f>
        <v>Light</v>
      </c>
      <c r="Q784" t="str" cm="1">
        <f t="array" ref="Q784">_xlfn.IFS(OrderData[[#This Row],[Coffee Type]]="Rob","Robusta",OrderData[[#This Row],[Coffee Type]]="Ara","Arabica",OrderData[[#This Row],[Coffee Type]]="Lib","Librica",OrderData[[#This Row],[Coffee Type]]="Exc","Excelsior")</f>
        <v>Excelsior</v>
      </c>
    </row>
    <row r="785" spans="1:17" x14ac:dyDescent="0.3">
      <c r="A785" s="2" t="s">
        <v>1532</v>
      </c>
      <c r="B785" s="3">
        <v>44312</v>
      </c>
      <c r="C785" s="2" t="s">
        <v>1533</v>
      </c>
      <c r="D785" t="s">
        <v>91</v>
      </c>
      <c r="E785" s="2">
        <v>5</v>
      </c>
      <c r="F785" s="2" t="str">
        <f>VLOOKUP(OrderData[[#This Row],[Customer ID]],customers!$A$1:$I$1001,2,FALSE)</f>
        <v>Chris Croster</v>
      </c>
      <c r="G785" s="2" t="str">
        <f>LEFT(OrderData[[#This Row],[Name]], SEARCH(" ", OrderData[[#This Row],[Name]]) - 1)</f>
        <v>Chris</v>
      </c>
      <c r="H785" s="2" t="str">
        <f>RIGHT(OrderData[[#This Row],[Name]], LEN(OrderData[[#This Row],[Name]]) - SEARCH(" ", OrderData[[#This Row],[Name]]))</f>
        <v>Croster</v>
      </c>
      <c r="I785" s="2" t="str">
        <f>VLOOKUP(OrderData[[#This Row],[Customer ID]],customers!$A$1:$I$1001,6,FALSE)</f>
        <v>Tampa</v>
      </c>
      <c r="J785" s="2" t="str">
        <f>VLOOKUP(OrderData[[#This Row],[Customer ID]],customers!$A$1:$I$1001,7,FALSE)</f>
        <v>United States</v>
      </c>
      <c r="K785" t="str">
        <f>VLOOKUP(OrderData[[#This Row],[Customer ID]],customers!$A$1:$I$1001,9,FALSE)</f>
        <v>Yes</v>
      </c>
      <c r="L785" t="str">
        <f>INDEX(Table3[Coffee Type],MATCH(OrderData[[#This Row],[Product ID]],Table3[Product ID],0))</f>
        <v>Lib</v>
      </c>
      <c r="M785" t="str">
        <f>VLOOKUP(OrderData[[#This Row],[Product ID]],products!$A$1:$G$49,3,FALSE)</f>
        <v>M</v>
      </c>
      <c r="N785">
        <f>VLOOKUP(OrderData[[#This Row],[Product ID]],products!$A$1:$G$49,5,FALSE)</f>
        <v>8.73</v>
      </c>
      <c r="O785" s="4">
        <f>OrderData[[#This Row],[Unit Price]]*OrderData[[#This Row],[Quantity]]</f>
        <v>43.650000000000006</v>
      </c>
      <c r="P785" t="str" cm="1">
        <f t="array" ref="P785">_xlfn.IFS(OrderData[[#This Row],[Roast Type]]="M","Medium",OrderData[[#This Row],[Roast Type]]="L","Light",OrderData[[#This Row],[Roast Type]]="D","Dark")</f>
        <v>Medium</v>
      </c>
      <c r="Q785" t="str" cm="1">
        <f t="array" ref="Q785">_xlfn.IFS(OrderData[[#This Row],[Coffee Type]]="Rob","Robusta",OrderData[[#This Row],[Coffee Type]]="Ara","Arabica",OrderData[[#This Row],[Coffee Type]]="Lib","Librica",OrderData[[#This Row],[Coffee Type]]="Exc","Excelsior")</f>
        <v>Librica</v>
      </c>
    </row>
    <row r="786" spans="1:17" x14ac:dyDescent="0.3">
      <c r="A786" s="2" t="s">
        <v>1534</v>
      </c>
      <c r="B786" s="3">
        <v>44511</v>
      </c>
      <c r="C786" s="2" t="s">
        <v>1535</v>
      </c>
      <c r="D786" t="s">
        <v>145</v>
      </c>
      <c r="E786" s="2">
        <v>2</v>
      </c>
      <c r="F786" s="2" t="str">
        <f>VLOOKUP(OrderData[[#This Row],[Customer ID]],customers!$A$1:$I$1001,2,FALSE)</f>
        <v>Graeme Whitehead</v>
      </c>
      <c r="G786" s="2" t="str">
        <f>LEFT(OrderData[[#This Row],[Name]], SEARCH(" ", OrderData[[#This Row],[Name]]) - 1)</f>
        <v>Graeme</v>
      </c>
      <c r="H786" s="2" t="str">
        <f>RIGHT(OrderData[[#This Row],[Name]], LEN(OrderData[[#This Row],[Name]]) - SEARCH(" ", OrderData[[#This Row],[Name]]))</f>
        <v>Whitehead</v>
      </c>
      <c r="I786" s="2" t="str">
        <f>VLOOKUP(OrderData[[#This Row],[Customer ID]],customers!$A$1:$I$1001,6,FALSE)</f>
        <v>Nashville</v>
      </c>
      <c r="J786" s="2" t="str">
        <f>VLOOKUP(OrderData[[#This Row],[Customer ID]],customers!$A$1:$I$1001,7,FALSE)</f>
        <v>United States</v>
      </c>
      <c r="K786" t="str">
        <f>VLOOKUP(OrderData[[#This Row],[Customer ID]],customers!$A$1:$I$1001,9,FALSE)</f>
        <v>No</v>
      </c>
      <c r="L786" t="str">
        <f>INDEX(Table3[Coffee Type],MATCH(OrderData[[#This Row],[Product ID]],Table3[Product ID],0))</f>
        <v>Lib</v>
      </c>
      <c r="M786" t="str">
        <f>VLOOKUP(OrderData[[#This Row],[Product ID]],products!$A$1:$G$49,3,FALSE)</f>
        <v>L</v>
      </c>
      <c r="N786">
        <f>VLOOKUP(OrderData[[#This Row],[Product ID]],products!$A$1:$G$49,5,FALSE)</f>
        <v>15.85</v>
      </c>
      <c r="O786" s="4">
        <f>OrderData[[#This Row],[Unit Price]]*OrderData[[#This Row],[Quantity]]</f>
        <v>31.7</v>
      </c>
      <c r="P786" t="str" cm="1">
        <f t="array" ref="P786">_xlfn.IFS(OrderData[[#This Row],[Roast Type]]="M","Medium",OrderData[[#This Row],[Roast Type]]="L","Light",OrderData[[#This Row],[Roast Type]]="D","Dark")</f>
        <v>Light</v>
      </c>
      <c r="Q786" t="str" cm="1">
        <f t="array" ref="Q786">_xlfn.IFS(OrderData[[#This Row],[Coffee Type]]="Rob","Robusta",OrderData[[#This Row],[Coffee Type]]="Ara","Arabica",OrderData[[#This Row],[Coffee Type]]="Lib","Librica",OrderData[[#This Row],[Coffee Type]]="Exc","Excelsior")</f>
        <v>Librica</v>
      </c>
    </row>
    <row r="787" spans="1:17" x14ac:dyDescent="0.3">
      <c r="A787" s="2" t="s">
        <v>1536</v>
      </c>
      <c r="B787" s="3">
        <v>44362</v>
      </c>
      <c r="C787" s="2" t="s">
        <v>1537</v>
      </c>
      <c r="D787" t="s">
        <v>131</v>
      </c>
      <c r="E787" s="2">
        <v>1</v>
      </c>
      <c r="F787" s="2" t="str">
        <f>VLOOKUP(OrderData[[#This Row],[Customer ID]],customers!$A$1:$I$1001,2,FALSE)</f>
        <v>Haslett Jodrelle</v>
      </c>
      <c r="G787" s="2" t="str">
        <f>LEFT(OrderData[[#This Row],[Name]], SEARCH(" ", OrderData[[#This Row],[Name]]) - 1)</f>
        <v>Haslett</v>
      </c>
      <c r="H787" s="2" t="str">
        <f>RIGHT(OrderData[[#This Row],[Name]], LEN(OrderData[[#This Row],[Name]]) - SEARCH(" ", OrderData[[#This Row],[Name]]))</f>
        <v>Jodrelle</v>
      </c>
      <c r="I787" s="2" t="str">
        <f>VLOOKUP(OrderData[[#This Row],[Customer ID]],customers!$A$1:$I$1001,6,FALSE)</f>
        <v>Miami</v>
      </c>
      <c r="J787" s="2" t="str">
        <f>VLOOKUP(OrderData[[#This Row],[Customer ID]],customers!$A$1:$I$1001,7,FALSE)</f>
        <v>United States</v>
      </c>
      <c r="K787" t="str">
        <f>VLOOKUP(OrderData[[#This Row],[Customer ID]],customers!$A$1:$I$1001,9,FALSE)</f>
        <v>No</v>
      </c>
      <c r="L787" t="str">
        <f>INDEX(Table3[Coffee Type],MATCH(OrderData[[#This Row],[Product ID]],Table3[Product ID],0))</f>
        <v>Ara</v>
      </c>
      <c r="M787" t="str">
        <f>VLOOKUP(OrderData[[#This Row],[Product ID]],products!$A$1:$G$49,3,FALSE)</f>
        <v>D</v>
      </c>
      <c r="N787">
        <f>VLOOKUP(OrderData[[#This Row],[Product ID]],products!$A$1:$G$49,5,FALSE)</f>
        <v>22.884999999999998</v>
      </c>
      <c r="O787" s="4">
        <f>OrderData[[#This Row],[Unit Price]]*OrderData[[#This Row],[Quantity]]</f>
        <v>22.884999999999998</v>
      </c>
      <c r="P787" t="str" cm="1">
        <f t="array" ref="P787">_xlfn.IFS(OrderData[[#This Row],[Roast Type]]="M","Medium",OrderData[[#This Row],[Roast Type]]="L","Light",OrderData[[#This Row],[Roast Type]]="D","Dark")</f>
        <v>Dark</v>
      </c>
      <c r="Q787" t="str" cm="1">
        <f t="array" ref="Q787">_xlfn.IFS(OrderData[[#This Row],[Coffee Type]]="Rob","Robusta",OrderData[[#This Row],[Coffee Type]]="Ara","Arabica",OrderData[[#This Row],[Coffee Type]]="Lib","Librica",OrderData[[#This Row],[Coffee Type]]="Exc","Excelsior")</f>
        <v>Arabica</v>
      </c>
    </row>
    <row r="788" spans="1:17" x14ac:dyDescent="0.3">
      <c r="A788" s="2" t="s">
        <v>1538</v>
      </c>
      <c r="B788" s="3">
        <v>43888</v>
      </c>
      <c r="C788" s="2" t="s">
        <v>1523</v>
      </c>
      <c r="D788" t="s">
        <v>543</v>
      </c>
      <c r="E788" s="2">
        <v>1</v>
      </c>
      <c r="F788" s="2" t="str">
        <f>VLOOKUP(OrderData[[#This Row],[Customer ID]],customers!$A$1:$I$1001,2,FALSE)</f>
        <v>Cam Jewster</v>
      </c>
      <c r="G788" s="2" t="str">
        <f>LEFT(OrderData[[#This Row],[Name]], SEARCH(" ", OrderData[[#This Row],[Name]]) - 1)</f>
        <v>Cam</v>
      </c>
      <c r="H788" s="2" t="str">
        <f>RIGHT(OrderData[[#This Row],[Name]], LEN(OrderData[[#This Row],[Name]]) - SEARCH(" ", OrderData[[#This Row],[Name]]))</f>
        <v>Jewster</v>
      </c>
      <c r="I788" s="2" t="str">
        <f>VLOOKUP(OrderData[[#This Row],[Customer ID]],customers!$A$1:$I$1001,6,FALSE)</f>
        <v>Dayton</v>
      </c>
      <c r="J788" s="2" t="str">
        <f>VLOOKUP(OrderData[[#This Row],[Customer ID]],customers!$A$1:$I$1001,7,FALSE)</f>
        <v>United States</v>
      </c>
      <c r="K788" t="str">
        <f>VLOOKUP(OrderData[[#This Row],[Customer ID]],customers!$A$1:$I$1001,9,FALSE)</f>
        <v>Yes</v>
      </c>
      <c r="L788" t="str">
        <f>INDEX(Table3[Coffee Type],MATCH(OrderData[[#This Row],[Product ID]],Table3[Product ID],0))</f>
        <v>Exc</v>
      </c>
      <c r="M788" t="str">
        <f>VLOOKUP(OrderData[[#This Row],[Product ID]],products!$A$1:$G$49,3,FALSE)</f>
        <v>D</v>
      </c>
      <c r="N788">
        <f>VLOOKUP(OrderData[[#This Row],[Product ID]],products!$A$1:$G$49,5,FALSE)</f>
        <v>27.945</v>
      </c>
      <c r="O788" s="4">
        <f>OrderData[[#This Row],[Unit Price]]*OrderData[[#This Row],[Quantity]]</f>
        <v>27.945</v>
      </c>
      <c r="P788" t="str" cm="1">
        <f t="array" ref="P788">_xlfn.IFS(OrderData[[#This Row],[Roast Type]]="M","Medium",OrderData[[#This Row],[Roast Type]]="L","Light",OrderData[[#This Row],[Roast Type]]="D","Dark")</f>
        <v>Dark</v>
      </c>
      <c r="Q788" t="str" cm="1">
        <f t="array" ref="Q788">_xlfn.IFS(OrderData[[#This Row],[Coffee Type]]="Rob","Robusta",OrderData[[#This Row],[Coffee Type]]="Ara","Arabica",OrderData[[#This Row],[Coffee Type]]="Lib","Librica",OrderData[[#This Row],[Coffee Type]]="Exc","Excelsior")</f>
        <v>Excelsior</v>
      </c>
    </row>
    <row r="789" spans="1:17" x14ac:dyDescent="0.3">
      <c r="A789" s="2" t="s">
        <v>1539</v>
      </c>
      <c r="B789" s="3">
        <v>44305</v>
      </c>
      <c r="C789" s="2" t="s">
        <v>1540</v>
      </c>
      <c r="D789" t="s">
        <v>22</v>
      </c>
      <c r="E789" s="2">
        <v>6</v>
      </c>
      <c r="F789" s="2" t="str">
        <f>VLOOKUP(OrderData[[#This Row],[Customer ID]],customers!$A$1:$I$1001,2,FALSE)</f>
        <v>Beryl Osborn</v>
      </c>
      <c r="G789" s="2" t="str">
        <f>LEFT(OrderData[[#This Row],[Name]], SEARCH(" ", OrderData[[#This Row],[Name]]) - 1)</f>
        <v>Beryl</v>
      </c>
      <c r="H789" s="2" t="str">
        <f>RIGHT(OrderData[[#This Row],[Name]], LEN(OrderData[[#This Row],[Name]]) - SEARCH(" ", OrderData[[#This Row],[Name]]))</f>
        <v>Osborn</v>
      </c>
      <c r="I789" s="2" t="str">
        <f>VLOOKUP(OrderData[[#This Row],[Customer ID]],customers!$A$1:$I$1001,6,FALSE)</f>
        <v>Chicago</v>
      </c>
      <c r="J789" s="2" t="str">
        <f>VLOOKUP(OrderData[[#This Row],[Customer ID]],customers!$A$1:$I$1001,7,FALSE)</f>
        <v>United States</v>
      </c>
      <c r="K789" t="str">
        <f>VLOOKUP(OrderData[[#This Row],[Customer ID]],customers!$A$1:$I$1001,9,FALSE)</f>
        <v>Yes</v>
      </c>
      <c r="L789" t="str">
        <f>INDEX(Table3[Coffee Type],MATCH(OrderData[[#This Row],[Product ID]],Table3[Product ID],0))</f>
        <v>Exc</v>
      </c>
      <c r="M789" t="str">
        <f>VLOOKUP(OrderData[[#This Row],[Product ID]],products!$A$1:$G$49,3,FALSE)</f>
        <v>M</v>
      </c>
      <c r="N789">
        <f>VLOOKUP(OrderData[[#This Row],[Product ID]],products!$A$1:$G$49,5,FALSE)</f>
        <v>13.75</v>
      </c>
      <c r="O789" s="4">
        <f>OrderData[[#This Row],[Unit Price]]*OrderData[[#This Row],[Quantity]]</f>
        <v>82.5</v>
      </c>
      <c r="P789" t="str" cm="1">
        <f t="array" ref="P789">_xlfn.IFS(OrderData[[#This Row],[Roast Type]]="M","Medium",OrderData[[#This Row],[Roast Type]]="L","Light",OrderData[[#This Row],[Roast Type]]="D","Dark")</f>
        <v>Medium</v>
      </c>
      <c r="Q789" t="str" cm="1">
        <f t="array" ref="Q789">_xlfn.IFS(OrderData[[#This Row],[Coffee Type]]="Rob","Robusta",OrderData[[#This Row],[Coffee Type]]="Ara","Arabica",OrderData[[#This Row],[Coffee Type]]="Lib","Librica",OrderData[[#This Row],[Coffee Type]]="Exc","Excelsior")</f>
        <v>Excelsior</v>
      </c>
    </row>
    <row r="790" spans="1:17" x14ac:dyDescent="0.3">
      <c r="A790" s="2" t="s">
        <v>1541</v>
      </c>
      <c r="B790" s="3">
        <v>44771</v>
      </c>
      <c r="C790" s="2" t="s">
        <v>1542</v>
      </c>
      <c r="D790" t="s">
        <v>54</v>
      </c>
      <c r="E790" s="2">
        <v>2</v>
      </c>
      <c r="F790" s="2" t="str">
        <f>VLOOKUP(OrderData[[#This Row],[Customer ID]],customers!$A$1:$I$1001,2,FALSE)</f>
        <v>Kaela Nottram</v>
      </c>
      <c r="G790" s="2" t="str">
        <f>LEFT(OrderData[[#This Row],[Name]], SEARCH(" ", OrderData[[#This Row],[Name]]) - 1)</f>
        <v>Kaela</v>
      </c>
      <c r="H790" s="2" t="str">
        <f>RIGHT(OrderData[[#This Row],[Name]], LEN(OrderData[[#This Row],[Name]]) - SEARCH(" ", OrderData[[#This Row],[Name]]))</f>
        <v>Nottram</v>
      </c>
      <c r="I790" s="2" t="str">
        <f>VLOOKUP(OrderData[[#This Row],[Customer ID]],customers!$A$1:$I$1001,6,FALSE)</f>
        <v>Arklow</v>
      </c>
      <c r="J790" s="2" t="str">
        <f>VLOOKUP(OrderData[[#This Row],[Customer ID]],customers!$A$1:$I$1001,7,FALSE)</f>
        <v>Ireland</v>
      </c>
      <c r="K790" t="str">
        <f>VLOOKUP(OrderData[[#This Row],[Customer ID]],customers!$A$1:$I$1001,9,FALSE)</f>
        <v>Yes</v>
      </c>
      <c r="L790" t="str">
        <f>INDEX(Table3[Coffee Type],MATCH(OrderData[[#This Row],[Product ID]],Table3[Product ID],0))</f>
        <v>Rob</v>
      </c>
      <c r="M790" t="str">
        <f>VLOOKUP(OrderData[[#This Row],[Product ID]],products!$A$1:$G$49,3,FALSE)</f>
        <v>M</v>
      </c>
      <c r="N790">
        <f>VLOOKUP(OrderData[[#This Row],[Product ID]],products!$A$1:$G$49,5,FALSE)</f>
        <v>22.884999999999998</v>
      </c>
      <c r="O790" s="4">
        <f>OrderData[[#This Row],[Unit Price]]*OrderData[[#This Row],[Quantity]]</f>
        <v>45.769999999999996</v>
      </c>
      <c r="P790" t="str" cm="1">
        <f t="array" ref="P790">_xlfn.IFS(OrderData[[#This Row],[Roast Type]]="M","Medium",OrderData[[#This Row],[Roast Type]]="L","Light",OrderData[[#This Row],[Roast Type]]="D","Dark")</f>
        <v>Medium</v>
      </c>
      <c r="Q790" t="str" cm="1">
        <f t="array" ref="Q790">_xlfn.IFS(OrderData[[#This Row],[Coffee Type]]="Rob","Robusta",OrderData[[#This Row],[Coffee Type]]="Ara","Arabica",OrderData[[#This Row],[Coffee Type]]="Lib","Librica",OrderData[[#This Row],[Coffee Type]]="Exc","Excelsior")</f>
        <v>Robusta</v>
      </c>
    </row>
    <row r="791" spans="1:17" x14ac:dyDescent="0.3">
      <c r="A791" s="2" t="s">
        <v>1543</v>
      </c>
      <c r="B791" s="3">
        <v>43485</v>
      </c>
      <c r="C791" s="2" t="s">
        <v>1544</v>
      </c>
      <c r="D791" t="s">
        <v>19</v>
      </c>
      <c r="E791" s="2">
        <v>6</v>
      </c>
      <c r="F791" s="2" t="str">
        <f>VLOOKUP(OrderData[[#This Row],[Customer ID]],customers!$A$1:$I$1001,2,FALSE)</f>
        <v>Nobe Buney</v>
      </c>
      <c r="G791" s="2" t="str">
        <f>LEFT(OrderData[[#This Row],[Name]], SEARCH(" ", OrderData[[#This Row],[Name]]) - 1)</f>
        <v>Nobe</v>
      </c>
      <c r="H791" s="2" t="str">
        <f>RIGHT(OrderData[[#This Row],[Name]], LEN(OrderData[[#This Row],[Name]]) - SEARCH(" ", OrderData[[#This Row],[Name]]))</f>
        <v>Buney</v>
      </c>
      <c r="I791" s="2" t="str">
        <f>VLOOKUP(OrderData[[#This Row],[Customer ID]],customers!$A$1:$I$1001,6,FALSE)</f>
        <v>Richmond</v>
      </c>
      <c r="J791" s="2" t="str">
        <f>VLOOKUP(OrderData[[#This Row],[Customer ID]],customers!$A$1:$I$1001,7,FALSE)</f>
        <v>United States</v>
      </c>
      <c r="K791" t="str">
        <f>VLOOKUP(OrderData[[#This Row],[Customer ID]],customers!$A$1:$I$1001,9,FALSE)</f>
        <v>No</v>
      </c>
      <c r="L791" t="str">
        <f>INDEX(Table3[Coffee Type],MATCH(OrderData[[#This Row],[Product ID]],Table3[Product ID],0))</f>
        <v>Ara</v>
      </c>
      <c r="M791" t="str">
        <f>VLOOKUP(OrderData[[#This Row],[Product ID]],products!$A$1:$G$49,3,FALSE)</f>
        <v>L</v>
      </c>
      <c r="N791">
        <f>VLOOKUP(OrderData[[#This Row],[Product ID]],products!$A$1:$G$49,5,FALSE)</f>
        <v>12.95</v>
      </c>
      <c r="O791" s="4">
        <f>OrderData[[#This Row],[Unit Price]]*OrderData[[#This Row],[Quantity]]</f>
        <v>77.699999999999989</v>
      </c>
      <c r="P791" t="str" cm="1">
        <f t="array" ref="P791">_xlfn.IFS(OrderData[[#This Row],[Roast Type]]="M","Medium",OrderData[[#This Row],[Roast Type]]="L","Light",OrderData[[#This Row],[Roast Type]]="D","Dark")</f>
        <v>Light</v>
      </c>
      <c r="Q791" t="str" cm="1">
        <f t="array" ref="Q791">_xlfn.IFS(OrderData[[#This Row],[Coffee Type]]="Rob","Robusta",OrderData[[#This Row],[Coffee Type]]="Ara","Arabica",OrderData[[#This Row],[Coffee Type]]="Lib","Librica",OrderData[[#This Row],[Coffee Type]]="Exc","Excelsior")</f>
        <v>Arabica</v>
      </c>
    </row>
    <row r="792" spans="1:17" x14ac:dyDescent="0.3">
      <c r="A792" s="2" t="s">
        <v>1545</v>
      </c>
      <c r="B792" s="3">
        <v>44613</v>
      </c>
      <c r="C792" s="2" t="s">
        <v>1546</v>
      </c>
      <c r="D792" t="s">
        <v>205</v>
      </c>
      <c r="E792" s="2">
        <v>3</v>
      </c>
      <c r="F792" s="2" t="str">
        <f>VLOOKUP(OrderData[[#This Row],[Customer ID]],customers!$A$1:$I$1001,2,FALSE)</f>
        <v>Silvan McShea</v>
      </c>
      <c r="G792" s="2" t="str">
        <f>LEFT(OrderData[[#This Row],[Name]], SEARCH(" ", OrderData[[#This Row],[Name]]) - 1)</f>
        <v>Silvan</v>
      </c>
      <c r="H792" s="2" t="str">
        <f>RIGHT(OrderData[[#This Row],[Name]], LEN(OrderData[[#This Row],[Name]]) - SEARCH(" ", OrderData[[#This Row],[Name]]))</f>
        <v>McShea</v>
      </c>
      <c r="I792" s="2" t="str">
        <f>VLOOKUP(OrderData[[#This Row],[Customer ID]],customers!$A$1:$I$1001,6,FALSE)</f>
        <v>Olympia</v>
      </c>
      <c r="J792" s="2" t="str">
        <f>VLOOKUP(OrderData[[#This Row],[Customer ID]],customers!$A$1:$I$1001,7,FALSE)</f>
        <v>United States</v>
      </c>
      <c r="K792" t="str">
        <f>VLOOKUP(OrderData[[#This Row],[Customer ID]],customers!$A$1:$I$1001,9,FALSE)</f>
        <v>No</v>
      </c>
      <c r="L792" t="str">
        <f>INDEX(Table3[Coffee Type],MATCH(OrderData[[#This Row],[Product ID]],Table3[Product ID],0))</f>
        <v>Ara</v>
      </c>
      <c r="M792" t="str">
        <f>VLOOKUP(OrderData[[#This Row],[Product ID]],products!$A$1:$G$49,3,FALSE)</f>
        <v>L</v>
      </c>
      <c r="N792">
        <f>VLOOKUP(OrderData[[#This Row],[Product ID]],products!$A$1:$G$49,5,FALSE)</f>
        <v>7.77</v>
      </c>
      <c r="O792" s="4">
        <f>OrderData[[#This Row],[Unit Price]]*OrderData[[#This Row],[Quantity]]</f>
        <v>23.31</v>
      </c>
      <c r="P792" t="str" cm="1">
        <f t="array" ref="P792">_xlfn.IFS(OrderData[[#This Row],[Roast Type]]="M","Medium",OrderData[[#This Row],[Roast Type]]="L","Light",OrderData[[#This Row],[Roast Type]]="D","Dark")</f>
        <v>Light</v>
      </c>
      <c r="Q792" t="str" cm="1">
        <f t="array" ref="Q792">_xlfn.IFS(OrderData[[#This Row],[Coffee Type]]="Rob","Robusta",OrderData[[#This Row],[Coffee Type]]="Ara","Arabica",OrderData[[#This Row],[Coffee Type]]="Lib","Librica",OrderData[[#This Row],[Coffee Type]]="Exc","Excelsior")</f>
        <v>Arabica</v>
      </c>
    </row>
    <row r="793" spans="1:17" x14ac:dyDescent="0.3">
      <c r="A793" s="2" t="s">
        <v>1547</v>
      </c>
      <c r="B793" s="3">
        <v>43954</v>
      </c>
      <c r="C793" s="2" t="s">
        <v>1548</v>
      </c>
      <c r="D793" t="s">
        <v>32</v>
      </c>
      <c r="E793" s="2">
        <v>5</v>
      </c>
      <c r="F793" s="2" t="str">
        <f>VLOOKUP(OrderData[[#This Row],[Customer ID]],customers!$A$1:$I$1001,2,FALSE)</f>
        <v>Karylin Huddart</v>
      </c>
      <c r="G793" s="2" t="str">
        <f>LEFT(OrderData[[#This Row],[Name]], SEARCH(" ", OrderData[[#This Row],[Name]]) - 1)</f>
        <v>Karylin</v>
      </c>
      <c r="H793" s="2" t="str">
        <f>RIGHT(OrderData[[#This Row],[Name]], LEN(OrderData[[#This Row],[Name]]) - SEARCH(" ", OrderData[[#This Row],[Name]]))</f>
        <v>Huddart</v>
      </c>
      <c r="I793" s="2" t="str">
        <f>VLOOKUP(OrderData[[#This Row],[Customer ID]],customers!$A$1:$I$1001,6,FALSE)</f>
        <v>Arlington</v>
      </c>
      <c r="J793" s="2" t="str">
        <f>VLOOKUP(OrderData[[#This Row],[Customer ID]],customers!$A$1:$I$1001,7,FALSE)</f>
        <v>United States</v>
      </c>
      <c r="K793" t="str">
        <f>VLOOKUP(OrderData[[#This Row],[Customer ID]],customers!$A$1:$I$1001,9,FALSE)</f>
        <v>Yes</v>
      </c>
      <c r="L793" t="str">
        <f>INDEX(Table3[Coffee Type],MATCH(OrderData[[#This Row],[Product ID]],Table3[Product ID],0))</f>
        <v>Lib</v>
      </c>
      <c r="M793" t="str">
        <f>VLOOKUP(OrderData[[#This Row],[Product ID]],products!$A$1:$G$49,3,FALSE)</f>
        <v>L</v>
      </c>
      <c r="N793">
        <f>VLOOKUP(OrderData[[#This Row],[Product ID]],products!$A$1:$G$49,5,FALSE)</f>
        <v>4.7549999999999999</v>
      </c>
      <c r="O793" s="4">
        <f>OrderData[[#This Row],[Unit Price]]*OrderData[[#This Row],[Quantity]]</f>
        <v>23.774999999999999</v>
      </c>
      <c r="P793" t="str" cm="1">
        <f t="array" ref="P793">_xlfn.IFS(OrderData[[#This Row],[Roast Type]]="M","Medium",OrderData[[#This Row],[Roast Type]]="L","Light",OrderData[[#This Row],[Roast Type]]="D","Dark")</f>
        <v>Light</v>
      </c>
      <c r="Q793" t="str" cm="1">
        <f t="array" ref="Q793">_xlfn.IFS(OrderData[[#This Row],[Coffee Type]]="Rob","Robusta",OrderData[[#This Row],[Coffee Type]]="Ara","Arabica",OrderData[[#This Row],[Coffee Type]]="Lib","Librica",OrderData[[#This Row],[Coffee Type]]="Exc","Excelsior")</f>
        <v>Librica</v>
      </c>
    </row>
    <row r="794" spans="1:17" x14ac:dyDescent="0.3">
      <c r="A794" s="2" t="s">
        <v>1549</v>
      </c>
      <c r="B794" s="3">
        <v>43545</v>
      </c>
      <c r="C794" s="2" t="s">
        <v>1550</v>
      </c>
      <c r="D794" t="s">
        <v>91</v>
      </c>
      <c r="E794" s="2">
        <v>6</v>
      </c>
      <c r="F794" s="2" t="str">
        <f>VLOOKUP(OrderData[[#This Row],[Customer ID]],customers!$A$1:$I$1001,2,FALSE)</f>
        <v>Jereme Gippes</v>
      </c>
      <c r="G794" s="2" t="str">
        <f>LEFT(OrderData[[#This Row],[Name]], SEARCH(" ", OrderData[[#This Row],[Name]]) - 1)</f>
        <v>Jereme</v>
      </c>
      <c r="H794" s="2" t="str">
        <f>RIGHT(OrderData[[#This Row],[Name]], LEN(OrderData[[#This Row],[Name]]) - SEARCH(" ", OrderData[[#This Row],[Name]]))</f>
        <v>Gippes</v>
      </c>
      <c r="I794" s="2" t="str">
        <f>VLOOKUP(OrderData[[#This Row],[Customer ID]],customers!$A$1:$I$1001,6,FALSE)</f>
        <v>Twyford</v>
      </c>
      <c r="J794" s="2" t="str">
        <f>VLOOKUP(OrderData[[#This Row],[Customer ID]],customers!$A$1:$I$1001,7,FALSE)</f>
        <v>United Kingdom</v>
      </c>
      <c r="K794" t="str">
        <f>VLOOKUP(OrderData[[#This Row],[Customer ID]],customers!$A$1:$I$1001,9,FALSE)</f>
        <v>Yes</v>
      </c>
      <c r="L794" t="str">
        <f>INDEX(Table3[Coffee Type],MATCH(OrderData[[#This Row],[Product ID]],Table3[Product ID],0))</f>
        <v>Lib</v>
      </c>
      <c r="M794" t="str">
        <f>VLOOKUP(OrderData[[#This Row],[Product ID]],products!$A$1:$G$49,3,FALSE)</f>
        <v>M</v>
      </c>
      <c r="N794">
        <f>VLOOKUP(OrderData[[#This Row],[Product ID]],products!$A$1:$G$49,5,FALSE)</f>
        <v>8.73</v>
      </c>
      <c r="O794" s="4">
        <f>OrderData[[#This Row],[Unit Price]]*OrderData[[#This Row],[Quantity]]</f>
        <v>52.38</v>
      </c>
      <c r="P794" t="str" cm="1">
        <f t="array" ref="P794">_xlfn.IFS(OrderData[[#This Row],[Roast Type]]="M","Medium",OrderData[[#This Row],[Roast Type]]="L","Light",OrderData[[#This Row],[Roast Type]]="D","Dark")</f>
        <v>Medium</v>
      </c>
      <c r="Q794" t="str" cm="1">
        <f t="array" ref="Q794">_xlfn.IFS(OrderData[[#This Row],[Coffee Type]]="Rob","Robusta",OrderData[[#This Row],[Coffee Type]]="Ara","Arabica",OrderData[[#This Row],[Coffee Type]]="Lib","Librica",OrderData[[#This Row],[Coffee Type]]="Exc","Excelsior")</f>
        <v>Librica</v>
      </c>
    </row>
    <row r="795" spans="1:17" x14ac:dyDescent="0.3">
      <c r="A795" s="2" t="s">
        <v>1551</v>
      </c>
      <c r="B795" s="3">
        <v>43629</v>
      </c>
      <c r="C795" s="2" t="s">
        <v>1552</v>
      </c>
      <c r="D795" t="s">
        <v>195</v>
      </c>
      <c r="E795" s="2">
        <v>5</v>
      </c>
      <c r="F795" s="2" t="str">
        <f>VLOOKUP(OrderData[[#This Row],[Customer ID]],customers!$A$1:$I$1001,2,FALSE)</f>
        <v>Lukas Whittlesee</v>
      </c>
      <c r="G795" s="2" t="str">
        <f>LEFT(OrderData[[#This Row],[Name]], SEARCH(" ", OrderData[[#This Row],[Name]]) - 1)</f>
        <v>Lukas</v>
      </c>
      <c r="H795" s="2" t="str">
        <f>RIGHT(OrderData[[#This Row],[Name]], LEN(OrderData[[#This Row],[Name]]) - SEARCH(" ", OrderData[[#This Row],[Name]]))</f>
        <v>Whittlesee</v>
      </c>
      <c r="I795" s="2" t="str">
        <f>VLOOKUP(OrderData[[#This Row],[Customer ID]],customers!$A$1:$I$1001,6,FALSE)</f>
        <v>Roanoke</v>
      </c>
      <c r="J795" s="2" t="str">
        <f>VLOOKUP(OrderData[[#This Row],[Customer ID]],customers!$A$1:$I$1001,7,FALSE)</f>
        <v>United States</v>
      </c>
      <c r="K795" t="str">
        <f>VLOOKUP(OrderData[[#This Row],[Customer ID]],customers!$A$1:$I$1001,9,FALSE)</f>
        <v>No</v>
      </c>
      <c r="L795" t="str">
        <f>INDEX(Table3[Coffee Type],MATCH(OrderData[[#This Row],[Product ID]],Table3[Product ID],0))</f>
        <v>Rob</v>
      </c>
      <c r="M795" t="str">
        <f>VLOOKUP(OrderData[[#This Row],[Product ID]],products!$A$1:$G$49,3,FALSE)</f>
        <v>L</v>
      </c>
      <c r="N795">
        <f>VLOOKUP(OrderData[[#This Row],[Product ID]],products!$A$1:$G$49,5,FALSE)</f>
        <v>3.5849999999999995</v>
      </c>
      <c r="O795" s="4">
        <f>OrderData[[#This Row],[Unit Price]]*OrderData[[#This Row],[Quantity]]</f>
        <v>17.924999999999997</v>
      </c>
      <c r="P795" t="str" cm="1">
        <f t="array" ref="P795">_xlfn.IFS(OrderData[[#This Row],[Roast Type]]="M","Medium",OrderData[[#This Row],[Roast Type]]="L","Light",OrderData[[#This Row],[Roast Type]]="D","Dark")</f>
        <v>Light</v>
      </c>
      <c r="Q795" t="str" cm="1">
        <f t="array" ref="Q795">_xlfn.IFS(OrderData[[#This Row],[Coffee Type]]="Rob","Robusta",OrderData[[#This Row],[Coffee Type]]="Ara","Arabica",OrderData[[#This Row],[Coffee Type]]="Lib","Librica",OrderData[[#This Row],[Coffee Type]]="Exc","Excelsior")</f>
        <v>Robusta</v>
      </c>
    </row>
    <row r="796" spans="1:17" x14ac:dyDescent="0.3">
      <c r="A796" s="2" t="s">
        <v>1553</v>
      </c>
      <c r="B796" s="3">
        <v>43987</v>
      </c>
      <c r="C796" s="2" t="s">
        <v>1554</v>
      </c>
      <c r="D796" t="s">
        <v>217</v>
      </c>
      <c r="E796" s="2">
        <v>5</v>
      </c>
      <c r="F796" s="2" t="str">
        <f>VLOOKUP(OrderData[[#This Row],[Customer ID]],customers!$A$1:$I$1001,2,FALSE)</f>
        <v>Gregorius Trengrove</v>
      </c>
      <c r="G796" s="2" t="str">
        <f>LEFT(OrderData[[#This Row],[Name]], SEARCH(" ", OrderData[[#This Row],[Name]]) - 1)</f>
        <v>Gregorius</v>
      </c>
      <c r="H796" s="2" t="str">
        <f>RIGHT(OrderData[[#This Row],[Name]], LEN(OrderData[[#This Row],[Name]]) - SEARCH(" ", OrderData[[#This Row],[Name]]))</f>
        <v>Trengrove</v>
      </c>
      <c r="I796" s="2" t="str">
        <f>VLOOKUP(OrderData[[#This Row],[Customer ID]],customers!$A$1:$I$1001,6,FALSE)</f>
        <v>New Hyde Park</v>
      </c>
      <c r="J796" s="2" t="str">
        <f>VLOOKUP(OrderData[[#This Row],[Customer ID]],customers!$A$1:$I$1001,7,FALSE)</f>
        <v>United States</v>
      </c>
      <c r="K796" t="str">
        <f>VLOOKUP(OrderData[[#This Row],[Customer ID]],customers!$A$1:$I$1001,9,FALSE)</f>
        <v>No</v>
      </c>
      <c r="L796" t="str">
        <f>INDEX(Table3[Coffee Type],MATCH(OrderData[[#This Row],[Product ID]],Table3[Product ID],0))</f>
        <v>Ara</v>
      </c>
      <c r="M796" t="str">
        <f>VLOOKUP(OrderData[[#This Row],[Product ID]],products!$A$1:$G$49,3,FALSE)</f>
        <v>L</v>
      </c>
      <c r="N796">
        <f>VLOOKUP(OrderData[[#This Row],[Product ID]],products!$A$1:$G$49,5,FALSE)</f>
        <v>29.784999999999997</v>
      </c>
      <c r="O796" s="4">
        <f>OrderData[[#This Row],[Unit Price]]*OrderData[[#This Row],[Quantity]]</f>
        <v>148.92499999999998</v>
      </c>
      <c r="P796" t="str" cm="1">
        <f t="array" ref="P796">_xlfn.IFS(OrderData[[#This Row],[Roast Type]]="M","Medium",OrderData[[#This Row],[Roast Type]]="L","Light",OrderData[[#This Row],[Roast Type]]="D","Dark")</f>
        <v>Light</v>
      </c>
      <c r="Q796" t="str" cm="1">
        <f t="array" ref="Q796">_xlfn.IFS(OrderData[[#This Row],[Coffee Type]]="Rob","Robusta",OrderData[[#This Row],[Coffee Type]]="Ara","Arabica",OrderData[[#This Row],[Coffee Type]]="Lib","Librica",OrderData[[#This Row],[Coffee Type]]="Exc","Excelsior")</f>
        <v>Arabica</v>
      </c>
    </row>
    <row r="797" spans="1:17" x14ac:dyDescent="0.3">
      <c r="A797" s="2" t="s">
        <v>1555</v>
      </c>
      <c r="B797" s="3">
        <v>43540</v>
      </c>
      <c r="C797" s="2" t="s">
        <v>1556</v>
      </c>
      <c r="D797" t="s">
        <v>170</v>
      </c>
      <c r="E797" s="2">
        <v>4</v>
      </c>
      <c r="F797" s="2" t="str">
        <f>VLOOKUP(OrderData[[#This Row],[Customer ID]],customers!$A$1:$I$1001,2,FALSE)</f>
        <v>Wright Caldero</v>
      </c>
      <c r="G797" s="2" t="str">
        <f>LEFT(OrderData[[#This Row],[Name]], SEARCH(" ", OrderData[[#This Row],[Name]]) - 1)</f>
        <v>Wright</v>
      </c>
      <c r="H797" s="2" t="str">
        <f>RIGHT(OrderData[[#This Row],[Name]], LEN(OrderData[[#This Row],[Name]]) - SEARCH(" ", OrderData[[#This Row],[Name]]))</f>
        <v>Caldero</v>
      </c>
      <c r="I797" s="2" t="str">
        <f>VLOOKUP(OrderData[[#This Row],[Customer ID]],customers!$A$1:$I$1001,6,FALSE)</f>
        <v>Anaheim</v>
      </c>
      <c r="J797" s="2" t="str">
        <f>VLOOKUP(OrderData[[#This Row],[Customer ID]],customers!$A$1:$I$1001,7,FALSE)</f>
        <v>United States</v>
      </c>
      <c r="K797" t="str">
        <f>VLOOKUP(OrderData[[#This Row],[Customer ID]],customers!$A$1:$I$1001,9,FALSE)</f>
        <v>No</v>
      </c>
      <c r="L797" t="str">
        <f>INDEX(Table3[Coffee Type],MATCH(OrderData[[#This Row],[Product ID]],Table3[Product ID],0))</f>
        <v>Rob</v>
      </c>
      <c r="M797" t="str">
        <f>VLOOKUP(OrderData[[#This Row],[Product ID]],products!$A$1:$G$49,3,FALSE)</f>
        <v>L</v>
      </c>
      <c r="N797">
        <f>VLOOKUP(OrderData[[#This Row],[Product ID]],products!$A$1:$G$49,5,FALSE)</f>
        <v>7.169999999999999</v>
      </c>
      <c r="O797" s="4">
        <f>OrderData[[#This Row],[Unit Price]]*OrderData[[#This Row],[Quantity]]</f>
        <v>28.679999999999996</v>
      </c>
      <c r="P797" t="str" cm="1">
        <f t="array" ref="P797">_xlfn.IFS(OrderData[[#This Row],[Roast Type]]="M","Medium",OrderData[[#This Row],[Roast Type]]="L","Light",OrderData[[#This Row],[Roast Type]]="D","Dark")</f>
        <v>Light</v>
      </c>
      <c r="Q797" t="str" cm="1">
        <f t="array" ref="Q797">_xlfn.IFS(OrderData[[#This Row],[Coffee Type]]="Rob","Robusta",OrderData[[#This Row],[Coffee Type]]="Ara","Arabica",OrderData[[#This Row],[Coffee Type]]="Lib","Librica",OrderData[[#This Row],[Coffee Type]]="Exc","Excelsior")</f>
        <v>Robusta</v>
      </c>
    </row>
    <row r="798" spans="1:17" x14ac:dyDescent="0.3">
      <c r="A798" s="2" t="s">
        <v>1557</v>
      </c>
      <c r="B798" s="3">
        <v>44533</v>
      </c>
      <c r="C798" s="2" t="s">
        <v>1558</v>
      </c>
      <c r="D798" t="s">
        <v>96</v>
      </c>
      <c r="E798" s="2">
        <v>1</v>
      </c>
      <c r="F798" s="2" t="str">
        <f>VLOOKUP(OrderData[[#This Row],[Customer ID]],customers!$A$1:$I$1001,2,FALSE)</f>
        <v>Merell Zanazzi</v>
      </c>
      <c r="G798" s="2" t="str">
        <f>LEFT(OrderData[[#This Row],[Name]], SEARCH(" ", OrderData[[#This Row],[Name]]) - 1)</f>
        <v>Merell</v>
      </c>
      <c r="H798" s="2" t="str">
        <f>RIGHT(OrderData[[#This Row],[Name]], LEN(OrderData[[#This Row],[Name]]) - SEARCH(" ", OrderData[[#This Row],[Name]]))</f>
        <v>Zanazzi</v>
      </c>
      <c r="I798" s="2" t="str">
        <f>VLOOKUP(OrderData[[#This Row],[Customer ID]],customers!$A$1:$I$1001,6,FALSE)</f>
        <v>Lexington</v>
      </c>
      <c r="J798" s="2" t="str">
        <f>VLOOKUP(OrderData[[#This Row],[Customer ID]],customers!$A$1:$I$1001,7,FALSE)</f>
        <v>United States</v>
      </c>
      <c r="K798" t="str">
        <f>VLOOKUP(OrderData[[#This Row],[Customer ID]],customers!$A$1:$I$1001,9,FALSE)</f>
        <v>No</v>
      </c>
      <c r="L798" t="str">
        <f>INDEX(Table3[Coffee Type],MATCH(OrderData[[#This Row],[Product ID]],Table3[Product ID],0))</f>
        <v>Lib</v>
      </c>
      <c r="M798" t="str">
        <f>VLOOKUP(OrderData[[#This Row],[Product ID]],products!$A$1:$G$49,3,FALSE)</f>
        <v>L</v>
      </c>
      <c r="N798">
        <f>VLOOKUP(OrderData[[#This Row],[Product ID]],products!$A$1:$G$49,5,FALSE)</f>
        <v>9.51</v>
      </c>
      <c r="O798" s="4">
        <f>OrderData[[#This Row],[Unit Price]]*OrderData[[#This Row],[Quantity]]</f>
        <v>9.51</v>
      </c>
      <c r="P798" t="str" cm="1">
        <f t="array" ref="P798">_xlfn.IFS(OrderData[[#This Row],[Roast Type]]="M","Medium",OrderData[[#This Row],[Roast Type]]="L","Light",OrderData[[#This Row],[Roast Type]]="D","Dark")</f>
        <v>Light</v>
      </c>
      <c r="Q798" t="str" cm="1">
        <f t="array" ref="Q798">_xlfn.IFS(OrderData[[#This Row],[Coffee Type]]="Rob","Robusta",OrderData[[#This Row],[Coffee Type]]="Ara","Arabica",OrderData[[#This Row],[Coffee Type]]="Lib","Librica",OrderData[[#This Row],[Coffee Type]]="Exc","Excelsior")</f>
        <v>Librica</v>
      </c>
    </row>
    <row r="799" spans="1:17" x14ac:dyDescent="0.3">
      <c r="A799" s="2" t="s">
        <v>1559</v>
      </c>
      <c r="B799" s="3">
        <v>44751</v>
      </c>
      <c r="C799" s="2" t="s">
        <v>1560</v>
      </c>
      <c r="D799" t="s">
        <v>205</v>
      </c>
      <c r="E799" s="2">
        <v>4</v>
      </c>
      <c r="F799" s="2" t="str">
        <f>VLOOKUP(OrderData[[#This Row],[Customer ID]],customers!$A$1:$I$1001,2,FALSE)</f>
        <v>Jed Kennicott</v>
      </c>
      <c r="G799" s="2" t="str">
        <f>LEFT(OrderData[[#This Row],[Name]], SEARCH(" ", OrderData[[#This Row],[Name]]) - 1)</f>
        <v>Jed</v>
      </c>
      <c r="H799" s="2" t="str">
        <f>RIGHT(OrderData[[#This Row],[Name]], LEN(OrderData[[#This Row],[Name]]) - SEARCH(" ", OrderData[[#This Row],[Name]]))</f>
        <v>Kennicott</v>
      </c>
      <c r="I799" s="2" t="str">
        <f>VLOOKUP(OrderData[[#This Row],[Customer ID]],customers!$A$1:$I$1001,6,FALSE)</f>
        <v>Tampa</v>
      </c>
      <c r="J799" s="2" t="str">
        <f>VLOOKUP(OrderData[[#This Row],[Customer ID]],customers!$A$1:$I$1001,7,FALSE)</f>
        <v>United States</v>
      </c>
      <c r="K799" t="str">
        <f>VLOOKUP(OrderData[[#This Row],[Customer ID]],customers!$A$1:$I$1001,9,FALSE)</f>
        <v>No</v>
      </c>
      <c r="L799" t="str">
        <f>INDEX(Table3[Coffee Type],MATCH(OrderData[[#This Row],[Product ID]],Table3[Product ID],0))</f>
        <v>Ara</v>
      </c>
      <c r="M799" t="str">
        <f>VLOOKUP(OrderData[[#This Row],[Product ID]],products!$A$1:$G$49,3,FALSE)</f>
        <v>L</v>
      </c>
      <c r="N799">
        <f>VLOOKUP(OrderData[[#This Row],[Product ID]],products!$A$1:$G$49,5,FALSE)</f>
        <v>7.77</v>
      </c>
      <c r="O799" s="4">
        <f>OrderData[[#This Row],[Unit Price]]*OrderData[[#This Row],[Quantity]]</f>
        <v>31.08</v>
      </c>
      <c r="P799" t="str" cm="1">
        <f t="array" ref="P799">_xlfn.IFS(OrderData[[#This Row],[Roast Type]]="M","Medium",OrderData[[#This Row],[Roast Type]]="L","Light",OrderData[[#This Row],[Roast Type]]="D","Dark")</f>
        <v>Light</v>
      </c>
      <c r="Q799" t="str" cm="1">
        <f t="array" ref="Q799">_xlfn.IFS(OrderData[[#This Row],[Coffee Type]]="Rob","Robusta",OrderData[[#This Row],[Coffee Type]]="Ara","Arabica",OrderData[[#This Row],[Coffee Type]]="Lib","Librica",OrderData[[#This Row],[Coffee Type]]="Exc","Excelsior")</f>
        <v>Arabica</v>
      </c>
    </row>
    <row r="800" spans="1:17" x14ac:dyDescent="0.3">
      <c r="A800" s="2" t="s">
        <v>1561</v>
      </c>
      <c r="B800" s="3">
        <v>43950</v>
      </c>
      <c r="C800" s="2" t="s">
        <v>1562</v>
      </c>
      <c r="D800" t="s">
        <v>114</v>
      </c>
      <c r="E800" s="2">
        <v>3</v>
      </c>
      <c r="F800" s="2" t="str">
        <f>VLOOKUP(OrderData[[#This Row],[Customer ID]],customers!$A$1:$I$1001,2,FALSE)</f>
        <v>Guenevere Ruggen</v>
      </c>
      <c r="G800" s="2" t="str">
        <f>LEFT(OrderData[[#This Row],[Name]], SEARCH(" ", OrderData[[#This Row],[Name]]) - 1)</f>
        <v>Guenevere</v>
      </c>
      <c r="H800" s="2" t="str">
        <f>RIGHT(OrderData[[#This Row],[Name]], LEN(OrderData[[#This Row],[Name]]) - SEARCH(" ", OrderData[[#This Row],[Name]]))</f>
        <v>Ruggen</v>
      </c>
      <c r="I800" s="2" t="str">
        <f>VLOOKUP(OrderData[[#This Row],[Customer ID]],customers!$A$1:$I$1001,6,FALSE)</f>
        <v>San Jose</v>
      </c>
      <c r="J800" s="2" t="str">
        <f>VLOOKUP(OrderData[[#This Row],[Customer ID]],customers!$A$1:$I$1001,7,FALSE)</f>
        <v>United States</v>
      </c>
      <c r="K800" t="str">
        <f>VLOOKUP(OrderData[[#This Row],[Customer ID]],customers!$A$1:$I$1001,9,FALSE)</f>
        <v>Yes</v>
      </c>
      <c r="L800" t="str">
        <f>INDEX(Table3[Coffee Type],MATCH(OrderData[[#This Row],[Product ID]],Table3[Product ID],0))</f>
        <v>Rob</v>
      </c>
      <c r="M800" t="str">
        <f>VLOOKUP(OrderData[[#This Row],[Product ID]],products!$A$1:$G$49,3,FALSE)</f>
        <v>D</v>
      </c>
      <c r="N800">
        <f>VLOOKUP(OrderData[[#This Row],[Product ID]],products!$A$1:$G$49,5,FALSE)</f>
        <v>2.6849999999999996</v>
      </c>
      <c r="O800" s="4">
        <f>OrderData[[#This Row],[Unit Price]]*OrderData[[#This Row],[Quantity]]</f>
        <v>8.0549999999999997</v>
      </c>
      <c r="P800" t="str" cm="1">
        <f t="array" ref="P800">_xlfn.IFS(OrderData[[#This Row],[Roast Type]]="M","Medium",OrderData[[#This Row],[Roast Type]]="L","Light",OrderData[[#This Row],[Roast Type]]="D","Dark")</f>
        <v>Dark</v>
      </c>
      <c r="Q800" t="str" cm="1">
        <f t="array" ref="Q800">_xlfn.IFS(OrderData[[#This Row],[Coffee Type]]="Rob","Robusta",OrderData[[#This Row],[Coffee Type]]="Ara","Arabica",OrderData[[#This Row],[Coffee Type]]="Lib","Librica",OrderData[[#This Row],[Coffee Type]]="Exc","Excelsior")</f>
        <v>Robusta</v>
      </c>
    </row>
    <row r="801" spans="1:17" x14ac:dyDescent="0.3">
      <c r="A801" s="2" t="s">
        <v>1563</v>
      </c>
      <c r="B801" s="3">
        <v>44588</v>
      </c>
      <c r="C801" s="2" t="s">
        <v>1564</v>
      </c>
      <c r="D801" t="s">
        <v>258</v>
      </c>
      <c r="E801" s="2">
        <v>3</v>
      </c>
      <c r="F801" s="2" t="str">
        <f>VLOOKUP(OrderData[[#This Row],[Customer ID]],customers!$A$1:$I$1001,2,FALSE)</f>
        <v>Gonzales Cicculi</v>
      </c>
      <c r="G801" s="2" t="str">
        <f>LEFT(OrderData[[#This Row],[Name]], SEARCH(" ", OrderData[[#This Row],[Name]]) - 1)</f>
        <v>Gonzales</v>
      </c>
      <c r="H801" s="2" t="str">
        <f>RIGHT(OrderData[[#This Row],[Name]], LEN(OrderData[[#This Row],[Name]]) - SEARCH(" ", OrderData[[#This Row],[Name]]))</f>
        <v>Cicculi</v>
      </c>
      <c r="I801" s="2" t="str">
        <f>VLOOKUP(OrderData[[#This Row],[Customer ID]],customers!$A$1:$I$1001,6,FALSE)</f>
        <v>Washington</v>
      </c>
      <c r="J801" s="2" t="str">
        <f>VLOOKUP(OrderData[[#This Row],[Customer ID]],customers!$A$1:$I$1001,7,FALSE)</f>
        <v>United States</v>
      </c>
      <c r="K801" t="str">
        <f>VLOOKUP(OrderData[[#This Row],[Customer ID]],customers!$A$1:$I$1001,9,FALSE)</f>
        <v>Yes</v>
      </c>
      <c r="L801" t="str">
        <f>INDEX(Table3[Coffee Type],MATCH(OrderData[[#This Row],[Product ID]],Table3[Product ID],0))</f>
        <v>Exc</v>
      </c>
      <c r="M801" t="str">
        <f>VLOOKUP(OrderData[[#This Row],[Product ID]],products!$A$1:$G$49,3,FALSE)</f>
        <v>D</v>
      </c>
      <c r="N801">
        <f>VLOOKUP(OrderData[[#This Row],[Product ID]],products!$A$1:$G$49,5,FALSE)</f>
        <v>12.15</v>
      </c>
      <c r="O801" s="4">
        <f>OrderData[[#This Row],[Unit Price]]*OrderData[[#This Row],[Quantity]]</f>
        <v>36.450000000000003</v>
      </c>
      <c r="P801" t="str" cm="1">
        <f t="array" ref="P801">_xlfn.IFS(OrderData[[#This Row],[Roast Type]]="M","Medium",OrderData[[#This Row],[Roast Type]]="L","Light",OrderData[[#This Row],[Roast Type]]="D","Dark")</f>
        <v>Dark</v>
      </c>
      <c r="Q801" t="str" cm="1">
        <f t="array" ref="Q801">_xlfn.IFS(OrderData[[#This Row],[Coffee Type]]="Rob","Robusta",OrderData[[#This Row],[Coffee Type]]="Ara","Arabica",OrderData[[#This Row],[Coffee Type]]="Lib","Librica",OrderData[[#This Row],[Coffee Type]]="Exc","Excelsior")</f>
        <v>Excelsior</v>
      </c>
    </row>
    <row r="802" spans="1:17" x14ac:dyDescent="0.3">
      <c r="A802" s="2" t="s">
        <v>1565</v>
      </c>
      <c r="B802" s="3">
        <v>44240</v>
      </c>
      <c r="C802" s="2" t="s">
        <v>1566</v>
      </c>
      <c r="D802" t="s">
        <v>114</v>
      </c>
      <c r="E802" s="2">
        <v>6</v>
      </c>
      <c r="F802" s="2" t="str">
        <f>VLOOKUP(OrderData[[#This Row],[Customer ID]],customers!$A$1:$I$1001,2,FALSE)</f>
        <v>Man Fright</v>
      </c>
      <c r="G802" s="2" t="str">
        <f>LEFT(OrderData[[#This Row],[Name]], SEARCH(" ", OrderData[[#This Row],[Name]]) - 1)</f>
        <v>Man</v>
      </c>
      <c r="H802" s="2" t="str">
        <f>RIGHT(OrderData[[#This Row],[Name]], LEN(OrderData[[#This Row],[Name]]) - SEARCH(" ", OrderData[[#This Row],[Name]]))</f>
        <v>Fright</v>
      </c>
      <c r="I802" s="2" t="str">
        <f>VLOOKUP(OrderData[[#This Row],[Customer ID]],customers!$A$1:$I$1001,6,FALSE)</f>
        <v>Daingean</v>
      </c>
      <c r="J802" s="2" t="str">
        <f>VLOOKUP(OrderData[[#This Row],[Customer ID]],customers!$A$1:$I$1001,7,FALSE)</f>
        <v>Ireland</v>
      </c>
      <c r="K802" t="str">
        <f>VLOOKUP(OrderData[[#This Row],[Customer ID]],customers!$A$1:$I$1001,9,FALSE)</f>
        <v>No</v>
      </c>
      <c r="L802" t="str">
        <f>INDEX(Table3[Coffee Type],MATCH(OrderData[[#This Row],[Product ID]],Table3[Product ID],0))</f>
        <v>Rob</v>
      </c>
      <c r="M802" t="str">
        <f>VLOOKUP(OrderData[[#This Row],[Product ID]],products!$A$1:$G$49,3,FALSE)</f>
        <v>D</v>
      </c>
      <c r="N802">
        <f>VLOOKUP(OrderData[[#This Row],[Product ID]],products!$A$1:$G$49,5,FALSE)</f>
        <v>2.6849999999999996</v>
      </c>
      <c r="O802" s="4">
        <f>OrderData[[#This Row],[Unit Price]]*OrderData[[#This Row],[Quantity]]</f>
        <v>16.11</v>
      </c>
      <c r="P802" t="str" cm="1">
        <f t="array" ref="P802">_xlfn.IFS(OrderData[[#This Row],[Roast Type]]="M","Medium",OrderData[[#This Row],[Roast Type]]="L","Light",OrderData[[#This Row],[Roast Type]]="D","Dark")</f>
        <v>Dark</v>
      </c>
      <c r="Q802" t="str" cm="1">
        <f t="array" ref="Q802">_xlfn.IFS(OrderData[[#This Row],[Coffee Type]]="Rob","Robusta",OrderData[[#This Row],[Coffee Type]]="Ara","Arabica",OrderData[[#This Row],[Coffee Type]]="Lib","Librica",OrderData[[#This Row],[Coffee Type]]="Exc","Excelsior")</f>
        <v>Robusta</v>
      </c>
    </row>
    <row r="803" spans="1:17" x14ac:dyDescent="0.3">
      <c r="A803" s="2" t="s">
        <v>1567</v>
      </c>
      <c r="B803" s="3">
        <v>44025</v>
      </c>
      <c r="C803" s="2" t="s">
        <v>1568</v>
      </c>
      <c r="D803" t="s">
        <v>48</v>
      </c>
      <c r="E803" s="2">
        <v>2</v>
      </c>
      <c r="F803" s="2" t="str">
        <f>VLOOKUP(OrderData[[#This Row],[Customer ID]],customers!$A$1:$I$1001,2,FALSE)</f>
        <v>Boyce Tarte</v>
      </c>
      <c r="G803" s="2" t="str">
        <f>LEFT(OrderData[[#This Row],[Name]], SEARCH(" ", OrderData[[#This Row],[Name]]) - 1)</f>
        <v>Boyce</v>
      </c>
      <c r="H803" s="2" t="str">
        <f>RIGHT(OrderData[[#This Row],[Name]], LEN(OrderData[[#This Row],[Name]]) - SEARCH(" ", OrderData[[#This Row],[Name]]))</f>
        <v>Tarte</v>
      </c>
      <c r="I803" s="2" t="str">
        <f>VLOOKUP(OrderData[[#This Row],[Customer ID]],customers!$A$1:$I$1001,6,FALSE)</f>
        <v>Olympia</v>
      </c>
      <c r="J803" s="2" t="str">
        <f>VLOOKUP(OrderData[[#This Row],[Customer ID]],customers!$A$1:$I$1001,7,FALSE)</f>
        <v>United States</v>
      </c>
      <c r="K803" t="str">
        <f>VLOOKUP(OrderData[[#This Row],[Customer ID]],customers!$A$1:$I$1001,9,FALSE)</f>
        <v>Yes</v>
      </c>
      <c r="L803" t="str">
        <f>INDEX(Table3[Coffee Type],MATCH(OrderData[[#This Row],[Product ID]],Table3[Product ID],0))</f>
        <v>Rob</v>
      </c>
      <c r="M803" t="str">
        <f>VLOOKUP(OrderData[[#This Row],[Product ID]],products!$A$1:$G$49,3,FALSE)</f>
        <v>D</v>
      </c>
      <c r="N803">
        <f>VLOOKUP(OrderData[[#This Row],[Product ID]],products!$A$1:$G$49,5,FALSE)</f>
        <v>20.584999999999997</v>
      </c>
      <c r="O803" s="4">
        <f>OrderData[[#This Row],[Unit Price]]*OrderData[[#This Row],[Quantity]]</f>
        <v>41.169999999999995</v>
      </c>
      <c r="P803" t="str" cm="1">
        <f t="array" ref="P803">_xlfn.IFS(OrderData[[#This Row],[Roast Type]]="M","Medium",OrderData[[#This Row],[Roast Type]]="L","Light",OrderData[[#This Row],[Roast Type]]="D","Dark")</f>
        <v>Dark</v>
      </c>
      <c r="Q803" t="str" cm="1">
        <f t="array" ref="Q803">_xlfn.IFS(OrderData[[#This Row],[Coffee Type]]="Rob","Robusta",OrderData[[#This Row],[Coffee Type]]="Ara","Arabica",OrderData[[#This Row],[Coffee Type]]="Lib","Librica",OrderData[[#This Row],[Coffee Type]]="Exc","Excelsior")</f>
        <v>Robusta</v>
      </c>
    </row>
    <row r="804" spans="1:17" x14ac:dyDescent="0.3">
      <c r="A804" s="2" t="s">
        <v>1569</v>
      </c>
      <c r="B804" s="3">
        <v>43902</v>
      </c>
      <c r="C804" s="2" t="s">
        <v>1570</v>
      </c>
      <c r="D804" t="s">
        <v>114</v>
      </c>
      <c r="E804" s="2">
        <v>4</v>
      </c>
      <c r="F804" s="2" t="str">
        <f>VLOOKUP(OrderData[[#This Row],[Customer ID]],customers!$A$1:$I$1001,2,FALSE)</f>
        <v>Caddric Krzysztofiak</v>
      </c>
      <c r="G804" s="2" t="str">
        <f>LEFT(OrderData[[#This Row],[Name]], SEARCH(" ", OrderData[[#This Row],[Name]]) - 1)</f>
        <v>Caddric</v>
      </c>
      <c r="H804" s="2" t="str">
        <f>RIGHT(OrderData[[#This Row],[Name]], LEN(OrderData[[#This Row],[Name]]) - SEARCH(" ", OrderData[[#This Row],[Name]]))</f>
        <v>Krzysztofiak</v>
      </c>
      <c r="I804" s="2" t="str">
        <f>VLOOKUP(OrderData[[#This Row],[Customer ID]],customers!$A$1:$I$1001,6,FALSE)</f>
        <v>Mesquite</v>
      </c>
      <c r="J804" s="2" t="str">
        <f>VLOOKUP(OrderData[[#This Row],[Customer ID]],customers!$A$1:$I$1001,7,FALSE)</f>
        <v>United States</v>
      </c>
      <c r="K804" t="str">
        <f>VLOOKUP(OrderData[[#This Row],[Customer ID]],customers!$A$1:$I$1001,9,FALSE)</f>
        <v>No</v>
      </c>
      <c r="L804" t="str">
        <f>INDEX(Table3[Coffee Type],MATCH(OrderData[[#This Row],[Product ID]],Table3[Product ID],0))</f>
        <v>Rob</v>
      </c>
      <c r="M804" t="str">
        <f>VLOOKUP(OrderData[[#This Row],[Product ID]],products!$A$1:$G$49,3,FALSE)</f>
        <v>D</v>
      </c>
      <c r="N804">
        <f>VLOOKUP(OrderData[[#This Row],[Product ID]],products!$A$1:$G$49,5,FALSE)</f>
        <v>2.6849999999999996</v>
      </c>
      <c r="O804" s="4">
        <f>OrderData[[#This Row],[Unit Price]]*OrderData[[#This Row],[Quantity]]</f>
        <v>10.739999999999998</v>
      </c>
      <c r="P804" t="str" cm="1">
        <f t="array" ref="P804">_xlfn.IFS(OrderData[[#This Row],[Roast Type]]="M","Medium",OrderData[[#This Row],[Roast Type]]="L","Light",OrderData[[#This Row],[Roast Type]]="D","Dark")</f>
        <v>Dark</v>
      </c>
      <c r="Q804" t="str" cm="1">
        <f t="array" ref="Q804">_xlfn.IFS(OrderData[[#This Row],[Coffee Type]]="Rob","Robusta",OrderData[[#This Row],[Coffee Type]]="Ara","Arabica",OrderData[[#This Row],[Coffee Type]]="Lib","Librica",OrderData[[#This Row],[Coffee Type]]="Exc","Excelsior")</f>
        <v>Robusta</v>
      </c>
    </row>
    <row r="805" spans="1:17" x14ac:dyDescent="0.3">
      <c r="A805" s="2" t="s">
        <v>1571</v>
      </c>
      <c r="B805" s="3">
        <v>43955</v>
      </c>
      <c r="C805" s="2" t="s">
        <v>1572</v>
      </c>
      <c r="D805" t="s">
        <v>125</v>
      </c>
      <c r="E805" s="2">
        <v>4</v>
      </c>
      <c r="F805" s="2" t="str">
        <f>VLOOKUP(OrderData[[#This Row],[Customer ID]],customers!$A$1:$I$1001,2,FALSE)</f>
        <v>Darn Penquet</v>
      </c>
      <c r="G805" s="2" t="str">
        <f>LEFT(OrderData[[#This Row],[Name]], SEARCH(" ", OrderData[[#This Row],[Name]]) - 1)</f>
        <v>Darn</v>
      </c>
      <c r="H805" s="2" t="str">
        <f>RIGHT(OrderData[[#This Row],[Name]], LEN(OrderData[[#This Row],[Name]]) - SEARCH(" ", OrderData[[#This Row],[Name]]))</f>
        <v>Penquet</v>
      </c>
      <c r="I805" s="2" t="str">
        <f>VLOOKUP(OrderData[[#This Row],[Customer ID]],customers!$A$1:$I$1001,6,FALSE)</f>
        <v>Sacramento</v>
      </c>
      <c r="J805" s="2" t="str">
        <f>VLOOKUP(OrderData[[#This Row],[Customer ID]],customers!$A$1:$I$1001,7,FALSE)</f>
        <v>United States</v>
      </c>
      <c r="K805" t="str">
        <f>VLOOKUP(OrderData[[#This Row],[Customer ID]],customers!$A$1:$I$1001,9,FALSE)</f>
        <v>No</v>
      </c>
      <c r="L805" t="str">
        <f>INDEX(Table3[Coffee Type],MATCH(OrderData[[#This Row],[Product ID]],Table3[Product ID],0))</f>
        <v>Exc</v>
      </c>
      <c r="M805" t="str">
        <f>VLOOKUP(OrderData[[#This Row],[Product ID]],products!$A$1:$G$49,3,FALSE)</f>
        <v>M</v>
      </c>
      <c r="N805">
        <f>VLOOKUP(OrderData[[#This Row],[Product ID]],products!$A$1:$G$49,5,FALSE)</f>
        <v>31.624999999999996</v>
      </c>
      <c r="O805" s="4">
        <f>OrderData[[#This Row],[Unit Price]]*OrderData[[#This Row],[Quantity]]</f>
        <v>126.49999999999999</v>
      </c>
      <c r="P805" t="str" cm="1">
        <f t="array" ref="P805">_xlfn.IFS(OrderData[[#This Row],[Roast Type]]="M","Medium",OrderData[[#This Row],[Roast Type]]="L","Light",OrderData[[#This Row],[Roast Type]]="D","Dark")</f>
        <v>Medium</v>
      </c>
      <c r="Q805" t="str" cm="1">
        <f t="array" ref="Q805">_xlfn.IFS(OrderData[[#This Row],[Coffee Type]]="Rob","Robusta",OrderData[[#This Row],[Coffee Type]]="Ara","Arabica",OrderData[[#This Row],[Coffee Type]]="Lib","Librica",OrderData[[#This Row],[Coffee Type]]="Exc","Excelsior")</f>
        <v>Excelsior</v>
      </c>
    </row>
    <row r="806" spans="1:17" x14ac:dyDescent="0.3">
      <c r="A806" s="2" t="s">
        <v>1573</v>
      </c>
      <c r="B806" s="3">
        <v>44289</v>
      </c>
      <c r="C806" s="2" t="s">
        <v>1574</v>
      </c>
      <c r="D806" t="s">
        <v>202</v>
      </c>
      <c r="E806" s="2">
        <v>2</v>
      </c>
      <c r="F806" s="2" t="str">
        <f>VLOOKUP(OrderData[[#This Row],[Customer ID]],customers!$A$1:$I$1001,2,FALSE)</f>
        <v>Jammie Cloke</v>
      </c>
      <c r="G806" s="2" t="str">
        <f>LEFT(OrderData[[#This Row],[Name]], SEARCH(" ", OrderData[[#This Row],[Name]]) - 1)</f>
        <v>Jammie</v>
      </c>
      <c r="H806" s="2" t="str">
        <f>RIGHT(OrderData[[#This Row],[Name]], LEN(OrderData[[#This Row],[Name]]) - SEARCH(" ", OrderData[[#This Row],[Name]]))</f>
        <v>Cloke</v>
      </c>
      <c r="I806" s="2" t="str">
        <f>VLOOKUP(OrderData[[#This Row],[Customer ID]],customers!$A$1:$I$1001,6,FALSE)</f>
        <v>Newton</v>
      </c>
      <c r="J806" s="2" t="str">
        <f>VLOOKUP(OrderData[[#This Row],[Customer ID]],customers!$A$1:$I$1001,7,FALSE)</f>
        <v>United Kingdom</v>
      </c>
      <c r="K806" t="str">
        <f>VLOOKUP(OrderData[[#This Row],[Customer ID]],customers!$A$1:$I$1001,9,FALSE)</f>
        <v>No</v>
      </c>
      <c r="L806" t="str">
        <f>INDEX(Table3[Coffee Type],MATCH(OrderData[[#This Row],[Product ID]],Table3[Product ID],0))</f>
        <v>Rob</v>
      </c>
      <c r="M806" t="str">
        <f>VLOOKUP(OrderData[[#This Row],[Product ID]],products!$A$1:$G$49,3,FALSE)</f>
        <v>L</v>
      </c>
      <c r="N806">
        <f>VLOOKUP(OrderData[[#This Row],[Product ID]],products!$A$1:$G$49,5,FALSE)</f>
        <v>11.95</v>
      </c>
      <c r="O806" s="4">
        <f>OrderData[[#This Row],[Unit Price]]*OrderData[[#This Row],[Quantity]]</f>
        <v>23.9</v>
      </c>
      <c r="P806" t="str" cm="1">
        <f t="array" ref="P806">_xlfn.IFS(OrderData[[#This Row],[Roast Type]]="M","Medium",OrderData[[#This Row],[Roast Type]]="L","Light",OrderData[[#This Row],[Roast Type]]="D","Dark")</f>
        <v>Light</v>
      </c>
      <c r="Q806" t="str" cm="1">
        <f t="array" ref="Q806">_xlfn.IFS(OrderData[[#This Row],[Coffee Type]]="Rob","Robusta",OrderData[[#This Row],[Coffee Type]]="Ara","Arabica",OrderData[[#This Row],[Coffee Type]]="Lib","Librica",OrderData[[#This Row],[Coffee Type]]="Exc","Excelsior")</f>
        <v>Robusta</v>
      </c>
    </row>
    <row r="807" spans="1:17" x14ac:dyDescent="0.3">
      <c r="A807" s="2" t="s">
        <v>1575</v>
      </c>
      <c r="B807" s="3">
        <v>44713</v>
      </c>
      <c r="C807" s="2" t="s">
        <v>1576</v>
      </c>
      <c r="D807" t="s">
        <v>35</v>
      </c>
      <c r="E807" s="2">
        <v>1</v>
      </c>
      <c r="F807" s="2" t="str">
        <f>VLOOKUP(OrderData[[#This Row],[Customer ID]],customers!$A$1:$I$1001,2,FALSE)</f>
        <v>Chester Clowton</v>
      </c>
      <c r="G807" s="2" t="str">
        <f>LEFT(OrderData[[#This Row],[Name]], SEARCH(" ", OrderData[[#This Row],[Name]]) - 1)</f>
        <v>Chester</v>
      </c>
      <c r="H807" s="2" t="str">
        <f>RIGHT(OrderData[[#This Row],[Name]], LEN(OrderData[[#This Row],[Name]]) - SEARCH(" ", OrderData[[#This Row],[Name]]))</f>
        <v>Clowton</v>
      </c>
      <c r="I807" s="2" t="str">
        <f>VLOOKUP(OrderData[[#This Row],[Customer ID]],customers!$A$1:$I$1001,6,FALSE)</f>
        <v>Monticello</v>
      </c>
      <c r="J807" s="2" t="str">
        <f>VLOOKUP(OrderData[[#This Row],[Customer ID]],customers!$A$1:$I$1001,7,FALSE)</f>
        <v>United States</v>
      </c>
      <c r="K807" t="str">
        <f>VLOOKUP(OrderData[[#This Row],[Customer ID]],customers!$A$1:$I$1001,9,FALSE)</f>
        <v>No</v>
      </c>
      <c r="L807" t="str">
        <f>INDEX(Table3[Coffee Type],MATCH(OrderData[[#This Row],[Product ID]],Table3[Product ID],0))</f>
        <v>Rob</v>
      </c>
      <c r="M807" t="str">
        <f>VLOOKUP(OrderData[[#This Row],[Product ID]],products!$A$1:$G$49,3,FALSE)</f>
        <v>M</v>
      </c>
      <c r="N807">
        <f>VLOOKUP(OrderData[[#This Row],[Product ID]],products!$A$1:$G$49,5,FALSE)</f>
        <v>5.97</v>
      </c>
      <c r="O807" s="4">
        <f>OrderData[[#This Row],[Unit Price]]*OrderData[[#This Row],[Quantity]]</f>
        <v>5.97</v>
      </c>
      <c r="P807" t="str" cm="1">
        <f t="array" ref="P807">_xlfn.IFS(OrderData[[#This Row],[Roast Type]]="M","Medium",OrderData[[#This Row],[Roast Type]]="L","Light",OrderData[[#This Row],[Roast Type]]="D","Dark")</f>
        <v>Medium</v>
      </c>
      <c r="Q807" t="str" cm="1">
        <f t="array" ref="Q807">_xlfn.IFS(OrderData[[#This Row],[Coffee Type]]="Rob","Robusta",OrderData[[#This Row],[Coffee Type]]="Ara","Arabica",OrderData[[#This Row],[Coffee Type]]="Lib","Librica",OrderData[[#This Row],[Coffee Type]]="Exc","Excelsior")</f>
        <v>Robusta</v>
      </c>
    </row>
    <row r="808" spans="1:17" x14ac:dyDescent="0.3">
      <c r="A808" s="2" t="s">
        <v>1577</v>
      </c>
      <c r="B808" s="3">
        <v>44241</v>
      </c>
      <c r="C808" s="2" t="s">
        <v>1578</v>
      </c>
      <c r="D808" t="s">
        <v>51</v>
      </c>
      <c r="E808" s="2">
        <v>2</v>
      </c>
      <c r="F808" s="2" t="str">
        <f>VLOOKUP(OrderData[[#This Row],[Customer ID]],customers!$A$1:$I$1001,2,FALSE)</f>
        <v>Kathleen Diable</v>
      </c>
      <c r="G808" s="2" t="str">
        <f>LEFT(OrderData[[#This Row],[Name]], SEARCH(" ", OrderData[[#This Row],[Name]]) - 1)</f>
        <v>Kathleen</v>
      </c>
      <c r="H808" s="2" t="str">
        <f>RIGHT(OrderData[[#This Row],[Name]], LEN(OrderData[[#This Row],[Name]]) - SEARCH(" ", OrderData[[#This Row],[Name]]))</f>
        <v>Diable</v>
      </c>
      <c r="I808" s="2" t="str">
        <f>VLOOKUP(OrderData[[#This Row],[Customer ID]],customers!$A$1:$I$1001,6,FALSE)</f>
        <v>Kinloch</v>
      </c>
      <c r="J808" s="2" t="str">
        <f>VLOOKUP(OrderData[[#This Row],[Customer ID]],customers!$A$1:$I$1001,7,FALSE)</f>
        <v>United Kingdom</v>
      </c>
      <c r="K808" t="str">
        <f>VLOOKUP(OrderData[[#This Row],[Customer ID]],customers!$A$1:$I$1001,9,FALSE)</f>
        <v>Yes</v>
      </c>
      <c r="L808" t="str">
        <f>INDEX(Table3[Coffee Type],MATCH(OrderData[[#This Row],[Product ID]],Table3[Product ID],0))</f>
        <v>Lib</v>
      </c>
      <c r="M808" t="str">
        <f>VLOOKUP(OrderData[[#This Row],[Product ID]],products!$A$1:$G$49,3,FALSE)</f>
        <v>D</v>
      </c>
      <c r="N808">
        <f>VLOOKUP(OrderData[[#This Row],[Product ID]],products!$A$1:$G$49,5,FALSE)</f>
        <v>3.8849999999999998</v>
      </c>
      <c r="O808" s="4">
        <f>OrderData[[#This Row],[Unit Price]]*OrderData[[#This Row],[Quantity]]</f>
        <v>7.77</v>
      </c>
      <c r="P808" t="str" cm="1">
        <f t="array" ref="P808">_xlfn.IFS(OrderData[[#This Row],[Roast Type]]="M","Medium",OrderData[[#This Row],[Roast Type]]="L","Light",OrderData[[#This Row],[Roast Type]]="D","Dark")</f>
        <v>Dark</v>
      </c>
      <c r="Q808" t="str" cm="1">
        <f t="array" ref="Q808">_xlfn.IFS(OrderData[[#This Row],[Coffee Type]]="Rob","Robusta",OrderData[[#This Row],[Coffee Type]]="Ara","Arabica",OrderData[[#This Row],[Coffee Type]]="Lib","Librica",OrderData[[#This Row],[Coffee Type]]="Exc","Excelsior")</f>
        <v>Librica</v>
      </c>
    </row>
    <row r="809" spans="1:17" x14ac:dyDescent="0.3">
      <c r="A809" s="2" t="s">
        <v>1579</v>
      </c>
      <c r="B809" s="3">
        <v>44543</v>
      </c>
      <c r="C809" s="2" t="s">
        <v>1580</v>
      </c>
      <c r="D809" t="s">
        <v>136</v>
      </c>
      <c r="E809" s="2">
        <v>3</v>
      </c>
      <c r="F809" s="2" t="str">
        <f>VLOOKUP(OrderData[[#This Row],[Customer ID]],customers!$A$1:$I$1001,2,FALSE)</f>
        <v>Koren Ferretti</v>
      </c>
      <c r="G809" s="2" t="str">
        <f>LEFT(OrderData[[#This Row],[Name]], SEARCH(" ", OrderData[[#This Row],[Name]]) - 1)</f>
        <v>Koren</v>
      </c>
      <c r="H809" s="2" t="str">
        <f>RIGHT(OrderData[[#This Row],[Name]], LEN(OrderData[[#This Row],[Name]]) - SEARCH(" ", OrderData[[#This Row],[Name]]))</f>
        <v>Ferretti</v>
      </c>
      <c r="I809" s="2" t="str">
        <f>VLOOKUP(OrderData[[#This Row],[Customer ID]],customers!$A$1:$I$1001,6,FALSE)</f>
        <v>Balrothery</v>
      </c>
      <c r="J809" s="2" t="str">
        <f>VLOOKUP(OrderData[[#This Row],[Customer ID]],customers!$A$1:$I$1001,7,FALSE)</f>
        <v>Ireland</v>
      </c>
      <c r="K809" t="str">
        <f>VLOOKUP(OrderData[[#This Row],[Customer ID]],customers!$A$1:$I$1001,9,FALSE)</f>
        <v>No</v>
      </c>
      <c r="L809" t="str">
        <f>INDEX(Table3[Coffee Type],MATCH(OrderData[[#This Row],[Product ID]],Table3[Product ID],0))</f>
        <v>Lib</v>
      </c>
      <c r="M809" t="str">
        <f>VLOOKUP(OrderData[[#This Row],[Product ID]],products!$A$1:$G$49,3,FALSE)</f>
        <v>D</v>
      </c>
      <c r="N809">
        <f>VLOOKUP(OrderData[[#This Row],[Product ID]],products!$A$1:$G$49,5,FALSE)</f>
        <v>7.77</v>
      </c>
      <c r="O809" s="4">
        <f>OrderData[[#This Row],[Unit Price]]*OrderData[[#This Row],[Quantity]]</f>
        <v>23.31</v>
      </c>
      <c r="P809" t="str" cm="1">
        <f t="array" ref="P809">_xlfn.IFS(OrderData[[#This Row],[Roast Type]]="M","Medium",OrderData[[#This Row],[Roast Type]]="L","Light",OrderData[[#This Row],[Roast Type]]="D","Dark")</f>
        <v>Dark</v>
      </c>
      <c r="Q809" t="str" cm="1">
        <f t="array" ref="Q809">_xlfn.IFS(OrderData[[#This Row],[Coffee Type]]="Rob","Robusta",OrderData[[#This Row],[Coffee Type]]="Ara","Arabica",OrderData[[#This Row],[Coffee Type]]="Lib","Librica",OrderData[[#This Row],[Coffee Type]]="Exc","Excelsior")</f>
        <v>Librica</v>
      </c>
    </row>
    <row r="810" spans="1:17" x14ac:dyDescent="0.3">
      <c r="A810" s="2" t="s">
        <v>1581</v>
      </c>
      <c r="B810" s="3">
        <v>43868</v>
      </c>
      <c r="C810" s="2" t="s">
        <v>1582</v>
      </c>
      <c r="D810" t="s">
        <v>23</v>
      </c>
      <c r="E810" s="2">
        <v>5</v>
      </c>
      <c r="F810" s="2" t="str">
        <f>VLOOKUP(OrderData[[#This Row],[Customer ID]],customers!$A$1:$I$1001,2,FALSE)</f>
        <v>Allis Wilmore</v>
      </c>
      <c r="G810" s="2" t="str">
        <f>LEFT(OrderData[[#This Row],[Name]], SEARCH(" ", OrderData[[#This Row],[Name]]) - 1)</f>
        <v>Allis</v>
      </c>
      <c r="H810" s="2" t="str">
        <f>RIGHT(OrderData[[#This Row],[Name]], LEN(OrderData[[#This Row],[Name]]) - SEARCH(" ", OrderData[[#This Row],[Name]]))</f>
        <v>Wilmore</v>
      </c>
      <c r="I810" s="2" t="str">
        <f>VLOOKUP(OrderData[[#This Row],[Customer ID]],customers!$A$1:$I$1001,6,FALSE)</f>
        <v>Houston</v>
      </c>
      <c r="J810" s="2" t="str">
        <f>VLOOKUP(OrderData[[#This Row],[Customer ID]],customers!$A$1:$I$1001,7,FALSE)</f>
        <v>United States</v>
      </c>
      <c r="K810" t="str">
        <f>VLOOKUP(OrderData[[#This Row],[Customer ID]],customers!$A$1:$I$1001,9,FALSE)</f>
        <v>No</v>
      </c>
      <c r="L810" t="str">
        <f>INDEX(Table3[Coffee Type],MATCH(OrderData[[#This Row],[Product ID]],Table3[Product ID],0))</f>
        <v>Rob</v>
      </c>
      <c r="M810" t="str">
        <f>VLOOKUP(OrderData[[#This Row],[Product ID]],products!$A$1:$G$49,3,FALSE)</f>
        <v>L</v>
      </c>
      <c r="N810">
        <f>VLOOKUP(OrderData[[#This Row],[Product ID]],products!$A$1:$G$49,5,FALSE)</f>
        <v>27.484999999999996</v>
      </c>
      <c r="O810" s="4">
        <f>OrderData[[#This Row],[Unit Price]]*OrderData[[#This Row],[Quantity]]</f>
        <v>137.42499999999998</v>
      </c>
      <c r="P810" t="str" cm="1">
        <f t="array" ref="P810">_xlfn.IFS(OrderData[[#This Row],[Roast Type]]="M","Medium",OrderData[[#This Row],[Roast Type]]="L","Light",OrderData[[#This Row],[Roast Type]]="D","Dark")</f>
        <v>Light</v>
      </c>
      <c r="Q810" t="str" cm="1">
        <f t="array" ref="Q810">_xlfn.IFS(OrderData[[#This Row],[Coffee Type]]="Rob","Robusta",OrderData[[#This Row],[Coffee Type]]="Ara","Arabica",OrderData[[#This Row],[Coffee Type]]="Lib","Librica",OrderData[[#This Row],[Coffee Type]]="Exc","Excelsior")</f>
        <v>Robusta</v>
      </c>
    </row>
    <row r="811" spans="1:17" x14ac:dyDescent="0.3">
      <c r="A811" s="2" t="s">
        <v>1583</v>
      </c>
      <c r="B811" s="3">
        <v>44235</v>
      </c>
      <c r="C811" s="2" t="s">
        <v>1584</v>
      </c>
      <c r="D811" t="s">
        <v>114</v>
      </c>
      <c r="E811" s="2">
        <v>3</v>
      </c>
      <c r="F811" s="2" t="str">
        <f>VLOOKUP(OrderData[[#This Row],[Customer ID]],customers!$A$1:$I$1001,2,FALSE)</f>
        <v>Chaddie Bennie</v>
      </c>
      <c r="G811" s="2" t="str">
        <f>LEFT(OrderData[[#This Row],[Name]], SEARCH(" ", OrderData[[#This Row],[Name]]) - 1)</f>
        <v>Chaddie</v>
      </c>
      <c r="H811" s="2" t="str">
        <f>RIGHT(OrderData[[#This Row],[Name]], LEN(OrderData[[#This Row],[Name]]) - SEARCH(" ", OrderData[[#This Row],[Name]]))</f>
        <v>Bennie</v>
      </c>
      <c r="I811" s="2" t="str">
        <f>VLOOKUP(OrderData[[#This Row],[Customer ID]],customers!$A$1:$I$1001,6,FALSE)</f>
        <v>El Paso</v>
      </c>
      <c r="J811" s="2" t="str">
        <f>VLOOKUP(OrderData[[#This Row],[Customer ID]],customers!$A$1:$I$1001,7,FALSE)</f>
        <v>United States</v>
      </c>
      <c r="K811" t="str">
        <f>VLOOKUP(OrderData[[#This Row],[Customer ID]],customers!$A$1:$I$1001,9,FALSE)</f>
        <v>Yes</v>
      </c>
      <c r="L811" t="str">
        <f>INDEX(Table3[Coffee Type],MATCH(OrderData[[#This Row],[Product ID]],Table3[Product ID],0))</f>
        <v>Rob</v>
      </c>
      <c r="M811" t="str">
        <f>VLOOKUP(OrderData[[#This Row],[Product ID]],products!$A$1:$G$49,3,FALSE)</f>
        <v>D</v>
      </c>
      <c r="N811">
        <f>VLOOKUP(OrderData[[#This Row],[Product ID]],products!$A$1:$G$49,5,FALSE)</f>
        <v>2.6849999999999996</v>
      </c>
      <c r="O811" s="4">
        <f>OrderData[[#This Row],[Unit Price]]*OrderData[[#This Row],[Quantity]]</f>
        <v>8.0549999999999997</v>
      </c>
      <c r="P811" t="str" cm="1">
        <f t="array" ref="P811">_xlfn.IFS(OrderData[[#This Row],[Roast Type]]="M","Medium",OrderData[[#This Row],[Roast Type]]="L","Light",OrderData[[#This Row],[Roast Type]]="D","Dark")</f>
        <v>Dark</v>
      </c>
      <c r="Q811" t="str" cm="1">
        <f t="array" ref="Q811">_xlfn.IFS(OrderData[[#This Row],[Coffee Type]]="Rob","Robusta",OrderData[[#This Row],[Coffee Type]]="Ara","Arabica",OrderData[[#This Row],[Coffee Type]]="Lib","Librica",OrderData[[#This Row],[Coffee Type]]="Exc","Excelsior")</f>
        <v>Robusta</v>
      </c>
    </row>
    <row r="812" spans="1:17" x14ac:dyDescent="0.3">
      <c r="A812" s="2" t="s">
        <v>1585</v>
      </c>
      <c r="B812" s="3">
        <v>44054</v>
      </c>
      <c r="C812" s="2" t="s">
        <v>1586</v>
      </c>
      <c r="D812" t="s">
        <v>96</v>
      </c>
      <c r="E812" s="2">
        <v>3</v>
      </c>
      <c r="F812" s="2" t="str">
        <f>VLOOKUP(OrderData[[#This Row],[Customer ID]],customers!$A$1:$I$1001,2,FALSE)</f>
        <v>Alberta Balsdone</v>
      </c>
      <c r="G812" s="2" t="str">
        <f>LEFT(OrderData[[#This Row],[Name]], SEARCH(" ", OrderData[[#This Row],[Name]]) - 1)</f>
        <v>Alberta</v>
      </c>
      <c r="H812" s="2" t="str">
        <f>RIGHT(OrderData[[#This Row],[Name]], LEN(OrderData[[#This Row],[Name]]) - SEARCH(" ", OrderData[[#This Row],[Name]]))</f>
        <v>Balsdone</v>
      </c>
      <c r="I812" s="2" t="str">
        <f>VLOOKUP(OrderData[[#This Row],[Customer ID]],customers!$A$1:$I$1001,6,FALSE)</f>
        <v>Largo</v>
      </c>
      <c r="J812" s="2" t="str">
        <f>VLOOKUP(OrderData[[#This Row],[Customer ID]],customers!$A$1:$I$1001,7,FALSE)</f>
        <v>United States</v>
      </c>
      <c r="K812" t="str">
        <f>VLOOKUP(OrderData[[#This Row],[Customer ID]],customers!$A$1:$I$1001,9,FALSE)</f>
        <v>No</v>
      </c>
      <c r="L812" t="str">
        <f>INDEX(Table3[Coffee Type],MATCH(OrderData[[#This Row],[Product ID]],Table3[Product ID],0))</f>
        <v>Lib</v>
      </c>
      <c r="M812" t="str">
        <f>VLOOKUP(OrderData[[#This Row],[Product ID]],products!$A$1:$G$49,3,FALSE)</f>
        <v>L</v>
      </c>
      <c r="N812">
        <f>VLOOKUP(OrderData[[#This Row],[Product ID]],products!$A$1:$G$49,5,FALSE)</f>
        <v>9.51</v>
      </c>
      <c r="O812" s="4">
        <f>OrderData[[#This Row],[Unit Price]]*OrderData[[#This Row],[Quantity]]</f>
        <v>28.53</v>
      </c>
      <c r="P812" t="str" cm="1">
        <f t="array" ref="P812">_xlfn.IFS(OrderData[[#This Row],[Roast Type]]="M","Medium",OrderData[[#This Row],[Roast Type]]="L","Light",OrderData[[#This Row],[Roast Type]]="D","Dark")</f>
        <v>Light</v>
      </c>
      <c r="Q812" t="str" cm="1">
        <f t="array" ref="Q812">_xlfn.IFS(OrderData[[#This Row],[Coffee Type]]="Rob","Robusta",OrderData[[#This Row],[Coffee Type]]="Ara","Arabica",OrderData[[#This Row],[Coffee Type]]="Lib","Librica",OrderData[[#This Row],[Coffee Type]]="Exc","Excelsior")</f>
        <v>Librica</v>
      </c>
    </row>
    <row r="813" spans="1:17" x14ac:dyDescent="0.3">
      <c r="A813" s="2" t="s">
        <v>1587</v>
      </c>
      <c r="B813" s="3">
        <v>44114</v>
      </c>
      <c r="C813" s="2" t="s">
        <v>1588</v>
      </c>
      <c r="D813" t="s">
        <v>74</v>
      </c>
      <c r="E813" s="2">
        <v>6</v>
      </c>
      <c r="F813" s="2" t="str">
        <f>VLOOKUP(OrderData[[#This Row],[Customer ID]],customers!$A$1:$I$1001,2,FALSE)</f>
        <v>Brice Romera</v>
      </c>
      <c r="G813" s="2" t="str">
        <f>LEFT(OrderData[[#This Row],[Name]], SEARCH(" ", OrderData[[#This Row],[Name]]) - 1)</f>
        <v>Brice</v>
      </c>
      <c r="H813" s="2" t="str">
        <f>RIGHT(OrderData[[#This Row],[Name]], LEN(OrderData[[#This Row],[Name]]) - SEARCH(" ", OrderData[[#This Row],[Name]]))</f>
        <v>Romera</v>
      </c>
      <c r="I813" s="2" t="str">
        <f>VLOOKUP(OrderData[[#This Row],[Customer ID]],customers!$A$1:$I$1001,6,FALSE)</f>
        <v>Foxrock</v>
      </c>
      <c r="J813" s="2" t="str">
        <f>VLOOKUP(OrderData[[#This Row],[Customer ID]],customers!$A$1:$I$1001,7,FALSE)</f>
        <v>Ireland</v>
      </c>
      <c r="K813" t="str">
        <f>VLOOKUP(OrderData[[#This Row],[Customer ID]],customers!$A$1:$I$1001,9,FALSE)</f>
        <v>Yes</v>
      </c>
      <c r="L813" t="str">
        <f>INDEX(Table3[Coffee Type],MATCH(OrderData[[#This Row],[Product ID]],Table3[Product ID],0))</f>
        <v>Ara</v>
      </c>
      <c r="M813" t="str">
        <f>VLOOKUP(OrderData[[#This Row],[Product ID]],products!$A$1:$G$49,3,FALSE)</f>
        <v>M</v>
      </c>
      <c r="N813">
        <f>VLOOKUP(OrderData[[#This Row],[Product ID]],products!$A$1:$G$49,5,FALSE)</f>
        <v>11.25</v>
      </c>
      <c r="O813" s="4">
        <f>OrderData[[#This Row],[Unit Price]]*OrderData[[#This Row],[Quantity]]</f>
        <v>67.5</v>
      </c>
      <c r="P813" t="str" cm="1">
        <f t="array" ref="P813">_xlfn.IFS(OrderData[[#This Row],[Roast Type]]="M","Medium",OrderData[[#This Row],[Roast Type]]="L","Light",OrderData[[#This Row],[Roast Type]]="D","Dark")</f>
        <v>Medium</v>
      </c>
      <c r="Q813" t="str" cm="1">
        <f t="array" ref="Q813">_xlfn.IFS(OrderData[[#This Row],[Coffee Type]]="Rob","Robusta",OrderData[[#This Row],[Coffee Type]]="Ara","Arabica",OrderData[[#This Row],[Coffee Type]]="Lib","Librica",OrderData[[#This Row],[Coffee Type]]="Exc","Excelsior")</f>
        <v>Arabica</v>
      </c>
    </row>
    <row r="814" spans="1:17" x14ac:dyDescent="0.3">
      <c r="A814" s="2" t="s">
        <v>1587</v>
      </c>
      <c r="B814" s="3">
        <v>44114</v>
      </c>
      <c r="C814" s="2" t="s">
        <v>1588</v>
      </c>
      <c r="D814" t="s">
        <v>122</v>
      </c>
      <c r="E814" s="2">
        <v>6</v>
      </c>
      <c r="F814" s="2" t="str">
        <f>VLOOKUP(OrderData[[#This Row],[Customer ID]],customers!$A$1:$I$1001,2,FALSE)</f>
        <v>Brice Romera</v>
      </c>
      <c r="G814" s="2" t="str">
        <f>LEFT(OrderData[[#This Row],[Name]], SEARCH(" ", OrderData[[#This Row],[Name]]) - 1)</f>
        <v>Brice</v>
      </c>
      <c r="H814" s="2" t="str">
        <f>RIGHT(OrderData[[#This Row],[Name]], LEN(OrderData[[#This Row],[Name]]) - SEARCH(" ", OrderData[[#This Row],[Name]]))</f>
        <v>Romera</v>
      </c>
      <c r="I814" s="2" t="str">
        <f>VLOOKUP(OrderData[[#This Row],[Customer ID]],customers!$A$1:$I$1001,6,FALSE)</f>
        <v>Foxrock</v>
      </c>
      <c r="J814" s="2" t="str">
        <f>VLOOKUP(OrderData[[#This Row],[Customer ID]],customers!$A$1:$I$1001,7,FALSE)</f>
        <v>Ireland</v>
      </c>
      <c r="K814" t="str">
        <f>VLOOKUP(OrderData[[#This Row],[Customer ID]],customers!$A$1:$I$1001,9,FALSE)</f>
        <v>Yes</v>
      </c>
      <c r="L814" t="str">
        <f>INDEX(Table3[Coffee Type],MATCH(OrderData[[#This Row],[Product ID]],Table3[Product ID],0))</f>
        <v>Lib</v>
      </c>
      <c r="M814" t="str">
        <f>VLOOKUP(OrderData[[#This Row],[Product ID]],products!$A$1:$G$49,3,FALSE)</f>
        <v>D</v>
      </c>
      <c r="N814">
        <f>VLOOKUP(OrderData[[#This Row],[Product ID]],products!$A$1:$G$49,5,FALSE)</f>
        <v>29.784999999999997</v>
      </c>
      <c r="O814" s="4">
        <f>OrderData[[#This Row],[Unit Price]]*OrderData[[#This Row],[Quantity]]</f>
        <v>178.70999999999998</v>
      </c>
      <c r="P814" t="str" cm="1">
        <f t="array" ref="P814">_xlfn.IFS(OrderData[[#This Row],[Roast Type]]="M","Medium",OrderData[[#This Row],[Roast Type]]="L","Light",OrderData[[#This Row],[Roast Type]]="D","Dark")</f>
        <v>Dark</v>
      </c>
      <c r="Q814" t="str" cm="1">
        <f t="array" ref="Q814">_xlfn.IFS(OrderData[[#This Row],[Coffee Type]]="Rob","Robusta",OrderData[[#This Row],[Coffee Type]]="Ara","Arabica",OrderData[[#This Row],[Coffee Type]]="Lib","Librica",OrderData[[#This Row],[Coffee Type]]="Exc","Excelsior")</f>
        <v>Librica</v>
      </c>
    </row>
    <row r="815" spans="1:17" x14ac:dyDescent="0.3">
      <c r="A815" s="2" t="s">
        <v>1589</v>
      </c>
      <c r="B815" s="3">
        <v>44173</v>
      </c>
      <c r="C815" s="2" t="s">
        <v>1590</v>
      </c>
      <c r="D815" t="s">
        <v>125</v>
      </c>
      <c r="E815" s="2">
        <v>1</v>
      </c>
      <c r="F815" s="2" t="str">
        <f>VLOOKUP(OrderData[[#This Row],[Customer ID]],customers!$A$1:$I$1001,2,FALSE)</f>
        <v>Conchita Bryde</v>
      </c>
      <c r="G815" s="2" t="str">
        <f>LEFT(OrderData[[#This Row],[Name]], SEARCH(" ", OrderData[[#This Row],[Name]]) - 1)</f>
        <v>Conchita</v>
      </c>
      <c r="H815" s="2" t="str">
        <f>RIGHT(OrderData[[#This Row],[Name]], LEN(OrderData[[#This Row],[Name]]) - SEARCH(" ", OrderData[[#This Row],[Name]]))</f>
        <v>Bryde</v>
      </c>
      <c r="I815" s="2" t="str">
        <f>VLOOKUP(OrderData[[#This Row],[Customer ID]],customers!$A$1:$I$1001,6,FALSE)</f>
        <v>Oklahoma City</v>
      </c>
      <c r="J815" s="2" t="str">
        <f>VLOOKUP(OrderData[[#This Row],[Customer ID]],customers!$A$1:$I$1001,7,FALSE)</f>
        <v>United States</v>
      </c>
      <c r="K815" t="str">
        <f>VLOOKUP(OrderData[[#This Row],[Customer ID]],customers!$A$1:$I$1001,9,FALSE)</f>
        <v>Yes</v>
      </c>
      <c r="L815" t="str">
        <f>INDEX(Table3[Coffee Type],MATCH(OrderData[[#This Row],[Product ID]],Table3[Product ID],0))</f>
        <v>Exc</v>
      </c>
      <c r="M815" t="str">
        <f>VLOOKUP(OrderData[[#This Row],[Product ID]],products!$A$1:$G$49,3,FALSE)</f>
        <v>M</v>
      </c>
      <c r="N815">
        <f>VLOOKUP(OrderData[[#This Row],[Product ID]],products!$A$1:$G$49,5,FALSE)</f>
        <v>31.624999999999996</v>
      </c>
      <c r="O815" s="4">
        <f>OrderData[[#This Row],[Unit Price]]*OrderData[[#This Row],[Quantity]]</f>
        <v>31.624999999999996</v>
      </c>
      <c r="P815" t="str" cm="1">
        <f t="array" ref="P815">_xlfn.IFS(OrderData[[#This Row],[Roast Type]]="M","Medium",OrderData[[#This Row],[Roast Type]]="L","Light",OrderData[[#This Row],[Roast Type]]="D","Dark")</f>
        <v>Medium</v>
      </c>
      <c r="Q815" t="str" cm="1">
        <f t="array" ref="Q815">_xlfn.IFS(OrderData[[#This Row],[Coffee Type]]="Rob","Robusta",OrderData[[#This Row],[Coffee Type]]="Ara","Arabica",OrderData[[#This Row],[Coffee Type]]="Lib","Librica",OrderData[[#This Row],[Coffee Type]]="Exc","Excelsior")</f>
        <v>Excelsior</v>
      </c>
    </row>
    <row r="816" spans="1:17" x14ac:dyDescent="0.3">
      <c r="A816" s="2" t="s">
        <v>1591</v>
      </c>
      <c r="B816" s="3">
        <v>43573</v>
      </c>
      <c r="C816" s="2" t="s">
        <v>1592</v>
      </c>
      <c r="D816" t="s">
        <v>267</v>
      </c>
      <c r="E816" s="2">
        <v>2</v>
      </c>
      <c r="F816" s="2" t="str">
        <f>VLOOKUP(OrderData[[#This Row],[Customer ID]],customers!$A$1:$I$1001,2,FALSE)</f>
        <v>Silvanus Enefer</v>
      </c>
      <c r="G816" s="2" t="str">
        <f>LEFT(OrderData[[#This Row],[Name]], SEARCH(" ", OrderData[[#This Row],[Name]]) - 1)</f>
        <v>Silvanus</v>
      </c>
      <c r="H816" s="2" t="str">
        <f>RIGHT(OrderData[[#This Row],[Name]], LEN(OrderData[[#This Row],[Name]]) - SEARCH(" ", OrderData[[#This Row],[Name]]))</f>
        <v>Enefer</v>
      </c>
      <c r="I816" s="2" t="str">
        <f>VLOOKUP(OrderData[[#This Row],[Customer ID]],customers!$A$1:$I$1001,6,FALSE)</f>
        <v>Washington</v>
      </c>
      <c r="J816" s="2" t="str">
        <f>VLOOKUP(OrderData[[#This Row],[Customer ID]],customers!$A$1:$I$1001,7,FALSE)</f>
        <v>United States</v>
      </c>
      <c r="K816" t="str">
        <f>VLOOKUP(OrderData[[#This Row],[Customer ID]],customers!$A$1:$I$1001,9,FALSE)</f>
        <v>No</v>
      </c>
      <c r="L816" t="str">
        <f>INDEX(Table3[Coffee Type],MATCH(OrderData[[#This Row],[Product ID]],Table3[Product ID],0))</f>
        <v>Exc</v>
      </c>
      <c r="M816" t="str">
        <f>VLOOKUP(OrderData[[#This Row],[Product ID]],products!$A$1:$G$49,3,FALSE)</f>
        <v>L</v>
      </c>
      <c r="N816">
        <f>VLOOKUP(OrderData[[#This Row],[Product ID]],products!$A$1:$G$49,5,FALSE)</f>
        <v>4.4550000000000001</v>
      </c>
      <c r="O816" s="4">
        <f>OrderData[[#This Row],[Unit Price]]*OrderData[[#This Row],[Quantity]]</f>
        <v>8.91</v>
      </c>
      <c r="P816" t="str" cm="1">
        <f t="array" ref="P816">_xlfn.IFS(OrderData[[#This Row],[Roast Type]]="M","Medium",OrderData[[#This Row],[Roast Type]]="L","Light",OrderData[[#This Row],[Roast Type]]="D","Dark")</f>
        <v>Light</v>
      </c>
      <c r="Q816" t="str" cm="1">
        <f t="array" ref="Q816">_xlfn.IFS(OrderData[[#This Row],[Coffee Type]]="Rob","Robusta",OrderData[[#This Row],[Coffee Type]]="Ara","Arabica",OrderData[[#This Row],[Coffee Type]]="Lib","Librica",OrderData[[#This Row],[Coffee Type]]="Exc","Excelsior")</f>
        <v>Excelsior</v>
      </c>
    </row>
    <row r="817" spans="1:17" x14ac:dyDescent="0.3">
      <c r="A817" s="2" t="s">
        <v>1593</v>
      </c>
      <c r="B817" s="3">
        <v>44200</v>
      </c>
      <c r="C817" s="2" t="s">
        <v>1594</v>
      </c>
      <c r="D817" t="s">
        <v>35</v>
      </c>
      <c r="E817" s="2">
        <v>6</v>
      </c>
      <c r="F817" s="2" t="str">
        <f>VLOOKUP(OrderData[[#This Row],[Customer ID]],customers!$A$1:$I$1001,2,FALSE)</f>
        <v>Lenci Haggerstone</v>
      </c>
      <c r="G817" s="2" t="str">
        <f>LEFT(OrderData[[#This Row],[Name]], SEARCH(" ", OrderData[[#This Row],[Name]]) - 1)</f>
        <v>Lenci</v>
      </c>
      <c r="H817" s="2" t="str">
        <f>RIGHT(OrderData[[#This Row],[Name]], LEN(OrderData[[#This Row],[Name]]) - SEARCH(" ", OrderData[[#This Row],[Name]]))</f>
        <v>Haggerstone</v>
      </c>
      <c r="I817" s="2" t="str">
        <f>VLOOKUP(OrderData[[#This Row],[Customer ID]],customers!$A$1:$I$1001,6,FALSE)</f>
        <v>Atlanta</v>
      </c>
      <c r="J817" s="2" t="str">
        <f>VLOOKUP(OrderData[[#This Row],[Customer ID]],customers!$A$1:$I$1001,7,FALSE)</f>
        <v>United States</v>
      </c>
      <c r="K817" t="str">
        <f>VLOOKUP(OrderData[[#This Row],[Customer ID]],customers!$A$1:$I$1001,9,FALSE)</f>
        <v>No</v>
      </c>
      <c r="L817" t="str">
        <f>INDEX(Table3[Coffee Type],MATCH(OrderData[[#This Row],[Product ID]],Table3[Product ID],0))</f>
        <v>Rob</v>
      </c>
      <c r="M817" t="str">
        <f>VLOOKUP(OrderData[[#This Row],[Product ID]],products!$A$1:$G$49,3,FALSE)</f>
        <v>M</v>
      </c>
      <c r="N817">
        <f>VLOOKUP(OrderData[[#This Row],[Product ID]],products!$A$1:$G$49,5,FALSE)</f>
        <v>5.97</v>
      </c>
      <c r="O817" s="4">
        <f>OrderData[[#This Row],[Unit Price]]*OrderData[[#This Row],[Quantity]]</f>
        <v>35.82</v>
      </c>
      <c r="P817" t="str" cm="1">
        <f t="array" ref="P817">_xlfn.IFS(OrderData[[#This Row],[Roast Type]]="M","Medium",OrderData[[#This Row],[Roast Type]]="L","Light",OrderData[[#This Row],[Roast Type]]="D","Dark")</f>
        <v>Medium</v>
      </c>
      <c r="Q817" t="str" cm="1">
        <f t="array" ref="Q817">_xlfn.IFS(OrderData[[#This Row],[Coffee Type]]="Rob","Robusta",OrderData[[#This Row],[Coffee Type]]="Ara","Arabica",OrderData[[#This Row],[Coffee Type]]="Lib","Librica",OrderData[[#This Row],[Coffee Type]]="Exc","Excelsior")</f>
        <v>Robusta</v>
      </c>
    </row>
    <row r="818" spans="1:17" x14ac:dyDescent="0.3">
      <c r="A818" s="2" t="s">
        <v>1595</v>
      </c>
      <c r="B818" s="3">
        <v>43534</v>
      </c>
      <c r="C818" s="2" t="s">
        <v>1596</v>
      </c>
      <c r="D818" t="s">
        <v>96</v>
      </c>
      <c r="E818" s="2">
        <v>4</v>
      </c>
      <c r="F818" s="2" t="str">
        <f>VLOOKUP(OrderData[[#This Row],[Customer ID]],customers!$A$1:$I$1001,2,FALSE)</f>
        <v>Marvin Gundry</v>
      </c>
      <c r="G818" s="2" t="str">
        <f>LEFT(OrderData[[#This Row],[Name]], SEARCH(" ", OrderData[[#This Row],[Name]]) - 1)</f>
        <v>Marvin</v>
      </c>
      <c r="H818" s="2" t="str">
        <f>RIGHT(OrderData[[#This Row],[Name]], LEN(OrderData[[#This Row],[Name]]) - SEARCH(" ", OrderData[[#This Row],[Name]]))</f>
        <v>Gundry</v>
      </c>
      <c r="I818" s="2" t="str">
        <f>VLOOKUP(OrderData[[#This Row],[Customer ID]],customers!$A$1:$I$1001,6,FALSE)</f>
        <v>Castlebridge</v>
      </c>
      <c r="J818" s="2" t="str">
        <f>VLOOKUP(OrderData[[#This Row],[Customer ID]],customers!$A$1:$I$1001,7,FALSE)</f>
        <v>Ireland</v>
      </c>
      <c r="K818" t="str">
        <f>VLOOKUP(OrderData[[#This Row],[Customer ID]],customers!$A$1:$I$1001,9,FALSE)</f>
        <v>No</v>
      </c>
      <c r="L818" t="str">
        <f>INDEX(Table3[Coffee Type],MATCH(OrderData[[#This Row],[Product ID]],Table3[Product ID],0))</f>
        <v>Lib</v>
      </c>
      <c r="M818" t="str">
        <f>VLOOKUP(OrderData[[#This Row],[Product ID]],products!$A$1:$G$49,3,FALSE)</f>
        <v>L</v>
      </c>
      <c r="N818">
        <f>VLOOKUP(OrderData[[#This Row],[Product ID]],products!$A$1:$G$49,5,FALSE)</f>
        <v>9.51</v>
      </c>
      <c r="O818" s="4">
        <f>OrderData[[#This Row],[Unit Price]]*OrderData[[#This Row],[Quantity]]</f>
        <v>38.04</v>
      </c>
      <c r="P818" t="str" cm="1">
        <f t="array" ref="P818">_xlfn.IFS(OrderData[[#This Row],[Roast Type]]="M","Medium",OrderData[[#This Row],[Roast Type]]="L","Light",OrderData[[#This Row],[Roast Type]]="D","Dark")</f>
        <v>Light</v>
      </c>
      <c r="Q818" t="str" cm="1">
        <f t="array" ref="Q818">_xlfn.IFS(OrderData[[#This Row],[Coffee Type]]="Rob","Robusta",OrderData[[#This Row],[Coffee Type]]="Ara","Arabica",OrderData[[#This Row],[Coffee Type]]="Lib","Librica",OrderData[[#This Row],[Coffee Type]]="Exc","Excelsior")</f>
        <v>Librica</v>
      </c>
    </row>
    <row r="819" spans="1:17" x14ac:dyDescent="0.3">
      <c r="A819" s="2" t="s">
        <v>1597</v>
      </c>
      <c r="B819" s="3">
        <v>43798</v>
      </c>
      <c r="C819" s="2" t="s">
        <v>1598</v>
      </c>
      <c r="D819" t="s">
        <v>136</v>
      </c>
      <c r="E819" s="2">
        <v>2</v>
      </c>
      <c r="F819" s="2" t="str">
        <f>VLOOKUP(OrderData[[#This Row],[Customer ID]],customers!$A$1:$I$1001,2,FALSE)</f>
        <v>Bayard Wellan</v>
      </c>
      <c r="G819" s="2" t="str">
        <f>LEFT(OrderData[[#This Row],[Name]], SEARCH(" ", OrderData[[#This Row],[Name]]) - 1)</f>
        <v>Bayard</v>
      </c>
      <c r="H819" s="2" t="str">
        <f>RIGHT(OrderData[[#This Row],[Name]], LEN(OrderData[[#This Row],[Name]]) - SEARCH(" ", OrderData[[#This Row],[Name]]))</f>
        <v>Wellan</v>
      </c>
      <c r="I819" s="2" t="str">
        <f>VLOOKUP(OrderData[[#This Row],[Customer ID]],customers!$A$1:$I$1001,6,FALSE)</f>
        <v>Buffalo</v>
      </c>
      <c r="J819" s="2" t="str">
        <f>VLOOKUP(OrderData[[#This Row],[Customer ID]],customers!$A$1:$I$1001,7,FALSE)</f>
        <v>United States</v>
      </c>
      <c r="K819" t="str">
        <f>VLOOKUP(OrderData[[#This Row],[Customer ID]],customers!$A$1:$I$1001,9,FALSE)</f>
        <v>No</v>
      </c>
      <c r="L819" t="str">
        <f>INDEX(Table3[Coffee Type],MATCH(OrderData[[#This Row],[Product ID]],Table3[Product ID],0))</f>
        <v>Lib</v>
      </c>
      <c r="M819" t="str">
        <f>VLOOKUP(OrderData[[#This Row],[Product ID]],products!$A$1:$G$49,3,FALSE)</f>
        <v>D</v>
      </c>
      <c r="N819">
        <f>VLOOKUP(OrderData[[#This Row],[Product ID]],products!$A$1:$G$49,5,FALSE)</f>
        <v>7.77</v>
      </c>
      <c r="O819" s="4">
        <f>OrderData[[#This Row],[Unit Price]]*OrderData[[#This Row],[Quantity]]</f>
        <v>15.54</v>
      </c>
      <c r="P819" t="str" cm="1">
        <f t="array" ref="P819">_xlfn.IFS(OrderData[[#This Row],[Roast Type]]="M","Medium",OrderData[[#This Row],[Roast Type]]="L","Light",OrderData[[#This Row],[Roast Type]]="D","Dark")</f>
        <v>Dark</v>
      </c>
      <c r="Q819" t="str" cm="1">
        <f t="array" ref="Q819">_xlfn.IFS(OrderData[[#This Row],[Coffee Type]]="Rob","Robusta",OrderData[[#This Row],[Coffee Type]]="Ara","Arabica",OrderData[[#This Row],[Coffee Type]]="Lib","Librica",OrderData[[#This Row],[Coffee Type]]="Exc","Excelsior")</f>
        <v>Librica</v>
      </c>
    </row>
    <row r="820" spans="1:17" x14ac:dyDescent="0.3">
      <c r="A820" s="2" t="s">
        <v>1599</v>
      </c>
      <c r="B820" s="3">
        <v>44761</v>
      </c>
      <c r="C820" s="2" t="s">
        <v>1582</v>
      </c>
      <c r="D820" t="s">
        <v>145</v>
      </c>
      <c r="E820" s="2">
        <v>5</v>
      </c>
      <c r="F820" s="2" t="str">
        <f>VLOOKUP(OrderData[[#This Row],[Customer ID]],customers!$A$1:$I$1001,2,FALSE)</f>
        <v>Allis Wilmore</v>
      </c>
      <c r="G820" s="2" t="str">
        <f>LEFT(OrderData[[#This Row],[Name]], SEARCH(" ", OrderData[[#This Row],[Name]]) - 1)</f>
        <v>Allis</v>
      </c>
      <c r="H820" s="2" t="str">
        <f>RIGHT(OrderData[[#This Row],[Name]], LEN(OrderData[[#This Row],[Name]]) - SEARCH(" ", OrderData[[#This Row],[Name]]))</f>
        <v>Wilmore</v>
      </c>
      <c r="I820" s="2" t="str">
        <f>VLOOKUP(OrderData[[#This Row],[Customer ID]],customers!$A$1:$I$1001,6,FALSE)</f>
        <v>Houston</v>
      </c>
      <c r="J820" s="2" t="str">
        <f>VLOOKUP(OrderData[[#This Row],[Customer ID]],customers!$A$1:$I$1001,7,FALSE)</f>
        <v>United States</v>
      </c>
      <c r="K820" t="str">
        <f>VLOOKUP(OrderData[[#This Row],[Customer ID]],customers!$A$1:$I$1001,9,FALSE)</f>
        <v>No</v>
      </c>
      <c r="L820" t="str">
        <f>INDEX(Table3[Coffee Type],MATCH(OrderData[[#This Row],[Product ID]],Table3[Product ID],0))</f>
        <v>Lib</v>
      </c>
      <c r="M820" t="str">
        <f>VLOOKUP(OrderData[[#This Row],[Product ID]],products!$A$1:$G$49,3,FALSE)</f>
        <v>L</v>
      </c>
      <c r="N820">
        <f>VLOOKUP(OrderData[[#This Row],[Product ID]],products!$A$1:$G$49,5,FALSE)</f>
        <v>15.85</v>
      </c>
      <c r="O820" s="4">
        <f>OrderData[[#This Row],[Unit Price]]*OrderData[[#This Row],[Quantity]]</f>
        <v>79.25</v>
      </c>
      <c r="P820" t="str" cm="1">
        <f t="array" ref="P820">_xlfn.IFS(OrderData[[#This Row],[Roast Type]]="M","Medium",OrderData[[#This Row],[Roast Type]]="L","Light",OrderData[[#This Row],[Roast Type]]="D","Dark")</f>
        <v>Light</v>
      </c>
      <c r="Q820" t="str" cm="1">
        <f t="array" ref="Q820">_xlfn.IFS(OrderData[[#This Row],[Coffee Type]]="Rob","Robusta",OrderData[[#This Row],[Coffee Type]]="Ara","Arabica",OrderData[[#This Row],[Coffee Type]]="Lib","Librica",OrderData[[#This Row],[Coffee Type]]="Exc","Excelsior")</f>
        <v>Librica</v>
      </c>
    </row>
    <row r="821" spans="1:17" x14ac:dyDescent="0.3">
      <c r="A821" s="2" t="s">
        <v>1600</v>
      </c>
      <c r="B821" s="3">
        <v>44008</v>
      </c>
      <c r="C821" s="2" t="s">
        <v>1601</v>
      </c>
      <c r="D821" t="s">
        <v>32</v>
      </c>
      <c r="E821" s="2">
        <v>1</v>
      </c>
      <c r="F821" s="2" t="str">
        <f>VLOOKUP(OrderData[[#This Row],[Customer ID]],customers!$A$1:$I$1001,2,FALSE)</f>
        <v>Caddric Atcheson</v>
      </c>
      <c r="G821" s="2" t="str">
        <f>LEFT(OrderData[[#This Row],[Name]], SEARCH(" ", OrderData[[#This Row],[Name]]) - 1)</f>
        <v>Caddric</v>
      </c>
      <c r="H821" s="2" t="str">
        <f>RIGHT(OrderData[[#This Row],[Name]], LEN(OrderData[[#This Row],[Name]]) - SEARCH(" ", OrderData[[#This Row],[Name]]))</f>
        <v>Atcheson</v>
      </c>
      <c r="I821" s="2" t="str">
        <f>VLOOKUP(OrderData[[#This Row],[Customer ID]],customers!$A$1:$I$1001,6,FALSE)</f>
        <v>Washington</v>
      </c>
      <c r="J821" s="2" t="str">
        <f>VLOOKUP(OrderData[[#This Row],[Customer ID]],customers!$A$1:$I$1001,7,FALSE)</f>
        <v>United States</v>
      </c>
      <c r="K821" t="str">
        <f>VLOOKUP(OrderData[[#This Row],[Customer ID]],customers!$A$1:$I$1001,9,FALSE)</f>
        <v>Yes</v>
      </c>
      <c r="L821" t="str">
        <f>INDEX(Table3[Coffee Type],MATCH(OrderData[[#This Row],[Product ID]],Table3[Product ID],0))</f>
        <v>Lib</v>
      </c>
      <c r="M821" t="str">
        <f>VLOOKUP(OrderData[[#This Row],[Product ID]],products!$A$1:$G$49,3,FALSE)</f>
        <v>L</v>
      </c>
      <c r="N821">
        <f>VLOOKUP(OrderData[[#This Row],[Product ID]],products!$A$1:$G$49,5,FALSE)</f>
        <v>4.7549999999999999</v>
      </c>
      <c r="O821" s="4">
        <f>OrderData[[#This Row],[Unit Price]]*OrderData[[#This Row],[Quantity]]</f>
        <v>4.7549999999999999</v>
      </c>
      <c r="P821" t="str" cm="1">
        <f t="array" ref="P821">_xlfn.IFS(OrderData[[#This Row],[Roast Type]]="M","Medium",OrderData[[#This Row],[Roast Type]]="L","Light",OrderData[[#This Row],[Roast Type]]="D","Dark")</f>
        <v>Light</v>
      </c>
      <c r="Q821" t="str" cm="1">
        <f t="array" ref="Q821">_xlfn.IFS(OrderData[[#This Row],[Coffee Type]]="Rob","Robusta",OrderData[[#This Row],[Coffee Type]]="Ara","Arabica",OrderData[[#This Row],[Coffee Type]]="Lib","Librica",OrderData[[#This Row],[Coffee Type]]="Exc","Excelsior")</f>
        <v>Librica</v>
      </c>
    </row>
    <row r="822" spans="1:17" x14ac:dyDescent="0.3">
      <c r="A822" s="2" t="s">
        <v>1602</v>
      </c>
      <c r="B822" s="3">
        <v>43510</v>
      </c>
      <c r="C822" s="2" t="s">
        <v>1603</v>
      </c>
      <c r="D822" t="s">
        <v>22</v>
      </c>
      <c r="E822" s="2">
        <v>4</v>
      </c>
      <c r="F822" s="2" t="str">
        <f>VLOOKUP(OrderData[[#This Row],[Customer ID]],customers!$A$1:$I$1001,2,FALSE)</f>
        <v>Eustace Stenton</v>
      </c>
      <c r="G822" s="2" t="str">
        <f>LEFT(OrderData[[#This Row],[Name]], SEARCH(" ", OrderData[[#This Row],[Name]]) - 1)</f>
        <v>Eustace</v>
      </c>
      <c r="H822" s="2" t="str">
        <f>RIGHT(OrderData[[#This Row],[Name]], LEN(OrderData[[#This Row],[Name]]) - SEARCH(" ", OrderData[[#This Row],[Name]]))</f>
        <v>Stenton</v>
      </c>
      <c r="I822" s="2" t="str">
        <f>VLOOKUP(OrderData[[#This Row],[Customer ID]],customers!$A$1:$I$1001,6,FALSE)</f>
        <v>Austin</v>
      </c>
      <c r="J822" s="2" t="str">
        <f>VLOOKUP(OrderData[[#This Row],[Customer ID]],customers!$A$1:$I$1001,7,FALSE)</f>
        <v>United States</v>
      </c>
      <c r="K822" t="str">
        <f>VLOOKUP(OrderData[[#This Row],[Customer ID]],customers!$A$1:$I$1001,9,FALSE)</f>
        <v>Yes</v>
      </c>
      <c r="L822" t="str">
        <f>INDEX(Table3[Coffee Type],MATCH(OrderData[[#This Row],[Product ID]],Table3[Product ID],0))</f>
        <v>Exc</v>
      </c>
      <c r="M822" t="str">
        <f>VLOOKUP(OrderData[[#This Row],[Product ID]],products!$A$1:$G$49,3,FALSE)</f>
        <v>M</v>
      </c>
      <c r="N822">
        <f>VLOOKUP(OrderData[[#This Row],[Product ID]],products!$A$1:$G$49,5,FALSE)</f>
        <v>13.75</v>
      </c>
      <c r="O822" s="4">
        <f>OrderData[[#This Row],[Unit Price]]*OrderData[[#This Row],[Quantity]]</f>
        <v>55</v>
      </c>
      <c r="P822" t="str" cm="1">
        <f t="array" ref="P822">_xlfn.IFS(OrderData[[#This Row],[Roast Type]]="M","Medium",OrderData[[#This Row],[Roast Type]]="L","Light",OrderData[[#This Row],[Roast Type]]="D","Dark")</f>
        <v>Medium</v>
      </c>
      <c r="Q822" t="str" cm="1">
        <f t="array" ref="Q822">_xlfn.IFS(OrderData[[#This Row],[Coffee Type]]="Rob","Robusta",OrderData[[#This Row],[Coffee Type]]="Ara","Arabica",OrderData[[#This Row],[Coffee Type]]="Lib","Librica",OrderData[[#This Row],[Coffee Type]]="Exc","Excelsior")</f>
        <v>Excelsior</v>
      </c>
    </row>
    <row r="823" spans="1:17" x14ac:dyDescent="0.3">
      <c r="A823" s="2" t="s">
        <v>1604</v>
      </c>
      <c r="B823" s="3">
        <v>44144</v>
      </c>
      <c r="C823" s="2" t="s">
        <v>1605</v>
      </c>
      <c r="D823" t="s">
        <v>159</v>
      </c>
      <c r="E823" s="2">
        <v>5</v>
      </c>
      <c r="F823" s="2" t="str">
        <f>VLOOKUP(OrderData[[#This Row],[Customer ID]],customers!$A$1:$I$1001,2,FALSE)</f>
        <v>Ericka Tripp</v>
      </c>
      <c r="G823" s="2" t="str">
        <f>LEFT(OrderData[[#This Row],[Name]], SEARCH(" ", OrderData[[#This Row],[Name]]) - 1)</f>
        <v>Ericka</v>
      </c>
      <c r="H823" s="2" t="str">
        <f>RIGHT(OrderData[[#This Row],[Name]], LEN(OrderData[[#This Row],[Name]]) - SEARCH(" ", OrderData[[#This Row],[Name]]))</f>
        <v>Tripp</v>
      </c>
      <c r="I823" s="2" t="str">
        <f>VLOOKUP(OrderData[[#This Row],[Customer ID]],customers!$A$1:$I$1001,6,FALSE)</f>
        <v>Mesa</v>
      </c>
      <c r="J823" s="2" t="str">
        <f>VLOOKUP(OrderData[[#This Row],[Customer ID]],customers!$A$1:$I$1001,7,FALSE)</f>
        <v>United States</v>
      </c>
      <c r="K823" t="str">
        <f>VLOOKUP(OrderData[[#This Row],[Customer ID]],customers!$A$1:$I$1001,9,FALSE)</f>
        <v>No</v>
      </c>
      <c r="L823" t="str">
        <f>INDEX(Table3[Coffee Type],MATCH(OrderData[[#This Row],[Product ID]],Table3[Product ID],0))</f>
        <v>Rob</v>
      </c>
      <c r="M823" t="str">
        <f>VLOOKUP(OrderData[[#This Row],[Product ID]],products!$A$1:$G$49,3,FALSE)</f>
        <v>D</v>
      </c>
      <c r="N823">
        <f>VLOOKUP(OrderData[[#This Row],[Product ID]],products!$A$1:$G$49,5,FALSE)</f>
        <v>5.3699999999999992</v>
      </c>
      <c r="O823" s="4">
        <f>OrderData[[#This Row],[Unit Price]]*OrderData[[#This Row],[Quantity]]</f>
        <v>26.849999999999994</v>
      </c>
      <c r="P823" t="str" cm="1">
        <f t="array" ref="P823">_xlfn.IFS(OrderData[[#This Row],[Roast Type]]="M","Medium",OrderData[[#This Row],[Roast Type]]="L","Light",OrderData[[#This Row],[Roast Type]]="D","Dark")</f>
        <v>Dark</v>
      </c>
      <c r="Q823" t="str" cm="1">
        <f t="array" ref="Q823">_xlfn.IFS(OrderData[[#This Row],[Coffee Type]]="Rob","Robusta",OrderData[[#This Row],[Coffee Type]]="Ara","Arabica",OrderData[[#This Row],[Coffee Type]]="Lib","Librica",OrderData[[#This Row],[Coffee Type]]="Exc","Excelsior")</f>
        <v>Robusta</v>
      </c>
    </row>
    <row r="824" spans="1:17" x14ac:dyDescent="0.3">
      <c r="A824" s="2" t="s">
        <v>1606</v>
      </c>
      <c r="B824" s="3">
        <v>43585</v>
      </c>
      <c r="C824" s="2" t="s">
        <v>1607</v>
      </c>
      <c r="D824" t="s">
        <v>43</v>
      </c>
      <c r="E824" s="2">
        <v>4</v>
      </c>
      <c r="F824" s="2" t="str">
        <f>VLOOKUP(OrderData[[#This Row],[Customer ID]],customers!$A$1:$I$1001,2,FALSE)</f>
        <v>Lyndsey MacManus</v>
      </c>
      <c r="G824" s="2" t="str">
        <f>LEFT(OrderData[[#This Row],[Name]], SEARCH(" ", OrderData[[#This Row],[Name]]) - 1)</f>
        <v>Lyndsey</v>
      </c>
      <c r="H824" s="2" t="str">
        <f>RIGHT(OrderData[[#This Row],[Name]], LEN(OrderData[[#This Row],[Name]]) - SEARCH(" ", OrderData[[#This Row],[Name]]))</f>
        <v>MacManus</v>
      </c>
      <c r="I824" s="2" t="str">
        <f>VLOOKUP(OrderData[[#This Row],[Customer ID]],customers!$A$1:$I$1001,6,FALSE)</f>
        <v>Savannah</v>
      </c>
      <c r="J824" s="2" t="str">
        <f>VLOOKUP(OrderData[[#This Row],[Customer ID]],customers!$A$1:$I$1001,7,FALSE)</f>
        <v>United States</v>
      </c>
      <c r="K824" t="str">
        <f>VLOOKUP(OrderData[[#This Row],[Customer ID]],customers!$A$1:$I$1001,9,FALSE)</f>
        <v>No</v>
      </c>
      <c r="L824" t="str">
        <f>INDEX(Table3[Coffee Type],MATCH(OrderData[[#This Row],[Product ID]],Table3[Product ID],0))</f>
        <v>Exc</v>
      </c>
      <c r="M824" t="str">
        <f>VLOOKUP(OrderData[[#This Row],[Product ID]],products!$A$1:$G$49,3,FALSE)</f>
        <v>L</v>
      </c>
      <c r="N824">
        <f>VLOOKUP(OrderData[[#This Row],[Product ID]],products!$A$1:$G$49,5,FALSE)</f>
        <v>34.154999999999994</v>
      </c>
      <c r="O824" s="4">
        <f>OrderData[[#This Row],[Unit Price]]*OrderData[[#This Row],[Quantity]]</f>
        <v>136.61999999999998</v>
      </c>
      <c r="P824" t="str" cm="1">
        <f t="array" ref="P824">_xlfn.IFS(OrderData[[#This Row],[Roast Type]]="M","Medium",OrderData[[#This Row],[Roast Type]]="L","Light",OrderData[[#This Row],[Roast Type]]="D","Dark")</f>
        <v>Light</v>
      </c>
      <c r="Q824" t="str" cm="1">
        <f t="array" ref="Q824">_xlfn.IFS(OrderData[[#This Row],[Coffee Type]]="Rob","Robusta",OrderData[[#This Row],[Coffee Type]]="Ara","Arabica",OrderData[[#This Row],[Coffee Type]]="Lib","Librica",OrderData[[#This Row],[Coffee Type]]="Exc","Excelsior")</f>
        <v>Excelsior</v>
      </c>
    </row>
    <row r="825" spans="1:17" x14ac:dyDescent="0.3">
      <c r="A825" s="2" t="s">
        <v>1608</v>
      </c>
      <c r="B825" s="3">
        <v>44134</v>
      </c>
      <c r="C825" s="2" t="s">
        <v>1609</v>
      </c>
      <c r="D825" t="s">
        <v>145</v>
      </c>
      <c r="E825" s="2">
        <v>3</v>
      </c>
      <c r="F825" s="2" t="str">
        <f>VLOOKUP(OrderData[[#This Row],[Customer ID]],customers!$A$1:$I$1001,2,FALSE)</f>
        <v>Tess Benediktovich</v>
      </c>
      <c r="G825" s="2" t="str">
        <f>LEFT(OrderData[[#This Row],[Name]], SEARCH(" ", OrderData[[#This Row],[Name]]) - 1)</f>
        <v>Tess</v>
      </c>
      <c r="H825" s="2" t="str">
        <f>RIGHT(OrderData[[#This Row],[Name]], LEN(OrderData[[#This Row],[Name]]) - SEARCH(" ", OrderData[[#This Row],[Name]]))</f>
        <v>Benediktovich</v>
      </c>
      <c r="I825" s="2" t="str">
        <f>VLOOKUP(OrderData[[#This Row],[Customer ID]],customers!$A$1:$I$1001,6,FALSE)</f>
        <v>Albuquerque</v>
      </c>
      <c r="J825" s="2" t="str">
        <f>VLOOKUP(OrderData[[#This Row],[Customer ID]],customers!$A$1:$I$1001,7,FALSE)</f>
        <v>United States</v>
      </c>
      <c r="K825" t="str">
        <f>VLOOKUP(OrderData[[#This Row],[Customer ID]],customers!$A$1:$I$1001,9,FALSE)</f>
        <v>Yes</v>
      </c>
      <c r="L825" t="str">
        <f>INDEX(Table3[Coffee Type],MATCH(OrderData[[#This Row],[Product ID]],Table3[Product ID],0))</f>
        <v>Lib</v>
      </c>
      <c r="M825" t="str">
        <f>VLOOKUP(OrderData[[#This Row],[Product ID]],products!$A$1:$G$49,3,FALSE)</f>
        <v>L</v>
      </c>
      <c r="N825">
        <f>VLOOKUP(OrderData[[#This Row],[Product ID]],products!$A$1:$G$49,5,FALSE)</f>
        <v>15.85</v>
      </c>
      <c r="O825" s="4">
        <f>OrderData[[#This Row],[Unit Price]]*OrderData[[#This Row],[Quantity]]</f>
        <v>47.55</v>
      </c>
      <c r="P825" t="str" cm="1">
        <f t="array" ref="P825">_xlfn.IFS(OrderData[[#This Row],[Roast Type]]="M","Medium",OrderData[[#This Row],[Roast Type]]="L","Light",OrderData[[#This Row],[Roast Type]]="D","Dark")</f>
        <v>Light</v>
      </c>
      <c r="Q825" t="str" cm="1">
        <f t="array" ref="Q825">_xlfn.IFS(OrderData[[#This Row],[Coffee Type]]="Rob","Robusta",OrderData[[#This Row],[Coffee Type]]="Ara","Arabica",OrderData[[#This Row],[Coffee Type]]="Lib","Librica",OrderData[[#This Row],[Coffee Type]]="Exc","Excelsior")</f>
        <v>Librica</v>
      </c>
    </row>
    <row r="826" spans="1:17" x14ac:dyDescent="0.3">
      <c r="A826" s="2" t="s">
        <v>1610</v>
      </c>
      <c r="B826" s="3">
        <v>43781</v>
      </c>
      <c r="C826" s="2" t="s">
        <v>1611</v>
      </c>
      <c r="D826" t="s">
        <v>57</v>
      </c>
      <c r="E826" s="2">
        <v>5</v>
      </c>
      <c r="F826" s="2" t="str">
        <f>VLOOKUP(OrderData[[#This Row],[Customer ID]],customers!$A$1:$I$1001,2,FALSE)</f>
        <v>Correy Bourner</v>
      </c>
      <c r="G826" s="2" t="str">
        <f>LEFT(OrderData[[#This Row],[Name]], SEARCH(" ", OrderData[[#This Row],[Name]]) - 1)</f>
        <v>Correy</v>
      </c>
      <c r="H826" s="2" t="str">
        <f>RIGHT(OrderData[[#This Row],[Name]], LEN(OrderData[[#This Row],[Name]]) - SEARCH(" ", OrderData[[#This Row],[Name]]))</f>
        <v>Bourner</v>
      </c>
      <c r="I826" s="2" t="str">
        <f>VLOOKUP(OrderData[[#This Row],[Customer ID]],customers!$A$1:$I$1001,6,FALSE)</f>
        <v>Charlotte</v>
      </c>
      <c r="J826" s="2" t="str">
        <f>VLOOKUP(OrderData[[#This Row],[Customer ID]],customers!$A$1:$I$1001,7,FALSE)</f>
        <v>United States</v>
      </c>
      <c r="K826" t="str">
        <f>VLOOKUP(OrderData[[#This Row],[Customer ID]],customers!$A$1:$I$1001,9,FALSE)</f>
        <v>Yes</v>
      </c>
      <c r="L826" t="str">
        <f>INDEX(Table3[Coffee Type],MATCH(OrderData[[#This Row],[Product ID]],Table3[Product ID],0))</f>
        <v>Ara</v>
      </c>
      <c r="M826" t="str">
        <f>VLOOKUP(OrderData[[#This Row],[Product ID]],products!$A$1:$G$49,3,FALSE)</f>
        <v>M</v>
      </c>
      <c r="N826">
        <f>VLOOKUP(OrderData[[#This Row],[Product ID]],products!$A$1:$G$49,5,FALSE)</f>
        <v>3.375</v>
      </c>
      <c r="O826" s="4">
        <f>OrderData[[#This Row],[Unit Price]]*OrderData[[#This Row],[Quantity]]</f>
        <v>16.875</v>
      </c>
      <c r="P826" t="str" cm="1">
        <f t="array" ref="P826">_xlfn.IFS(OrderData[[#This Row],[Roast Type]]="M","Medium",OrderData[[#This Row],[Roast Type]]="L","Light",OrderData[[#This Row],[Roast Type]]="D","Dark")</f>
        <v>Medium</v>
      </c>
      <c r="Q826" t="str" cm="1">
        <f t="array" ref="Q826">_xlfn.IFS(OrderData[[#This Row],[Coffee Type]]="Rob","Robusta",OrderData[[#This Row],[Coffee Type]]="Ara","Arabica",OrderData[[#This Row],[Coffee Type]]="Lib","Librica",OrderData[[#This Row],[Coffee Type]]="Exc","Excelsior")</f>
        <v>Arabica</v>
      </c>
    </row>
    <row r="827" spans="1:17" x14ac:dyDescent="0.3">
      <c r="A827" s="2" t="s">
        <v>1612</v>
      </c>
      <c r="B827" s="3">
        <v>44603</v>
      </c>
      <c r="C827" s="2" t="s">
        <v>1613</v>
      </c>
      <c r="D827" t="s">
        <v>40</v>
      </c>
      <c r="E827" s="2">
        <v>3</v>
      </c>
      <c r="F827" s="2" t="str">
        <f>VLOOKUP(OrderData[[#This Row],[Customer ID]],customers!$A$1:$I$1001,2,FALSE)</f>
        <v>Odelia Skerme</v>
      </c>
      <c r="G827" s="2" t="str">
        <f>LEFT(OrderData[[#This Row],[Name]], SEARCH(" ", OrderData[[#This Row],[Name]]) - 1)</f>
        <v>Odelia</v>
      </c>
      <c r="H827" s="2" t="str">
        <f>RIGHT(OrderData[[#This Row],[Name]], LEN(OrderData[[#This Row],[Name]]) - SEARCH(" ", OrderData[[#This Row],[Name]]))</f>
        <v>Skerme</v>
      </c>
      <c r="I827" s="2" t="str">
        <f>VLOOKUP(OrderData[[#This Row],[Customer ID]],customers!$A$1:$I$1001,6,FALSE)</f>
        <v>Oklahoma City</v>
      </c>
      <c r="J827" s="2" t="str">
        <f>VLOOKUP(OrderData[[#This Row],[Customer ID]],customers!$A$1:$I$1001,7,FALSE)</f>
        <v>United States</v>
      </c>
      <c r="K827" t="str">
        <f>VLOOKUP(OrderData[[#This Row],[Customer ID]],customers!$A$1:$I$1001,9,FALSE)</f>
        <v>Yes</v>
      </c>
      <c r="L827" t="str">
        <f>INDEX(Table3[Coffee Type],MATCH(OrderData[[#This Row],[Product ID]],Table3[Product ID],0))</f>
        <v>Ara</v>
      </c>
      <c r="M827" t="str">
        <f>VLOOKUP(OrderData[[#This Row],[Product ID]],products!$A$1:$G$49,3,FALSE)</f>
        <v>D</v>
      </c>
      <c r="N827">
        <f>VLOOKUP(OrderData[[#This Row],[Product ID]],products!$A$1:$G$49,5,FALSE)</f>
        <v>9.9499999999999993</v>
      </c>
      <c r="O827" s="4">
        <f>OrderData[[#This Row],[Unit Price]]*OrderData[[#This Row],[Quantity]]</f>
        <v>29.849999999999998</v>
      </c>
      <c r="P827" t="str" cm="1">
        <f t="array" ref="P827">_xlfn.IFS(OrderData[[#This Row],[Roast Type]]="M","Medium",OrderData[[#This Row],[Roast Type]]="L","Light",OrderData[[#This Row],[Roast Type]]="D","Dark")</f>
        <v>Dark</v>
      </c>
      <c r="Q827" t="str" cm="1">
        <f t="array" ref="Q827">_xlfn.IFS(OrderData[[#This Row],[Coffee Type]]="Rob","Robusta",OrderData[[#This Row],[Coffee Type]]="Ara","Arabica",OrderData[[#This Row],[Coffee Type]]="Lib","Librica",OrderData[[#This Row],[Coffee Type]]="Exc","Excelsior")</f>
        <v>Arabica</v>
      </c>
    </row>
    <row r="828" spans="1:17" x14ac:dyDescent="0.3">
      <c r="A828" s="2" t="s">
        <v>1614</v>
      </c>
      <c r="B828" s="3">
        <v>44283</v>
      </c>
      <c r="C828" s="2" t="s">
        <v>1615</v>
      </c>
      <c r="D828" t="s">
        <v>16</v>
      </c>
      <c r="E828" s="2">
        <v>5</v>
      </c>
      <c r="F828" s="2" t="str">
        <f>VLOOKUP(OrderData[[#This Row],[Customer ID]],customers!$A$1:$I$1001,2,FALSE)</f>
        <v>Kandy Heddan</v>
      </c>
      <c r="G828" s="2" t="str">
        <f>LEFT(OrderData[[#This Row],[Name]], SEARCH(" ", OrderData[[#This Row],[Name]]) - 1)</f>
        <v>Kandy</v>
      </c>
      <c r="H828" s="2" t="str">
        <f>RIGHT(OrderData[[#This Row],[Name]], LEN(OrderData[[#This Row],[Name]]) - SEARCH(" ", OrderData[[#This Row],[Name]]))</f>
        <v>Heddan</v>
      </c>
      <c r="I828" s="2" t="str">
        <f>VLOOKUP(OrderData[[#This Row],[Customer ID]],customers!$A$1:$I$1001,6,FALSE)</f>
        <v>Pensacola</v>
      </c>
      <c r="J828" s="2" t="str">
        <f>VLOOKUP(OrderData[[#This Row],[Customer ID]],customers!$A$1:$I$1001,7,FALSE)</f>
        <v>United States</v>
      </c>
      <c r="K828" t="str">
        <f>VLOOKUP(OrderData[[#This Row],[Customer ID]],customers!$A$1:$I$1001,9,FALSE)</f>
        <v>Yes</v>
      </c>
      <c r="L828" t="str">
        <f>INDEX(Table3[Coffee Type],MATCH(OrderData[[#This Row],[Product ID]],Table3[Product ID],0))</f>
        <v>Exc</v>
      </c>
      <c r="M828" t="str">
        <f>VLOOKUP(OrderData[[#This Row],[Product ID]],products!$A$1:$G$49,3,FALSE)</f>
        <v>M</v>
      </c>
      <c r="N828">
        <f>VLOOKUP(OrderData[[#This Row],[Product ID]],products!$A$1:$G$49,5,FALSE)</f>
        <v>8.25</v>
      </c>
      <c r="O828" s="4">
        <f>OrderData[[#This Row],[Unit Price]]*OrderData[[#This Row],[Quantity]]</f>
        <v>41.25</v>
      </c>
      <c r="P828" t="str" cm="1">
        <f t="array" ref="P828">_xlfn.IFS(OrderData[[#This Row],[Roast Type]]="M","Medium",OrderData[[#This Row],[Roast Type]]="L","Light",OrderData[[#This Row],[Roast Type]]="D","Dark")</f>
        <v>Medium</v>
      </c>
      <c r="Q828" t="str" cm="1">
        <f t="array" ref="Q828">_xlfn.IFS(OrderData[[#This Row],[Coffee Type]]="Rob","Robusta",OrderData[[#This Row],[Coffee Type]]="Ara","Arabica",OrderData[[#This Row],[Coffee Type]]="Lib","Librica",OrderData[[#This Row],[Coffee Type]]="Exc","Excelsior")</f>
        <v>Excelsior</v>
      </c>
    </row>
    <row r="829" spans="1:17" x14ac:dyDescent="0.3">
      <c r="A829" s="2" t="s">
        <v>1616</v>
      </c>
      <c r="B829" s="3">
        <v>44540</v>
      </c>
      <c r="C829" s="2" t="s">
        <v>1617</v>
      </c>
      <c r="D829" t="s">
        <v>77</v>
      </c>
      <c r="E829" s="2">
        <v>5</v>
      </c>
      <c r="F829" s="2" t="str">
        <f>VLOOKUP(OrderData[[#This Row],[Customer ID]],customers!$A$1:$I$1001,2,FALSE)</f>
        <v>Ibby Charters</v>
      </c>
      <c r="G829" s="2" t="str">
        <f>LEFT(OrderData[[#This Row],[Name]], SEARCH(" ", OrderData[[#This Row],[Name]]) - 1)</f>
        <v>Ibby</v>
      </c>
      <c r="H829" s="2" t="str">
        <f>RIGHT(OrderData[[#This Row],[Name]], LEN(OrderData[[#This Row],[Name]]) - SEARCH(" ", OrderData[[#This Row],[Name]]))</f>
        <v>Charters</v>
      </c>
      <c r="I829" s="2" t="str">
        <f>VLOOKUP(OrderData[[#This Row],[Customer ID]],customers!$A$1:$I$1001,6,FALSE)</f>
        <v>Washington</v>
      </c>
      <c r="J829" s="2" t="str">
        <f>VLOOKUP(OrderData[[#This Row],[Customer ID]],customers!$A$1:$I$1001,7,FALSE)</f>
        <v>United States</v>
      </c>
      <c r="K829" t="str">
        <f>VLOOKUP(OrderData[[#This Row],[Customer ID]],customers!$A$1:$I$1001,9,FALSE)</f>
        <v>No</v>
      </c>
      <c r="L829" t="str">
        <f>INDEX(Table3[Coffee Type],MATCH(OrderData[[#This Row],[Product ID]],Table3[Product ID],0))</f>
        <v>Exc</v>
      </c>
      <c r="M829" t="str">
        <f>VLOOKUP(OrderData[[#This Row],[Product ID]],products!$A$1:$G$49,3,FALSE)</f>
        <v>M</v>
      </c>
      <c r="N829">
        <f>VLOOKUP(OrderData[[#This Row],[Product ID]],products!$A$1:$G$49,5,FALSE)</f>
        <v>4.125</v>
      </c>
      <c r="O829" s="4">
        <f>OrderData[[#This Row],[Unit Price]]*OrderData[[#This Row],[Quantity]]</f>
        <v>20.625</v>
      </c>
      <c r="P829" t="str" cm="1">
        <f t="array" ref="P829">_xlfn.IFS(OrderData[[#This Row],[Roast Type]]="M","Medium",OrderData[[#This Row],[Roast Type]]="L","Light",OrderData[[#This Row],[Roast Type]]="D","Dark")</f>
        <v>Medium</v>
      </c>
      <c r="Q829" t="str" cm="1">
        <f t="array" ref="Q829">_xlfn.IFS(OrderData[[#This Row],[Coffee Type]]="Rob","Robusta",OrderData[[#This Row],[Coffee Type]]="Ara","Arabica",OrderData[[#This Row],[Coffee Type]]="Lib","Librica",OrderData[[#This Row],[Coffee Type]]="Exc","Excelsior")</f>
        <v>Excelsior</v>
      </c>
    </row>
    <row r="830" spans="1:17" x14ac:dyDescent="0.3">
      <c r="A830" s="2" t="s">
        <v>1618</v>
      </c>
      <c r="B830" s="3">
        <v>44505</v>
      </c>
      <c r="C830" s="2" t="s">
        <v>1619</v>
      </c>
      <c r="D830" t="s">
        <v>131</v>
      </c>
      <c r="E830" s="2">
        <v>6</v>
      </c>
      <c r="F830" s="2" t="str">
        <f>VLOOKUP(OrderData[[#This Row],[Customer ID]],customers!$A$1:$I$1001,2,FALSE)</f>
        <v>Adora Roubert</v>
      </c>
      <c r="G830" s="2" t="str">
        <f>LEFT(OrderData[[#This Row],[Name]], SEARCH(" ", OrderData[[#This Row],[Name]]) - 1)</f>
        <v>Adora</v>
      </c>
      <c r="H830" s="2" t="str">
        <f>RIGHT(OrderData[[#This Row],[Name]], LEN(OrderData[[#This Row],[Name]]) - SEARCH(" ", OrderData[[#This Row],[Name]]))</f>
        <v>Roubert</v>
      </c>
      <c r="I830" s="2" t="str">
        <f>VLOOKUP(OrderData[[#This Row],[Customer ID]],customers!$A$1:$I$1001,6,FALSE)</f>
        <v>Port Saint Lucie</v>
      </c>
      <c r="J830" s="2" t="str">
        <f>VLOOKUP(OrderData[[#This Row],[Customer ID]],customers!$A$1:$I$1001,7,FALSE)</f>
        <v>United States</v>
      </c>
      <c r="K830" t="str">
        <f>VLOOKUP(OrderData[[#This Row],[Customer ID]],customers!$A$1:$I$1001,9,FALSE)</f>
        <v>Yes</v>
      </c>
      <c r="L830" t="str">
        <f>INDEX(Table3[Coffee Type],MATCH(OrderData[[#This Row],[Product ID]],Table3[Product ID],0))</f>
        <v>Ara</v>
      </c>
      <c r="M830" t="str">
        <f>VLOOKUP(OrderData[[#This Row],[Product ID]],products!$A$1:$G$49,3,FALSE)</f>
        <v>D</v>
      </c>
      <c r="N830">
        <f>VLOOKUP(OrderData[[#This Row],[Product ID]],products!$A$1:$G$49,5,FALSE)</f>
        <v>22.884999999999998</v>
      </c>
      <c r="O830" s="4">
        <f>OrderData[[#This Row],[Unit Price]]*OrderData[[#This Row],[Quantity]]</f>
        <v>137.31</v>
      </c>
      <c r="P830" t="str" cm="1">
        <f t="array" ref="P830">_xlfn.IFS(OrderData[[#This Row],[Roast Type]]="M","Medium",OrderData[[#This Row],[Roast Type]]="L","Light",OrderData[[#This Row],[Roast Type]]="D","Dark")</f>
        <v>Dark</v>
      </c>
      <c r="Q830" t="str" cm="1">
        <f t="array" ref="Q830">_xlfn.IFS(OrderData[[#This Row],[Coffee Type]]="Rob","Robusta",OrderData[[#This Row],[Coffee Type]]="Ara","Arabica",OrderData[[#This Row],[Coffee Type]]="Lib","Librica",OrderData[[#This Row],[Coffee Type]]="Exc","Excelsior")</f>
        <v>Arabica</v>
      </c>
    </row>
    <row r="831" spans="1:17" x14ac:dyDescent="0.3">
      <c r="A831" s="2" t="s">
        <v>1620</v>
      </c>
      <c r="B831" s="3">
        <v>43890</v>
      </c>
      <c r="C831" s="2" t="s">
        <v>1621</v>
      </c>
      <c r="D831" t="s">
        <v>67</v>
      </c>
      <c r="E831" s="2">
        <v>1</v>
      </c>
      <c r="F831" s="2" t="str">
        <f>VLOOKUP(OrderData[[#This Row],[Customer ID]],customers!$A$1:$I$1001,2,FALSE)</f>
        <v>Hillel Mairs</v>
      </c>
      <c r="G831" s="2" t="str">
        <f>LEFT(OrderData[[#This Row],[Name]], SEARCH(" ", OrderData[[#This Row],[Name]]) - 1)</f>
        <v>Hillel</v>
      </c>
      <c r="H831" s="2" t="str">
        <f>RIGHT(OrderData[[#This Row],[Name]], LEN(OrderData[[#This Row],[Name]]) - SEARCH(" ", OrderData[[#This Row],[Name]]))</f>
        <v>Mairs</v>
      </c>
      <c r="I831" s="2" t="str">
        <f>VLOOKUP(OrderData[[#This Row],[Customer ID]],customers!$A$1:$I$1001,6,FALSE)</f>
        <v>Huntington</v>
      </c>
      <c r="J831" s="2" t="str">
        <f>VLOOKUP(OrderData[[#This Row],[Customer ID]],customers!$A$1:$I$1001,7,FALSE)</f>
        <v>United States</v>
      </c>
      <c r="K831" t="str">
        <f>VLOOKUP(OrderData[[#This Row],[Customer ID]],customers!$A$1:$I$1001,9,FALSE)</f>
        <v>No</v>
      </c>
      <c r="L831" t="str">
        <f>INDEX(Table3[Coffee Type],MATCH(OrderData[[#This Row],[Product ID]],Table3[Product ID],0))</f>
        <v>Ara</v>
      </c>
      <c r="M831" t="str">
        <f>VLOOKUP(OrderData[[#This Row],[Product ID]],products!$A$1:$G$49,3,FALSE)</f>
        <v>D</v>
      </c>
      <c r="N831">
        <f>VLOOKUP(OrderData[[#This Row],[Product ID]],products!$A$1:$G$49,5,FALSE)</f>
        <v>2.9849999999999999</v>
      </c>
      <c r="O831" s="4">
        <f>OrderData[[#This Row],[Unit Price]]*OrderData[[#This Row],[Quantity]]</f>
        <v>2.9849999999999999</v>
      </c>
      <c r="P831" t="str" cm="1">
        <f t="array" ref="P831">_xlfn.IFS(OrderData[[#This Row],[Roast Type]]="M","Medium",OrderData[[#This Row],[Roast Type]]="L","Light",OrderData[[#This Row],[Roast Type]]="D","Dark")</f>
        <v>Dark</v>
      </c>
      <c r="Q831" t="str" cm="1">
        <f t="array" ref="Q831">_xlfn.IFS(OrderData[[#This Row],[Coffee Type]]="Rob","Robusta",OrderData[[#This Row],[Coffee Type]]="Ara","Arabica",OrderData[[#This Row],[Coffee Type]]="Lib","Librica",OrderData[[#This Row],[Coffee Type]]="Exc","Excelsior")</f>
        <v>Arabica</v>
      </c>
    </row>
    <row r="832" spans="1:17" x14ac:dyDescent="0.3">
      <c r="A832" s="2" t="s">
        <v>1622</v>
      </c>
      <c r="B832" s="3">
        <v>44414</v>
      </c>
      <c r="C832" s="2" t="s">
        <v>1623</v>
      </c>
      <c r="D832" t="s">
        <v>22</v>
      </c>
      <c r="E832" s="2">
        <v>2</v>
      </c>
      <c r="F832" s="2" t="str">
        <f>VLOOKUP(OrderData[[#This Row],[Customer ID]],customers!$A$1:$I$1001,2,FALSE)</f>
        <v>Helaina Rainforth</v>
      </c>
      <c r="G832" s="2" t="str">
        <f>LEFT(OrderData[[#This Row],[Name]], SEARCH(" ", OrderData[[#This Row],[Name]]) - 1)</f>
        <v>Helaina</v>
      </c>
      <c r="H832" s="2" t="str">
        <f>RIGHT(OrderData[[#This Row],[Name]], LEN(OrderData[[#This Row],[Name]]) - SEARCH(" ", OrderData[[#This Row],[Name]]))</f>
        <v>Rainforth</v>
      </c>
      <c r="I832" s="2" t="str">
        <f>VLOOKUP(OrderData[[#This Row],[Customer ID]],customers!$A$1:$I$1001,6,FALSE)</f>
        <v>Philadelphia</v>
      </c>
      <c r="J832" s="2" t="str">
        <f>VLOOKUP(OrderData[[#This Row],[Customer ID]],customers!$A$1:$I$1001,7,FALSE)</f>
        <v>United States</v>
      </c>
      <c r="K832" t="str">
        <f>VLOOKUP(OrderData[[#This Row],[Customer ID]],customers!$A$1:$I$1001,9,FALSE)</f>
        <v>No</v>
      </c>
      <c r="L832" t="str">
        <f>INDEX(Table3[Coffee Type],MATCH(OrderData[[#This Row],[Product ID]],Table3[Product ID],0))</f>
        <v>Exc</v>
      </c>
      <c r="M832" t="str">
        <f>VLOOKUP(OrderData[[#This Row],[Product ID]],products!$A$1:$G$49,3,FALSE)</f>
        <v>M</v>
      </c>
      <c r="N832">
        <f>VLOOKUP(OrderData[[#This Row],[Product ID]],products!$A$1:$G$49,5,FALSE)</f>
        <v>13.75</v>
      </c>
      <c r="O832" s="4">
        <f>OrderData[[#This Row],[Unit Price]]*OrderData[[#This Row],[Quantity]]</f>
        <v>27.5</v>
      </c>
      <c r="P832" t="str" cm="1">
        <f t="array" ref="P832">_xlfn.IFS(OrderData[[#This Row],[Roast Type]]="M","Medium",OrderData[[#This Row],[Roast Type]]="L","Light",OrderData[[#This Row],[Roast Type]]="D","Dark")</f>
        <v>Medium</v>
      </c>
      <c r="Q832" t="str" cm="1">
        <f t="array" ref="Q832">_xlfn.IFS(OrderData[[#This Row],[Coffee Type]]="Rob","Robusta",OrderData[[#This Row],[Coffee Type]]="Ara","Arabica",OrderData[[#This Row],[Coffee Type]]="Lib","Librica",OrderData[[#This Row],[Coffee Type]]="Exc","Excelsior")</f>
        <v>Excelsior</v>
      </c>
    </row>
    <row r="833" spans="1:17" x14ac:dyDescent="0.3">
      <c r="A833" s="2" t="s">
        <v>1622</v>
      </c>
      <c r="B833" s="3">
        <v>44414</v>
      </c>
      <c r="C833" s="2" t="s">
        <v>1623</v>
      </c>
      <c r="D833" t="s">
        <v>67</v>
      </c>
      <c r="E833" s="2">
        <v>2</v>
      </c>
      <c r="F833" s="2" t="str">
        <f>VLOOKUP(OrderData[[#This Row],[Customer ID]],customers!$A$1:$I$1001,2,FALSE)</f>
        <v>Helaina Rainforth</v>
      </c>
      <c r="G833" s="2" t="str">
        <f>LEFT(OrderData[[#This Row],[Name]], SEARCH(" ", OrderData[[#This Row],[Name]]) - 1)</f>
        <v>Helaina</v>
      </c>
      <c r="H833" s="2" t="str">
        <f>RIGHT(OrderData[[#This Row],[Name]], LEN(OrderData[[#This Row],[Name]]) - SEARCH(" ", OrderData[[#This Row],[Name]]))</f>
        <v>Rainforth</v>
      </c>
      <c r="I833" s="2" t="str">
        <f>VLOOKUP(OrderData[[#This Row],[Customer ID]],customers!$A$1:$I$1001,6,FALSE)</f>
        <v>Philadelphia</v>
      </c>
      <c r="J833" s="2" t="str">
        <f>VLOOKUP(OrderData[[#This Row],[Customer ID]],customers!$A$1:$I$1001,7,FALSE)</f>
        <v>United States</v>
      </c>
      <c r="K833" t="str">
        <f>VLOOKUP(OrderData[[#This Row],[Customer ID]],customers!$A$1:$I$1001,9,FALSE)</f>
        <v>No</v>
      </c>
      <c r="L833" t="str">
        <f>INDEX(Table3[Coffee Type],MATCH(OrderData[[#This Row],[Product ID]],Table3[Product ID],0))</f>
        <v>Ara</v>
      </c>
      <c r="M833" t="str">
        <f>VLOOKUP(OrderData[[#This Row],[Product ID]],products!$A$1:$G$49,3,FALSE)</f>
        <v>D</v>
      </c>
      <c r="N833">
        <f>VLOOKUP(OrderData[[#This Row],[Product ID]],products!$A$1:$G$49,5,FALSE)</f>
        <v>2.9849999999999999</v>
      </c>
      <c r="O833" s="4">
        <f>OrderData[[#This Row],[Unit Price]]*OrderData[[#This Row],[Quantity]]</f>
        <v>5.97</v>
      </c>
      <c r="P833" t="str" cm="1">
        <f t="array" ref="P833">_xlfn.IFS(OrderData[[#This Row],[Roast Type]]="M","Medium",OrderData[[#This Row],[Roast Type]]="L","Light",OrderData[[#This Row],[Roast Type]]="D","Dark")</f>
        <v>Dark</v>
      </c>
      <c r="Q833" t="str" cm="1">
        <f t="array" ref="Q833">_xlfn.IFS(OrderData[[#This Row],[Coffee Type]]="Rob","Robusta",OrderData[[#This Row],[Coffee Type]]="Ara","Arabica",OrderData[[#This Row],[Coffee Type]]="Lib","Librica",OrderData[[#This Row],[Coffee Type]]="Exc","Excelsior")</f>
        <v>Arabica</v>
      </c>
    </row>
    <row r="834" spans="1:17" x14ac:dyDescent="0.3">
      <c r="A834" s="2" t="s">
        <v>1624</v>
      </c>
      <c r="B834" s="3">
        <v>44274</v>
      </c>
      <c r="C834" s="2" t="s">
        <v>1625</v>
      </c>
      <c r="D834" t="s">
        <v>15</v>
      </c>
      <c r="E834" s="2">
        <v>6</v>
      </c>
      <c r="F834" s="2" t="str">
        <f>VLOOKUP(OrderData[[#This Row],[Customer ID]],customers!$A$1:$I$1001,2,FALSE)</f>
        <v>Isac Jesper</v>
      </c>
      <c r="G834" s="2" t="str">
        <f>LEFT(OrderData[[#This Row],[Name]], SEARCH(" ", OrderData[[#This Row],[Name]]) - 1)</f>
        <v>Isac</v>
      </c>
      <c r="H834" s="2" t="str">
        <f>RIGHT(OrderData[[#This Row],[Name]], LEN(OrderData[[#This Row],[Name]]) - SEARCH(" ", OrderData[[#This Row],[Name]]))</f>
        <v>Jesper</v>
      </c>
      <c r="I834" s="2" t="str">
        <f>VLOOKUP(OrderData[[#This Row],[Customer ID]],customers!$A$1:$I$1001,6,FALSE)</f>
        <v>Naples</v>
      </c>
      <c r="J834" s="2" t="str">
        <f>VLOOKUP(OrderData[[#This Row],[Customer ID]],customers!$A$1:$I$1001,7,FALSE)</f>
        <v>United States</v>
      </c>
      <c r="K834" t="str">
        <f>VLOOKUP(OrderData[[#This Row],[Customer ID]],customers!$A$1:$I$1001,9,FALSE)</f>
        <v>No</v>
      </c>
      <c r="L834" t="str">
        <f>INDEX(Table3[Coffee Type],MATCH(OrderData[[#This Row],[Product ID]],Table3[Product ID],0))</f>
        <v>Rob</v>
      </c>
      <c r="M834" t="str">
        <f>VLOOKUP(OrderData[[#This Row],[Product ID]],products!$A$1:$G$49,3,FALSE)</f>
        <v>M</v>
      </c>
      <c r="N834">
        <f>VLOOKUP(OrderData[[#This Row],[Product ID]],products!$A$1:$G$49,5,FALSE)</f>
        <v>9.9499999999999993</v>
      </c>
      <c r="O834" s="4">
        <f>OrderData[[#This Row],[Unit Price]]*OrderData[[#This Row],[Quantity]]</f>
        <v>59.699999999999996</v>
      </c>
      <c r="P834" t="str" cm="1">
        <f t="array" ref="P834">_xlfn.IFS(OrderData[[#This Row],[Roast Type]]="M","Medium",OrderData[[#This Row],[Roast Type]]="L","Light",OrderData[[#This Row],[Roast Type]]="D","Dark")</f>
        <v>Medium</v>
      </c>
      <c r="Q834" t="str" cm="1">
        <f t="array" ref="Q834">_xlfn.IFS(OrderData[[#This Row],[Coffee Type]]="Rob","Robusta",OrderData[[#This Row],[Coffee Type]]="Ara","Arabica",OrderData[[#This Row],[Coffee Type]]="Lib","Librica",OrderData[[#This Row],[Coffee Type]]="Exc","Excelsior")</f>
        <v>Robusta</v>
      </c>
    </row>
    <row r="835" spans="1:17" x14ac:dyDescent="0.3">
      <c r="A835" s="2" t="s">
        <v>1626</v>
      </c>
      <c r="B835" s="3">
        <v>44302</v>
      </c>
      <c r="C835" s="2" t="s">
        <v>1627</v>
      </c>
      <c r="D835" t="s">
        <v>48</v>
      </c>
      <c r="E835" s="2">
        <v>4</v>
      </c>
      <c r="F835" s="2" t="str">
        <f>VLOOKUP(OrderData[[#This Row],[Customer ID]],customers!$A$1:$I$1001,2,FALSE)</f>
        <v>Lenette Dwerryhouse</v>
      </c>
      <c r="G835" s="2" t="str">
        <f>LEFT(OrderData[[#This Row],[Name]], SEARCH(" ", OrderData[[#This Row],[Name]]) - 1)</f>
        <v>Lenette</v>
      </c>
      <c r="H835" s="2" t="str">
        <f>RIGHT(OrderData[[#This Row],[Name]], LEN(OrderData[[#This Row],[Name]]) - SEARCH(" ", OrderData[[#This Row],[Name]]))</f>
        <v>Dwerryhouse</v>
      </c>
      <c r="I835" s="2" t="str">
        <f>VLOOKUP(OrderData[[#This Row],[Customer ID]],customers!$A$1:$I$1001,6,FALSE)</f>
        <v>Fort Worth</v>
      </c>
      <c r="J835" s="2" t="str">
        <f>VLOOKUP(OrderData[[#This Row],[Customer ID]],customers!$A$1:$I$1001,7,FALSE)</f>
        <v>United States</v>
      </c>
      <c r="K835" t="str">
        <f>VLOOKUP(OrderData[[#This Row],[Customer ID]],customers!$A$1:$I$1001,9,FALSE)</f>
        <v>Yes</v>
      </c>
      <c r="L835" t="str">
        <f>INDEX(Table3[Coffee Type],MATCH(OrderData[[#This Row],[Product ID]],Table3[Product ID],0))</f>
        <v>Rob</v>
      </c>
      <c r="M835" t="str">
        <f>VLOOKUP(OrderData[[#This Row],[Product ID]],products!$A$1:$G$49,3,FALSE)</f>
        <v>D</v>
      </c>
      <c r="N835">
        <f>VLOOKUP(OrderData[[#This Row],[Product ID]],products!$A$1:$G$49,5,FALSE)</f>
        <v>20.584999999999997</v>
      </c>
      <c r="O835" s="4">
        <f>OrderData[[#This Row],[Unit Price]]*OrderData[[#This Row],[Quantity]]</f>
        <v>82.339999999999989</v>
      </c>
      <c r="P835" t="str" cm="1">
        <f t="array" ref="P835">_xlfn.IFS(OrderData[[#This Row],[Roast Type]]="M","Medium",OrderData[[#This Row],[Roast Type]]="L","Light",OrderData[[#This Row],[Roast Type]]="D","Dark")</f>
        <v>Dark</v>
      </c>
      <c r="Q835" t="str" cm="1">
        <f t="array" ref="Q835">_xlfn.IFS(OrderData[[#This Row],[Coffee Type]]="Rob","Robusta",OrderData[[#This Row],[Coffee Type]]="Ara","Arabica",OrderData[[#This Row],[Coffee Type]]="Lib","Librica",OrderData[[#This Row],[Coffee Type]]="Exc","Excelsior")</f>
        <v>Robusta</v>
      </c>
    </row>
    <row r="836" spans="1:17" x14ac:dyDescent="0.3">
      <c r="A836" s="2" t="s">
        <v>1628</v>
      </c>
      <c r="B836" s="3">
        <v>44141</v>
      </c>
      <c r="C836" s="2" t="s">
        <v>1629</v>
      </c>
      <c r="D836" t="s">
        <v>131</v>
      </c>
      <c r="E836" s="2">
        <v>1</v>
      </c>
      <c r="F836" s="2" t="str">
        <f>VLOOKUP(OrderData[[#This Row],[Customer ID]],customers!$A$1:$I$1001,2,FALSE)</f>
        <v>Nadeen Broomer</v>
      </c>
      <c r="G836" s="2" t="str">
        <f>LEFT(OrderData[[#This Row],[Name]], SEARCH(" ", OrderData[[#This Row],[Name]]) - 1)</f>
        <v>Nadeen</v>
      </c>
      <c r="H836" s="2" t="str">
        <f>RIGHT(OrderData[[#This Row],[Name]], LEN(OrderData[[#This Row],[Name]]) - SEARCH(" ", OrderData[[#This Row],[Name]]))</f>
        <v>Broomer</v>
      </c>
      <c r="I836" s="2" t="str">
        <f>VLOOKUP(OrderData[[#This Row],[Customer ID]],customers!$A$1:$I$1001,6,FALSE)</f>
        <v>Omaha</v>
      </c>
      <c r="J836" s="2" t="str">
        <f>VLOOKUP(OrderData[[#This Row],[Customer ID]],customers!$A$1:$I$1001,7,FALSE)</f>
        <v>United States</v>
      </c>
      <c r="K836" t="str">
        <f>VLOOKUP(OrderData[[#This Row],[Customer ID]],customers!$A$1:$I$1001,9,FALSE)</f>
        <v>No</v>
      </c>
      <c r="L836" t="str">
        <f>INDEX(Table3[Coffee Type],MATCH(OrderData[[#This Row],[Product ID]],Table3[Product ID],0))</f>
        <v>Ara</v>
      </c>
      <c r="M836" t="str">
        <f>VLOOKUP(OrderData[[#This Row],[Product ID]],products!$A$1:$G$49,3,FALSE)</f>
        <v>D</v>
      </c>
      <c r="N836">
        <f>VLOOKUP(OrderData[[#This Row],[Product ID]],products!$A$1:$G$49,5,FALSE)</f>
        <v>22.884999999999998</v>
      </c>
      <c r="O836" s="4">
        <f>OrderData[[#This Row],[Unit Price]]*OrderData[[#This Row],[Quantity]]</f>
        <v>22.884999999999998</v>
      </c>
      <c r="P836" t="str" cm="1">
        <f t="array" ref="P836">_xlfn.IFS(OrderData[[#This Row],[Roast Type]]="M","Medium",OrderData[[#This Row],[Roast Type]]="L","Light",OrderData[[#This Row],[Roast Type]]="D","Dark")</f>
        <v>Dark</v>
      </c>
      <c r="Q836" t="str" cm="1">
        <f t="array" ref="Q836">_xlfn.IFS(OrderData[[#This Row],[Coffee Type]]="Rob","Robusta",OrderData[[#This Row],[Coffee Type]]="Ara","Arabica",OrderData[[#This Row],[Coffee Type]]="Lib","Librica",OrderData[[#This Row],[Coffee Type]]="Exc","Excelsior")</f>
        <v>Arabica</v>
      </c>
    </row>
    <row r="837" spans="1:17" x14ac:dyDescent="0.3">
      <c r="A837" s="2" t="s">
        <v>1630</v>
      </c>
      <c r="B837" s="3">
        <v>44270</v>
      </c>
      <c r="C837" s="2" t="s">
        <v>1631</v>
      </c>
      <c r="D837" t="s">
        <v>189</v>
      </c>
      <c r="E837" s="2">
        <v>1</v>
      </c>
      <c r="F837" s="2" t="str">
        <f>VLOOKUP(OrderData[[#This Row],[Customer ID]],customers!$A$1:$I$1001,2,FALSE)</f>
        <v>Konstantine Thoumasson</v>
      </c>
      <c r="G837" s="2" t="str">
        <f>LEFT(OrderData[[#This Row],[Name]], SEARCH(" ", OrderData[[#This Row],[Name]]) - 1)</f>
        <v>Konstantine</v>
      </c>
      <c r="H837" s="2" t="str">
        <f>RIGHT(OrderData[[#This Row],[Name]], LEN(OrderData[[#This Row],[Name]]) - SEARCH(" ", OrderData[[#This Row],[Name]]))</f>
        <v>Thoumasson</v>
      </c>
      <c r="I837" s="2" t="str">
        <f>VLOOKUP(OrderData[[#This Row],[Customer ID]],customers!$A$1:$I$1001,6,FALSE)</f>
        <v>Tucson</v>
      </c>
      <c r="J837" s="2" t="str">
        <f>VLOOKUP(OrderData[[#This Row],[Customer ID]],customers!$A$1:$I$1001,7,FALSE)</f>
        <v>United States</v>
      </c>
      <c r="K837" t="str">
        <f>VLOOKUP(OrderData[[#This Row],[Customer ID]],customers!$A$1:$I$1001,9,FALSE)</f>
        <v>Yes</v>
      </c>
      <c r="L837" t="str">
        <f>INDEX(Table3[Coffee Type],MATCH(OrderData[[#This Row],[Product ID]],Table3[Product ID],0))</f>
        <v>Exc</v>
      </c>
      <c r="M837" t="str">
        <f>VLOOKUP(OrderData[[#This Row],[Product ID]],products!$A$1:$G$49,3,FALSE)</f>
        <v>L</v>
      </c>
      <c r="N837">
        <f>VLOOKUP(OrderData[[#This Row],[Product ID]],products!$A$1:$G$49,5,FALSE)</f>
        <v>8.91</v>
      </c>
      <c r="O837" s="4">
        <f>OrderData[[#This Row],[Unit Price]]*OrderData[[#This Row],[Quantity]]</f>
        <v>8.91</v>
      </c>
      <c r="P837" t="str" cm="1">
        <f t="array" ref="P837">_xlfn.IFS(OrderData[[#This Row],[Roast Type]]="M","Medium",OrderData[[#This Row],[Roast Type]]="L","Light",OrderData[[#This Row],[Roast Type]]="D","Dark")</f>
        <v>Light</v>
      </c>
      <c r="Q837" t="str" cm="1">
        <f t="array" ref="Q837">_xlfn.IFS(OrderData[[#This Row],[Coffee Type]]="Rob","Robusta",OrderData[[#This Row],[Coffee Type]]="Ara","Arabica",OrderData[[#This Row],[Coffee Type]]="Lib","Librica",OrderData[[#This Row],[Coffee Type]]="Exc","Excelsior")</f>
        <v>Excelsior</v>
      </c>
    </row>
    <row r="838" spans="1:17" x14ac:dyDescent="0.3">
      <c r="A838" s="2" t="s">
        <v>1632</v>
      </c>
      <c r="B838" s="3">
        <v>44486</v>
      </c>
      <c r="C838" s="2" t="s">
        <v>1633</v>
      </c>
      <c r="D838" t="s">
        <v>67</v>
      </c>
      <c r="E838" s="2">
        <v>4</v>
      </c>
      <c r="F838" s="2" t="str">
        <f>VLOOKUP(OrderData[[#This Row],[Customer ID]],customers!$A$1:$I$1001,2,FALSE)</f>
        <v>Frans Habbergham</v>
      </c>
      <c r="G838" s="2" t="str">
        <f>LEFT(OrderData[[#This Row],[Name]], SEARCH(" ", OrderData[[#This Row],[Name]]) - 1)</f>
        <v>Frans</v>
      </c>
      <c r="H838" s="2" t="str">
        <f>RIGHT(OrderData[[#This Row],[Name]], LEN(OrderData[[#This Row],[Name]]) - SEARCH(" ", OrderData[[#This Row],[Name]]))</f>
        <v>Habbergham</v>
      </c>
      <c r="I838" s="2" t="str">
        <f>VLOOKUP(OrderData[[#This Row],[Customer ID]],customers!$A$1:$I$1001,6,FALSE)</f>
        <v>Sparks</v>
      </c>
      <c r="J838" s="2" t="str">
        <f>VLOOKUP(OrderData[[#This Row],[Customer ID]],customers!$A$1:$I$1001,7,FALSE)</f>
        <v>United States</v>
      </c>
      <c r="K838" t="str">
        <f>VLOOKUP(OrderData[[#This Row],[Customer ID]],customers!$A$1:$I$1001,9,FALSE)</f>
        <v>No</v>
      </c>
      <c r="L838" t="str">
        <f>INDEX(Table3[Coffee Type],MATCH(OrderData[[#This Row],[Product ID]],Table3[Product ID],0))</f>
        <v>Ara</v>
      </c>
      <c r="M838" t="str">
        <f>VLOOKUP(OrderData[[#This Row],[Product ID]],products!$A$1:$G$49,3,FALSE)</f>
        <v>D</v>
      </c>
      <c r="N838">
        <f>VLOOKUP(OrderData[[#This Row],[Product ID]],products!$A$1:$G$49,5,FALSE)</f>
        <v>2.9849999999999999</v>
      </c>
      <c r="O838" s="4">
        <f>OrderData[[#This Row],[Unit Price]]*OrderData[[#This Row],[Quantity]]</f>
        <v>11.94</v>
      </c>
      <c r="P838" t="str" cm="1">
        <f t="array" ref="P838">_xlfn.IFS(OrderData[[#This Row],[Roast Type]]="M","Medium",OrderData[[#This Row],[Roast Type]]="L","Light",OrderData[[#This Row],[Roast Type]]="D","Dark")</f>
        <v>Dark</v>
      </c>
      <c r="Q838" t="str" cm="1">
        <f t="array" ref="Q838">_xlfn.IFS(OrderData[[#This Row],[Coffee Type]]="Rob","Robusta",OrderData[[#This Row],[Coffee Type]]="Ara","Arabica",OrderData[[#This Row],[Coffee Type]]="Lib","Librica",OrderData[[#This Row],[Coffee Type]]="Exc","Excelsior")</f>
        <v>Arabica</v>
      </c>
    </row>
    <row r="839" spans="1:17" x14ac:dyDescent="0.3">
      <c r="A839" s="2" t="s">
        <v>1634</v>
      </c>
      <c r="B839" s="3">
        <v>43715</v>
      </c>
      <c r="C839" s="2" t="s">
        <v>1582</v>
      </c>
      <c r="D839" t="s">
        <v>210</v>
      </c>
      <c r="E839" s="2">
        <v>3</v>
      </c>
      <c r="F839" s="2" t="str">
        <f>VLOOKUP(OrderData[[#This Row],[Customer ID]],customers!$A$1:$I$1001,2,FALSE)</f>
        <v>Allis Wilmore</v>
      </c>
      <c r="G839" s="2" t="str">
        <f>LEFT(OrderData[[#This Row],[Name]], SEARCH(" ", OrderData[[#This Row],[Name]]) - 1)</f>
        <v>Allis</v>
      </c>
      <c r="H839" s="2" t="str">
        <f>RIGHT(OrderData[[#This Row],[Name]], LEN(OrderData[[#This Row],[Name]]) - SEARCH(" ", OrderData[[#This Row],[Name]]))</f>
        <v>Wilmore</v>
      </c>
      <c r="I839" s="2" t="str">
        <f>VLOOKUP(OrderData[[#This Row],[Customer ID]],customers!$A$1:$I$1001,6,FALSE)</f>
        <v>Houston</v>
      </c>
      <c r="J839" s="2" t="str">
        <f>VLOOKUP(OrderData[[#This Row],[Customer ID]],customers!$A$1:$I$1001,7,FALSE)</f>
        <v>United States</v>
      </c>
      <c r="K839" t="str">
        <f>VLOOKUP(OrderData[[#This Row],[Customer ID]],customers!$A$1:$I$1001,9,FALSE)</f>
        <v>No</v>
      </c>
      <c r="L839" t="str">
        <f>INDEX(Table3[Coffee Type],MATCH(OrderData[[#This Row],[Product ID]],Table3[Product ID],0))</f>
        <v>Lib</v>
      </c>
      <c r="M839" t="str">
        <f>VLOOKUP(OrderData[[#This Row],[Product ID]],products!$A$1:$G$49,3,FALSE)</f>
        <v>M</v>
      </c>
      <c r="N839">
        <f>VLOOKUP(OrderData[[#This Row],[Product ID]],products!$A$1:$G$49,5,FALSE)</f>
        <v>33.464999999999996</v>
      </c>
      <c r="O839" s="4">
        <f>OrderData[[#This Row],[Unit Price]]*OrderData[[#This Row],[Quantity]]</f>
        <v>100.39499999999998</v>
      </c>
      <c r="P839" t="str" cm="1">
        <f t="array" ref="P839">_xlfn.IFS(OrderData[[#This Row],[Roast Type]]="M","Medium",OrderData[[#This Row],[Roast Type]]="L","Light",OrderData[[#This Row],[Roast Type]]="D","Dark")</f>
        <v>Medium</v>
      </c>
      <c r="Q839" t="str" cm="1">
        <f t="array" ref="Q839">_xlfn.IFS(OrderData[[#This Row],[Coffee Type]]="Rob","Robusta",OrderData[[#This Row],[Coffee Type]]="Ara","Arabica",OrderData[[#This Row],[Coffee Type]]="Lib","Librica",OrderData[[#This Row],[Coffee Type]]="Exc","Excelsior")</f>
        <v>Librica</v>
      </c>
    </row>
    <row r="840" spans="1:17" x14ac:dyDescent="0.3">
      <c r="A840" s="2" t="s">
        <v>1635</v>
      </c>
      <c r="B840" s="3">
        <v>44755</v>
      </c>
      <c r="C840" s="2" t="s">
        <v>1636</v>
      </c>
      <c r="D840" t="s">
        <v>131</v>
      </c>
      <c r="E840" s="2">
        <v>5</v>
      </c>
      <c r="F840" s="2" t="str">
        <f>VLOOKUP(OrderData[[#This Row],[Customer ID]],customers!$A$1:$I$1001,2,FALSE)</f>
        <v>Romain Avrashin</v>
      </c>
      <c r="G840" s="2" t="str">
        <f>LEFT(OrderData[[#This Row],[Name]], SEARCH(" ", OrderData[[#This Row],[Name]]) - 1)</f>
        <v>Romain</v>
      </c>
      <c r="H840" s="2" t="str">
        <f>RIGHT(OrderData[[#This Row],[Name]], LEN(OrderData[[#This Row],[Name]]) - SEARCH(" ", OrderData[[#This Row],[Name]]))</f>
        <v>Avrashin</v>
      </c>
      <c r="I840" s="2" t="str">
        <f>VLOOKUP(OrderData[[#This Row],[Customer ID]],customers!$A$1:$I$1001,6,FALSE)</f>
        <v>Washington</v>
      </c>
      <c r="J840" s="2" t="str">
        <f>VLOOKUP(OrderData[[#This Row],[Customer ID]],customers!$A$1:$I$1001,7,FALSE)</f>
        <v>United States</v>
      </c>
      <c r="K840" t="str">
        <f>VLOOKUP(OrderData[[#This Row],[Customer ID]],customers!$A$1:$I$1001,9,FALSE)</f>
        <v>No</v>
      </c>
      <c r="L840" t="str">
        <f>INDEX(Table3[Coffee Type],MATCH(OrderData[[#This Row],[Product ID]],Table3[Product ID],0))</f>
        <v>Ara</v>
      </c>
      <c r="M840" t="str">
        <f>VLOOKUP(OrderData[[#This Row],[Product ID]],products!$A$1:$G$49,3,FALSE)</f>
        <v>D</v>
      </c>
      <c r="N840">
        <f>VLOOKUP(OrderData[[#This Row],[Product ID]],products!$A$1:$G$49,5,FALSE)</f>
        <v>22.884999999999998</v>
      </c>
      <c r="O840" s="4">
        <f>OrderData[[#This Row],[Unit Price]]*OrderData[[#This Row],[Quantity]]</f>
        <v>114.42499999999998</v>
      </c>
      <c r="P840" t="str" cm="1">
        <f t="array" ref="P840">_xlfn.IFS(OrderData[[#This Row],[Roast Type]]="M","Medium",OrderData[[#This Row],[Roast Type]]="L","Light",OrderData[[#This Row],[Roast Type]]="D","Dark")</f>
        <v>Dark</v>
      </c>
      <c r="Q840" t="str" cm="1">
        <f t="array" ref="Q840">_xlfn.IFS(OrderData[[#This Row],[Coffee Type]]="Rob","Robusta",OrderData[[#This Row],[Coffee Type]]="Ara","Arabica",OrderData[[#This Row],[Coffee Type]]="Lib","Librica",OrderData[[#This Row],[Coffee Type]]="Exc","Excelsior")</f>
        <v>Arabica</v>
      </c>
    </row>
    <row r="841" spans="1:17" x14ac:dyDescent="0.3">
      <c r="A841" s="2" t="s">
        <v>1637</v>
      </c>
      <c r="B841" s="3">
        <v>44521</v>
      </c>
      <c r="C841" s="2" t="s">
        <v>1638</v>
      </c>
      <c r="D841" t="s">
        <v>16</v>
      </c>
      <c r="E841" s="2">
        <v>5</v>
      </c>
      <c r="F841" s="2" t="str">
        <f>VLOOKUP(OrderData[[#This Row],[Customer ID]],customers!$A$1:$I$1001,2,FALSE)</f>
        <v>Miran Doidge</v>
      </c>
      <c r="G841" s="2" t="str">
        <f>LEFT(OrderData[[#This Row],[Name]], SEARCH(" ", OrderData[[#This Row],[Name]]) - 1)</f>
        <v>Miran</v>
      </c>
      <c r="H841" s="2" t="str">
        <f>RIGHT(OrderData[[#This Row],[Name]], LEN(OrderData[[#This Row],[Name]]) - SEARCH(" ", OrderData[[#This Row],[Name]]))</f>
        <v>Doidge</v>
      </c>
      <c r="I841" s="2" t="str">
        <f>VLOOKUP(OrderData[[#This Row],[Customer ID]],customers!$A$1:$I$1001,6,FALSE)</f>
        <v>Salinas</v>
      </c>
      <c r="J841" s="2" t="str">
        <f>VLOOKUP(OrderData[[#This Row],[Customer ID]],customers!$A$1:$I$1001,7,FALSE)</f>
        <v>United States</v>
      </c>
      <c r="K841" t="str">
        <f>VLOOKUP(OrderData[[#This Row],[Customer ID]],customers!$A$1:$I$1001,9,FALSE)</f>
        <v>No</v>
      </c>
      <c r="L841" t="str">
        <f>INDEX(Table3[Coffee Type],MATCH(OrderData[[#This Row],[Product ID]],Table3[Product ID],0))</f>
        <v>Exc</v>
      </c>
      <c r="M841" t="str">
        <f>VLOOKUP(OrderData[[#This Row],[Product ID]],products!$A$1:$G$49,3,FALSE)</f>
        <v>M</v>
      </c>
      <c r="N841">
        <f>VLOOKUP(OrderData[[#This Row],[Product ID]],products!$A$1:$G$49,5,FALSE)</f>
        <v>8.25</v>
      </c>
      <c r="O841" s="4">
        <f>OrderData[[#This Row],[Unit Price]]*OrderData[[#This Row],[Quantity]]</f>
        <v>41.25</v>
      </c>
      <c r="P841" t="str" cm="1">
        <f t="array" ref="P841">_xlfn.IFS(OrderData[[#This Row],[Roast Type]]="M","Medium",OrderData[[#This Row],[Roast Type]]="L","Light",OrderData[[#This Row],[Roast Type]]="D","Dark")</f>
        <v>Medium</v>
      </c>
      <c r="Q841" t="str" cm="1">
        <f t="array" ref="Q841">_xlfn.IFS(OrderData[[#This Row],[Coffee Type]]="Rob","Robusta",OrderData[[#This Row],[Coffee Type]]="Ara","Arabica",OrderData[[#This Row],[Coffee Type]]="Lib","Librica",OrderData[[#This Row],[Coffee Type]]="Exc","Excelsior")</f>
        <v>Excelsior</v>
      </c>
    </row>
    <row r="842" spans="1:17" x14ac:dyDescent="0.3">
      <c r="A842" s="2" t="s">
        <v>1639</v>
      </c>
      <c r="B842" s="3">
        <v>44574</v>
      </c>
      <c r="C842" s="2" t="s">
        <v>1640</v>
      </c>
      <c r="D842" t="s">
        <v>170</v>
      </c>
      <c r="E842" s="2">
        <v>4</v>
      </c>
      <c r="F842" s="2" t="str">
        <f>VLOOKUP(OrderData[[#This Row],[Customer ID]],customers!$A$1:$I$1001,2,FALSE)</f>
        <v>Janeva Edinboro</v>
      </c>
      <c r="G842" s="2" t="str">
        <f>LEFT(OrderData[[#This Row],[Name]], SEARCH(" ", OrderData[[#This Row],[Name]]) - 1)</f>
        <v>Janeva</v>
      </c>
      <c r="H842" s="2" t="str">
        <f>RIGHT(OrderData[[#This Row],[Name]], LEN(OrderData[[#This Row],[Name]]) - SEARCH(" ", OrderData[[#This Row],[Name]]))</f>
        <v>Edinboro</v>
      </c>
      <c r="I842" s="2" t="str">
        <f>VLOOKUP(OrderData[[#This Row],[Customer ID]],customers!$A$1:$I$1001,6,FALSE)</f>
        <v>Fort Lauderdale</v>
      </c>
      <c r="J842" s="2" t="str">
        <f>VLOOKUP(OrderData[[#This Row],[Customer ID]],customers!$A$1:$I$1001,7,FALSE)</f>
        <v>United States</v>
      </c>
      <c r="K842" t="str">
        <f>VLOOKUP(OrderData[[#This Row],[Customer ID]],customers!$A$1:$I$1001,9,FALSE)</f>
        <v>Yes</v>
      </c>
      <c r="L842" t="str">
        <f>INDEX(Table3[Coffee Type],MATCH(OrderData[[#This Row],[Product ID]],Table3[Product ID],0))</f>
        <v>Rob</v>
      </c>
      <c r="M842" t="str">
        <f>VLOOKUP(OrderData[[#This Row],[Product ID]],products!$A$1:$G$49,3,FALSE)</f>
        <v>L</v>
      </c>
      <c r="N842">
        <f>VLOOKUP(OrderData[[#This Row],[Product ID]],products!$A$1:$G$49,5,FALSE)</f>
        <v>7.169999999999999</v>
      </c>
      <c r="O842" s="4">
        <f>OrderData[[#This Row],[Unit Price]]*OrderData[[#This Row],[Quantity]]</f>
        <v>28.679999999999996</v>
      </c>
      <c r="P842" t="str" cm="1">
        <f t="array" ref="P842">_xlfn.IFS(OrderData[[#This Row],[Roast Type]]="M","Medium",OrderData[[#This Row],[Roast Type]]="L","Light",OrderData[[#This Row],[Roast Type]]="D","Dark")</f>
        <v>Light</v>
      </c>
      <c r="Q842" t="str" cm="1">
        <f t="array" ref="Q842">_xlfn.IFS(OrderData[[#This Row],[Coffee Type]]="Rob","Robusta",OrderData[[#This Row],[Coffee Type]]="Ara","Arabica",OrderData[[#This Row],[Coffee Type]]="Lib","Librica",OrderData[[#This Row],[Coffee Type]]="Exc","Excelsior")</f>
        <v>Robusta</v>
      </c>
    </row>
    <row r="843" spans="1:17" x14ac:dyDescent="0.3">
      <c r="A843" s="2" t="s">
        <v>1641</v>
      </c>
      <c r="B843" s="3">
        <v>44755</v>
      </c>
      <c r="C843" s="2" t="s">
        <v>1642</v>
      </c>
      <c r="D843" t="s">
        <v>90</v>
      </c>
      <c r="E843" s="2">
        <v>1</v>
      </c>
      <c r="F843" s="2" t="str">
        <f>VLOOKUP(OrderData[[#This Row],[Customer ID]],customers!$A$1:$I$1001,2,FALSE)</f>
        <v>Trumaine Tewelson</v>
      </c>
      <c r="G843" s="2" t="str">
        <f>LEFT(OrderData[[#This Row],[Name]], SEARCH(" ", OrderData[[#This Row],[Name]]) - 1)</f>
        <v>Trumaine</v>
      </c>
      <c r="H843" s="2" t="str">
        <f>RIGHT(OrderData[[#This Row],[Name]], LEN(OrderData[[#This Row],[Name]]) - SEARCH(" ", OrderData[[#This Row],[Name]]))</f>
        <v>Tewelson</v>
      </c>
      <c r="I843" s="2" t="str">
        <f>VLOOKUP(OrderData[[#This Row],[Customer ID]],customers!$A$1:$I$1001,6,FALSE)</f>
        <v>El Paso</v>
      </c>
      <c r="J843" s="2" t="str">
        <f>VLOOKUP(OrderData[[#This Row],[Customer ID]],customers!$A$1:$I$1001,7,FALSE)</f>
        <v>United States</v>
      </c>
      <c r="K843" t="str">
        <f>VLOOKUP(OrderData[[#This Row],[Customer ID]],customers!$A$1:$I$1001,9,FALSE)</f>
        <v>No</v>
      </c>
      <c r="L843" t="str">
        <f>INDEX(Table3[Coffee Type],MATCH(OrderData[[#This Row],[Product ID]],Table3[Product ID],0))</f>
        <v>Lib</v>
      </c>
      <c r="M843" t="str">
        <f>VLOOKUP(OrderData[[#This Row],[Product ID]],products!$A$1:$G$49,3,FALSE)</f>
        <v>M</v>
      </c>
      <c r="N843">
        <f>VLOOKUP(OrderData[[#This Row],[Product ID]],products!$A$1:$G$49,5,FALSE)</f>
        <v>4.3650000000000002</v>
      </c>
      <c r="O843" s="4">
        <f>OrderData[[#This Row],[Unit Price]]*OrderData[[#This Row],[Quantity]]</f>
        <v>4.3650000000000002</v>
      </c>
      <c r="P843" t="str" cm="1">
        <f t="array" ref="P843">_xlfn.IFS(OrderData[[#This Row],[Roast Type]]="M","Medium",OrderData[[#This Row],[Roast Type]]="L","Light",OrderData[[#This Row],[Roast Type]]="D","Dark")</f>
        <v>Medium</v>
      </c>
      <c r="Q843" t="str" cm="1">
        <f t="array" ref="Q843">_xlfn.IFS(OrderData[[#This Row],[Coffee Type]]="Rob","Robusta",OrderData[[#This Row],[Coffee Type]]="Ara","Arabica",OrderData[[#This Row],[Coffee Type]]="Lib","Librica",OrderData[[#This Row],[Coffee Type]]="Exc","Excelsior")</f>
        <v>Librica</v>
      </c>
    </row>
    <row r="844" spans="1:17" x14ac:dyDescent="0.3">
      <c r="A844" s="2" t="s">
        <v>1643</v>
      </c>
      <c r="B844" s="3">
        <v>44502</v>
      </c>
      <c r="C844" s="2" t="s">
        <v>1613</v>
      </c>
      <c r="D844" t="s">
        <v>77</v>
      </c>
      <c r="E844" s="2">
        <v>2</v>
      </c>
      <c r="F844" s="2" t="str">
        <f>VLOOKUP(OrderData[[#This Row],[Customer ID]],customers!$A$1:$I$1001,2,FALSE)</f>
        <v>Odelia Skerme</v>
      </c>
      <c r="G844" s="2" t="str">
        <f>LEFT(OrderData[[#This Row],[Name]], SEARCH(" ", OrderData[[#This Row],[Name]]) - 1)</f>
        <v>Odelia</v>
      </c>
      <c r="H844" s="2" t="str">
        <f>RIGHT(OrderData[[#This Row],[Name]], LEN(OrderData[[#This Row],[Name]]) - SEARCH(" ", OrderData[[#This Row],[Name]]))</f>
        <v>Skerme</v>
      </c>
      <c r="I844" s="2" t="str">
        <f>VLOOKUP(OrderData[[#This Row],[Customer ID]],customers!$A$1:$I$1001,6,FALSE)</f>
        <v>Oklahoma City</v>
      </c>
      <c r="J844" s="2" t="str">
        <f>VLOOKUP(OrderData[[#This Row],[Customer ID]],customers!$A$1:$I$1001,7,FALSE)</f>
        <v>United States</v>
      </c>
      <c r="K844" t="str">
        <f>VLOOKUP(OrderData[[#This Row],[Customer ID]],customers!$A$1:$I$1001,9,FALSE)</f>
        <v>Yes</v>
      </c>
      <c r="L844" t="str">
        <f>INDEX(Table3[Coffee Type],MATCH(OrderData[[#This Row],[Product ID]],Table3[Product ID],0))</f>
        <v>Exc</v>
      </c>
      <c r="M844" t="str">
        <f>VLOOKUP(OrderData[[#This Row],[Product ID]],products!$A$1:$G$49,3,FALSE)</f>
        <v>M</v>
      </c>
      <c r="N844">
        <f>VLOOKUP(OrderData[[#This Row],[Product ID]],products!$A$1:$G$49,5,FALSE)</f>
        <v>4.125</v>
      </c>
      <c r="O844" s="4">
        <f>OrderData[[#This Row],[Unit Price]]*OrderData[[#This Row],[Quantity]]</f>
        <v>8.25</v>
      </c>
      <c r="P844" t="str" cm="1">
        <f t="array" ref="P844">_xlfn.IFS(OrderData[[#This Row],[Roast Type]]="M","Medium",OrderData[[#This Row],[Roast Type]]="L","Light",OrderData[[#This Row],[Roast Type]]="D","Dark")</f>
        <v>Medium</v>
      </c>
      <c r="Q844" t="str" cm="1">
        <f t="array" ref="Q844">_xlfn.IFS(OrderData[[#This Row],[Coffee Type]]="Rob","Robusta",OrderData[[#This Row],[Coffee Type]]="Ara","Arabica",OrderData[[#This Row],[Coffee Type]]="Lib","Librica",OrderData[[#This Row],[Coffee Type]]="Exc","Excelsior")</f>
        <v>Excelsior</v>
      </c>
    </row>
    <row r="845" spans="1:17" x14ac:dyDescent="0.3">
      <c r="A845" s="2" t="s">
        <v>1644</v>
      </c>
      <c r="B845" s="3">
        <v>44387</v>
      </c>
      <c r="C845" s="2" t="s">
        <v>1645</v>
      </c>
      <c r="D845" t="s">
        <v>77</v>
      </c>
      <c r="E845" s="2">
        <v>2</v>
      </c>
      <c r="F845" s="2" t="str">
        <f>VLOOKUP(OrderData[[#This Row],[Customer ID]],customers!$A$1:$I$1001,2,FALSE)</f>
        <v>De Drewitt</v>
      </c>
      <c r="G845" s="2" t="str">
        <f>LEFT(OrderData[[#This Row],[Name]], SEARCH(" ", OrderData[[#This Row],[Name]]) - 1)</f>
        <v>De</v>
      </c>
      <c r="H845" s="2" t="str">
        <f>RIGHT(OrderData[[#This Row],[Name]], LEN(OrderData[[#This Row],[Name]]) - SEARCH(" ", OrderData[[#This Row],[Name]]))</f>
        <v>Drewitt</v>
      </c>
      <c r="I845" s="2" t="str">
        <f>VLOOKUP(OrderData[[#This Row],[Customer ID]],customers!$A$1:$I$1001,6,FALSE)</f>
        <v>Alexandria</v>
      </c>
      <c r="J845" s="2" t="str">
        <f>VLOOKUP(OrderData[[#This Row],[Customer ID]],customers!$A$1:$I$1001,7,FALSE)</f>
        <v>United States</v>
      </c>
      <c r="K845" t="str">
        <f>VLOOKUP(OrderData[[#This Row],[Customer ID]],customers!$A$1:$I$1001,9,FALSE)</f>
        <v>Yes</v>
      </c>
      <c r="L845" t="str">
        <f>INDEX(Table3[Coffee Type],MATCH(OrderData[[#This Row],[Product ID]],Table3[Product ID],0))</f>
        <v>Exc</v>
      </c>
      <c r="M845" t="str">
        <f>VLOOKUP(OrderData[[#This Row],[Product ID]],products!$A$1:$G$49,3,FALSE)</f>
        <v>M</v>
      </c>
      <c r="N845">
        <f>VLOOKUP(OrderData[[#This Row],[Product ID]],products!$A$1:$G$49,5,FALSE)</f>
        <v>4.125</v>
      </c>
      <c r="O845" s="4">
        <f>OrderData[[#This Row],[Unit Price]]*OrderData[[#This Row],[Quantity]]</f>
        <v>8.25</v>
      </c>
      <c r="P845" t="str" cm="1">
        <f t="array" ref="P845">_xlfn.IFS(OrderData[[#This Row],[Roast Type]]="M","Medium",OrderData[[#This Row],[Roast Type]]="L","Light",OrderData[[#This Row],[Roast Type]]="D","Dark")</f>
        <v>Medium</v>
      </c>
      <c r="Q845" t="str" cm="1">
        <f t="array" ref="Q845">_xlfn.IFS(OrderData[[#This Row],[Coffee Type]]="Rob","Robusta",OrderData[[#This Row],[Coffee Type]]="Ara","Arabica",OrderData[[#This Row],[Coffee Type]]="Lib","Librica",OrderData[[#This Row],[Coffee Type]]="Exc","Excelsior")</f>
        <v>Excelsior</v>
      </c>
    </row>
    <row r="846" spans="1:17" x14ac:dyDescent="0.3">
      <c r="A846" s="2" t="s">
        <v>1646</v>
      </c>
      <c r="B846" s="3">
        <v>44476</v>
      </c>
      <c r="C846" s="2" t="s">
        <v>1647</v>
      </c>
      <c r="D846" t="s">
        <v>85</v>
      </c>
      <c r="E846" s="2">
        <v>6</v>
      </c>
      <c r="F846" s="2" t="str">
        <f>VLOOKUP(OrderData[[#This Row],[Customer ID]],customers!$A$1:$I$1001,2,FALSE)</f>
        <v>Adelheid Gladhill</v>
      </c>
      <c r="G846" s="2" t="str">
        <f>LEFT(OrderData[[#This Row],[Name]], SEARCH(" ", OrderData[[#This Row],[Name]]) - 1)</f>
        <v>Adelheid</v>
      </c>
      <c r="H846" s="2" t="str">
        <f>RIGHT(OrderData[[#This Row],[Name]], LEN(OrderData[[#This Row],[Name]]) - SEARCH(" ", OrderData[[#This Row],[Name]]))</f>
        <v>Gladhill</v>
      </c>
      <c r="I846" s="2" t="str">
        <f>VLOOKUP(OrderData[[#This Row],[Customer ID]],customers!$A$1:$I$1001,6,FALSE)</f>
        <v>Baltimore</v>
      </c>
      <c r="J846" s="2" t="str">
        <f>VLOOKUP(OrderData[[#This Row],[Customer ID]],customers!$A$1:$I$1001,7,FALSE)</f>
        <v>United States</v>
      </c>
      <c r="K846" t="str">
        <f>VLOOKUP(OrderData[[#This Row],[Customer ID]],customers!$A$1:$I$1001,9,FALSE)</f>
        <v>Yes</v>
      </c>
      <c r="L846" t="str">
        <f>INDEX(Table3[Coffee Type],MATCH(OrderData[[#This Row],[Product ID]],Table3[Product ID],0))</f>
        <v>Ara</v>
      </c>
      <c r="M846" t="str">
        <f>VLOOKUP(OrderData[[#This Row],[Product ID]],products!$A$1:$G$49,3,FALSE)</f>
        <v>D</v>
      </c>
      <c r="N846">
        <f>VLOOKUP(OrderData[[#This Row],[Product ID]],products!$A$1:$G$49,5,FALSE)</f>
        <v>5.97</v>
      </c>
      <c r="O846" s="4">
        <f>OrderData[[#This Row],[Unit Price]]*OrderData[[#This Row],[Quantity]]</f>
        <v>35.82</v>
      </c>
      <c r="P846" t="str" cm="1">
        <f t="array" ref="P846">_xlfn.IFS(OrderData[[#This Row],[Roast Type]]="M","Medium",OrderData[[#This Row],[Roast Type]]="L","Light",OrderData[[#This Row],[Roast Type]]="D","Dark")</f>
        <v>Dark</v>
      </c>
      <c r="Q846" t="str" cm="1">
        <f t="array" ref="Q846">_xlfn.IFS(OrderData[[#This Row],[Coffee Type]]="Rob","Robusta",OrderData[[#This Row],[Coffee Type]]="Ara","Arabica",OrderData[[#This Row],[Coffee Type]]="Lib","Librica",OrderData[[#This Row],[Coffee Type]]="Exc","Excelsior")</f>
        <v>Arabica</v>
      </c>
    </row>
    <row r="847" spans="1:17" x14ac:dyDescent="0.3">
      <c r="A847" s="2" t="s">
        <v>1648</v>
      </c>
      <c r="B847" s="3">
        <v>43889</v>
      </c>
      <c r="C847" s="2" t="s">
        <v>1649</v>
      </c>
      <c r="D847" t="s">
        <v>543</v>
      </c>
      <c r="E847" s="2">
        <v>6</v>
      </c>
      <c r="F847" s="2" t="str">
        <f>VLOOKUP(OrderData[[#This Row],[Customer ID]],customers!$A$1:$I$1001,2,FALSE)</f>
        <v>Murielle Lorinez</v>
      </c>
      <c r="G847" s="2" t="str">
        <f>LEFT(OrderData[[#This Row],[Name]], SEARCH(" ", OrderData[[#This Row],[Name]]) - 1)</f>
        <v>Murielle</v>
      </c>
      <c r="H847" s="2" t="str">
        <f>RIGHT(OrderData[[#This Row],[Name]], LEN(OrderData[[#This Row],[Name]]) - SEARCH(" ", OrderData[[#This Row],[Name]]))</f>
        <v>Lorinez</v>
      </c>
      <c r="I847" s="2" t="str">
        <f>VLOOKUP(OrderData[[#This Row],[Customer ID]],customers!$A$1:$I$1001,6,FALSE)</f>
        <v>Evansville</v>
      </c>
      <c r="J847" s="2" t="str">
        <f>VLOOKUP(OrderData[[#This Row],[Customer ID]],customers!$A$1:$I$1001,7,FALSE)</f>
        <v>United States</v>
      </c>
      <c r="K847" t="str">
        <f>VLOOKUP(OrderData[[#This Row],[Customer ID]],customers!$A$1:$I$1001,9,FALSE)</f>
        <v>No</v>
      </c>
      <c r="L847" t="str">
        <f>INDEX(Table3[Coffee Type],MATCH(OrderData[[#This Row],[Product ID]],Table3[Product ID],0))</f>
        <v>Exc</v>
      </c>
      <c r="M847" t="str">
        <f>VLOOKUP(OrderData[[#This Row],[Product ID]],products!$A$1:$G$49,3,FALSE)</f>
        <v>D</v>
      </c>
      <c r="N847">
        <f>VLOOKUP(OrderData[[#This Row],[Product ID]],products!$A$1:$G$49,5,FALSE)</f>
        <v>27.945</v>
      </c>
      <c r="O847" s="4">
        <f>OrderData[[#This Row],[Unit Price]]*OrderData[[#This Row],[Quantity]]</f>
        <v>167.67000000000002</v>
      </c>
      <c r="P847" t="str" cm="1">
        <f t="array" ref="P847">_xlfn.IFS(OrderData[[#This Row],[Roast Type]]="M","Medium",OrderData[[#This Row],[Roast Type]]="L","Light",OrderData[[#This Row],[Roast Type]]="D","Dark")</f>
        <v>Dark</v>
      </c>
      <c r="Q847" t="str" cm="1">
        <f t="array" ref="Q847">_xlfn.IFS(OrderData[[#This Row],[Coffee Type]]="Rob","Robusta",OrderData[[#This Row],[Coffee Type]]="Ara","Arabica",OrderData[[#This Row],[Coffee Type]]="Lib","Librica",OrderData[[#This Row],[Coffee Type]]="Exc","Excelsior")</f>
        <v>Excelsior</v>
      </c>
    </row>
    <row r="848" spans="1:17" x14ac:dyDescent="0.3">
      <c r="A848" s="2" t="s">
        <v>1650</v>
      </c>
      <c r="B848" s="3">
        <v>44747</v>
      </c>
      <c r="C848" s="2" t="s">
        <v>1651</v>
      </c>
      <c r="D848" t="s">
        <v>184</v>
      </c>
      <c r="E848" s="2">
        <v>2</v>
      </c>
      <c r="F848" s="2" t="str">
        <f>VLOOKUP(OrderData[[#This Row],[Customer ID]],customers!$A$1:$I$1001,2,FALSE)</f>
        <v>Edin Mathe</v>
      </c>
      <c r="G848" s="2" t="str">
        <f>LEFT(OrderData[[#This Row],[Name]], SEARCH(" ", OrderData[[#This Row],[Name]]) - 1)</f>
        <v>Edin</v>
      </c>
      <c r="H848" s="2" t="str">
        <f>RIGHT(OrderData[[#This Row],[Name]], LEN(OrderData[[#This Row],[Name]]) - SEARCH(" ", OrderData[[#This Row],[Name]]))</f>
        <v>Mathe</v>
      </c>
      <c r="I848" s="2" t="str">
        <f>VLOOKUP(OrderData[[#This Row],[Customer ID]],customers!$A$1:$I$1001,6,FALSE)</f>
        <v>Lawrenceville</v>
      </c>
      <c r="J848" s="2" t="str">
        <f>VLOOKUP(OrderData[[#This Row],[Customer ID]],customers!$A$1:$I$1001,7,FALSE)</f>
        <v>United States</v>
      </c>
      <c r="K848" t="str">
        <f>VLOOKUP(OrderData[[#This Row],[Customer ID]],customers!$A$1:$I$1001,9,FALSE)</f>
        <v>Yes</v>
      </c>
      <c r="L848" t="str">
        <f>INDEX(Table3[Coffee Type],MATCH(OrderData[[#This Row],[Product ID]],Table3[Product ID],0))</f>
        <v>Ara</v>
      </c>
      <c r="M848" t="str">
        <f>VLOOKUP(OrderData[[#This Row],[Product ID]],products!$A$1:$G$49,3,FALSE)</f>
        <v>M</v>
      </c>
      <c r="N848">
        <f>VLOOKUP(OrderData[[#This Row],[Product ID]],products!$A$1:$G$49,5,FALSE)</f>
        <v>25.874999999999996</v>
      </c>
      <c r="O848" s="4">
        <f>OrderData[[#This Row],[Unit Price]]*OrderData[[#This Row],[Quantity]]</f>
        <v>51.749999999999993</v>
      </c>
      <c r="P848" t="str" cm="1">
        <f t="array" ref="P848">_xlfn.IFS(OrderData[[#This Row],[Roast Type]]="M","Medium",OrderData[[#This Row],[Roast Type]]="L","Light",OrderData[[#This Row],[Roast Type]]="D","Dark")</f>
        <v>Medium</v>
      </c>
      <c r="Q848" t="str" cm="1">
        <f t="array" ref="Q848">_xlfn.IFS(OrderData[[#This Row],[Coffee Type]]="Rob","Robusta",OrderData[[#This Row],[Coffee Type]]="Ara","Arabica",OrderData[[#This Row],[Coffee Type]]="Lib","Librica",OrderData[[#This Row],[Coffee Type]]="Exc","Excelsior")</f>
        <v>Arabica</v>
      </c>
    </row>
    <row r="849" spans="1:17" x14ac:dyDescent="0.3">
      <c r="A849" s="2" t="s">
        <v>1652</v>
      </c>
      <c r="B849" s="3">
        <v>44460</v>
      </c>
      <c r="C849" s="2" t="s">
        <v>1653</v>
      </c>
      <c r="D849" t="s">
        <v>67</v>
      </c>
      <c r="E849" s="2">
        <v>3</v>
      </c>
      <c r="F849" s="2" t="str">
        <f>VLOOKUP(OrderData[[#This Row],[Customer ID]],customers!$A$1:$I$1001,2,FALSE)</f>
        <v>Mordy Van Der Vlies</v>
      </c>
      <c r="G849" s="2" t="str">
        <f>LEFT(OrderData[[#This Row],[Name]], SEARCH(" ", OrderData[[#This Row],[Name]]) - 1)</f>
        <v>Mordy</v>
      </c>
      <c r="H849" s="2" t="str">
        <f>RIGHT(OrderData[[#This Row],[Name]], LEN(OrderData[[#This Row],[Name]]) - SEARCH(" ", OrderData[[#This Row],[Name]]))</f>
        <v>Van Der Vlies</v>
      </c>
      <c r="I849" s="2" t="str">
        <f>VLOOKUP(OrderData[[#This Row],[Customer ID]],customers!$A$1:$I$1001,6,FALSE)</f>
        <v>Mobile</v>
      </c>
      <c r="J849" s="2" t="str">
        <f>VLOOKUP(OrderData[[#This Row],[Customer ID]],customers!$A$1:$I$1001,7,FALSE)</f>
        <v>United States</v>
      </c>
      <c r="K849" t="str">
        <f>VLOOKUP(OrderData[[#This Row],[Customer ID]],customers!$A$1:$I$1001,9,FALSE)</f>
        <v>Yes</v>
      </c>
      <c r="L849" t="str">
        <f>INDEX(Table3[Coffee Type],MATCH(OrderData[[#This Row],[Product ID]],Table3[Product ID],0))</f>
        <v>Ara</v>
      </c>
      <c r="M849" t="str">
        <f>VLOOKUP(OrderData[[#This Row],[Product ID]],products!$A$1:$G$49,3,FALSE)</f>
        <v>D</v>
      </c>
      <c r="N849">
        <f>VLOOKUP(OrderData[[#This Row],[Product ID]],products!$A$1:$G$49,5,FALSE)</f>
        <v>2.9849999999999999</v>
      </c>
      <c r="O849" s="4">
        <f>OrderData[[#This Row],[Unit Price]]*OrderData[[#This Row],[Quantity]]</f>
        <v>8.9550000000000001</v>
      </c>
      <c r="P849" t="str" cm="1">
        <f t="array" ref="P849">_xlfn.IFS(OrderData[[#This Row],[Roast Type]]="M","Medium",OrderData[[#This Row],[Roast Type]]="L","Light",OrderData[[#This Row],[Roast Type]]="D","Dark")</f>
        <v>Dark</v>
      </c>
      <c r="Q849" t="str" cm="1">
        <f t="array" ref="Q849">_xlfn.IFS(OrderData[[#This Row],[Coffee Type]]="Rob","Robusta",OrderData[[#This Row],[Coffee Type]]="Ara","Arabica",OrderData[[#This Row],[Coffee Type]]="Lib","Librica",OrderData[[#This Row],[Coffee Type]]="Exc","Excelsior")</f>
        <v>Arabica</v>
      </c>
    </row>
    <row r="850" spans="1:17" x14ac:dyDescent="0.3">
      <c r="A850" s="2" t="s">
        <v>1654</v>
      </c>
      <c r="B850" s="3">
        <v>43468</v>
      </c>
      <c r="C850" s="2" t="s">
        <v>1655</v>
      </c>
      <c r="D850" t="s">
        <v>189</v>
      </c>
      <c r="E850" s="2">
        <v>6</v>
      </c>
      <c r="F850" s="2" t="str">
        <f>VLOOKUP(OrderData[[#This Row],[Customer ID]],customers!$A$1:$I$1001,2,FALSE)</f>
        <v>Spencer Wastell</v>
      </c>
      <c r="G850" s="2" t="str">
        <f>LEFT(OrderData[[#This Row],[Name]], SEARCH(" ", OrderData[[#This Row],[Name]]) - 1)</f>
        <v>Spencer</v>
      </c>
      <c r="H850" s="2" t="str">
        <f>RIGHT(OrderData[[#This Row],[Name]], LEN(OrderData[[#This Row],[Name]]) - SEARCH(" ", OrderData[[#This Row],[Name]]))</f>
        <v>Wastell</v>
      </c>
      <c r="I850" s="2" t="str">
        <f>VLOOKUP(OrderData[[#This Row],[Customer ID]],customers!$A$1:$I$1001,6,FALSE)</f>
        <v>Midland</v>
      </c>
      <c r="J850" s="2" t="str">
        <f>VLOOKUP(OrderData[[#This Row],[Customer ID]],customers!$A$1:$I$1001,7,FALSE)</f>
        <v>United States</v>
      </c>
      <c r="K850" t="str">
        <f>VLOOKUP(OrderData[[#This Row],[Customer ID]],customers!$A$1:$I$1001,9,FALSE)</f>
        <v>No</v>
      </c>
      <c r="L850" t="str">
        <f>INDEX(Table3[Coffee Type],MATCH(OrderData[[#This Row],[Product ID]],Table3[Product ID],0))</f>
        <v>Exc</v>
      </c>
      <c r="M850" t="str">
        <f>VLOOKUP(OrderData[[#This Row],[Product ID]],products!$A$1:$G$49,3,FALSE)</f>
        <v>L</v>
      </c>
      <c r="N850">
        <f>VLOOKUP(OrderData[[#This Row],[Product ID]],products!$A$1:$G$49,5,FALSE)</f>
        <v>8.91</v>
      </c>
      <c r="O850" s="4">
        <f>OrderData[[#This Row],[Unit Price]]*OrderData[[#This Row],[Quantity]]</f>
        <v>53.46</v>
      </c>
      <c r="P850" t="str" cm="1">
        <f t="array" ref="P850">_xlfn.IFS(OrderData[[#This Row],[Roast Type]]="M","Medium",OrderData[[#This Row],[Roast Type]]="L","Light",OrderData[[#This Row],[Roast Type]]="D","Dark")</f>
        <v>Light</v>
      </c>
      <c r="Q850" t="str" cm="1">
        <f t="array" ref="Q850">_xlfn.IFS(OrderData[[#This Row],[Coffee Type]]="Rob","Robusta",OrderData[[#This Row],[Coffee Type]]="Ara","Arabica",OrderData[[#This Row],[Coffee Type]]="Lib","Librica",OrderData[[#This Row],[Coffee Type]]="Exc","Excelsior")</f>
        <v>Excelsior</v>
      </c>
    </row>
    <row r="851" spans="1:17" x14ac:dyDescent="0.3">
      <c r="A851" s="2" t="s">
        <v>1656</v>
      </c>
      <c r="B851" s="3">
        <v>44628</v>
      </c>
      <c r="C851" s="2" t="s">
        <v>1657</v>
      </c>
      <c r="D851" t="s">
        <v>128</v>
      </c>
      <c r="E851" s="2">
        <v>6</v>
      </c>
      <c r="F851" s="2" t="str">
        <f>VLOOKUP(OrderData[[#This Row],[Customer ID]],customers!$A$1:$I$1001,2,FALSE)</f>
        <v>Jemimah Ethelston</v>
      </c>
      <c r="G851" s="2" t="str">
        <f>LEFT(OrderData[[#This Row],[Name]], SEARCH(" ", OrderData[[#This Row],[Name]]) - 1)</f>
        <v>Jemimah</v>
      </c>
      <c r="H851" s="2" t="str">
        <f>RIGHT(OrderData[[#This Row],[Name]], LEN(OrderData[[#This Row],[Name]]) - SEARCH(" ", OrderData[[#This Row],[Name]]))</f>
        <v>Ethelston</v>
      </c>
      <c r="I851" s="2" t="str">
        <f>VLOOKUP(OrderData[[#This Row],[Customer ID]],customers!$A$1:$I$1001,6,FALSE)</f>
        <v>Hollywood</v>
      </c>
      <c r="J851" s="2" t="str">
        <f>VLOOKUP(OrderData[[#This Row],[Customer ID]],customers!$A$1:$I$1001,7,FALSE)</f>
        <v>United States</v>
      </c>
      <c r="K851" t="str">
        <f>VLOOKUP(OrderData[[#This Row],[Customer ID]],customers!$A$1:$I$1001,9,FALSE)</f>
        <v>Yes</v>
      </c>
      <c r="L851" t="str">
        <f>INDEX(Table3[Coffee Type],MATCH(OrderData[[#This Row],[Product ID]],Table3[Product ID],0))</f>
        <v>Ara</v>
      </c>
      <c r="M851" t="str">
        <f>VLOOKUP(OrderData[[#This Row],[Product ID]],products!$A$1:$G$49,3,FALSE)</f>
        <v>L</v>
      </c>
      <c r="N851">
        <f>VLOOKUP(OrderData[[#This Row],[Product ID]],products!$A$1:$G$49,5,FALSE)</f>
        <v>3.8849999999999998</v>
      </c>
      <c r="O851" s="4">
        <f>OrderData[[#This Row],[Unit Price]]*OrderData[[#This Row],[Quantity]]</f>
        <v>23.31</v>
      </c>
      <c r="P851" t="str" cm="1">
        <f t="array" ref="P851">_xlfn.IFS(OrderData[[#This Row],[Roast Type]]="M","Medium",OrderData[[#This Row],[Roast Type]]="L","Light",OrderData[[#This Row],[Roast Type]]="D","Dark")</f>
        <v>Light</v>
      </c>
      <c r="Q851" t="str" cm="1">
        <f t="array" ref="Q851">_xlfn.IFS(OrderData[[#This Row],[Coffee Type]]="Rob","Robusta",OrderData[[#This Row],[Coffee Type]]="Ara","Arabica",OrderData[[#This Row],[Coffee Type]]="Lib","Librica",OrderData[[#This Row],[Coffee Type]]="Exc","Excelsior")</f>
        <v>Arabica</v>
      </c>
    </row>
    <row r="852" spans="1:17" x14ac:dyDescent="0.3">
      <c r="A852" s="2" t="s">
        <v>1656</v>
      </c>
      <c r="B852" s="3">
        <v>44628</v>
      </c>
      <c r="C852" s="2" t="s">
        <v>1657</v>
      </c>
      <c r="D852" t="s">
        <v>57</v>
      </c>
      <c r="E852" s="2">
        <v>2</v>
      </c>
      <c r="F852" s="2" t="str">
        <f>VLOOKUP(OrderData[[#This Row],[Customer ID]],customers!$A$1:$I$1001,2,FALSE)</f>
        <v>Jemimah Ethelston</v>
      </c>
      <c r="G852" s="2" t="str">
        <f>LEFT(OrderData[[#This Row],[Name]], SEARCH(" ", OrderData[[#This Row],[Name]]) - 1)</f>
        <v>Jemimah</v>
      </c>
      <c r="H852" s="2" t="str">
        <f>RIGHT(OrderData[[#This Row],[Name]], LEN(OrderData[[#This Row],[Name]]) - SEARCH(" ", OrderData[[#This Row],[Name]]))</f>
        <v>Ethelston</v>
      </c>
      <c r="I852" s="2" t="str">
        <f>VLOOKUP(OrderData[[#This Row],[Customer ID]],customers!$A$1:$I$1001,6,FALSE)</f>
        <v>Hollywood</v>
      </c>
      <c r="J852" s="2" t="str">
        <f>VLOOKUP(OrderData[[#This Row],[Customer ID]],customers!$A$1:$I$1001,7,FALSE)</f>
        <v>United States</v>
      </c>
      <c r="K852" t="str">
        <f>VLOOKUP(OrderData[[#This Row],[Customer ID]],customers!$A$1:$I$1001,9,FALSE)</f>
        <v>Yes</v>
      </c>
      <c r="L852" t="str">
        <f>INDEX(Table3[Coffee Type],MATCH(OrderData[[#This Row],[Product ID]],Table3[Product ID],0))</f>
        <v>Ara</v>
      </c>
      <c r="M852" t="str">
        <f>VLOOKUP(OrderData[[#This Row],[Product ID]],products!$A$1:$G$49,3,FALSE)</f>
        <v>M</v>
      </c>
      <c r="N852">
        <f>VLOOKUP(OrderData[[#This Row],[Product ID]],products!$A$1:$G$49,5,FALSE)</f>
        <v>3.375</v>
      </c>
      <c r="O852" s="4">
        <f>OrderData[[#This Row],[Unit Price]]*OrderData[[#This Row],[Quantity]]</f>
        <v>6.75</v>
      </c>
      <c r="P852" t="str" cm="1">
        <f t="array" ref="P852">_xlfn.IFS(OrderData[[#This Row],[Roast Type]]="M","Medium",OrderData[[#This Row],[Roast Type]]="L","Light",OrderData[[#This Row],[Roast Type]]="D","Dark")</f>
        <v>Medium</v>
      </c>
      <c r="Q852" t="str" cm="1">
        <f t="array" ref="Q852">_xlfn.IFS(OrderData[[#This Row],[Coffee Type]]="Rob","Robusta",OrderData[[#This Row],[Coffee Type]]="Ara","Arabica",OrderData[[#This Row],[Coffee Type]]="Lib","Librica",OrderData[[#This Row],[Coffee Type]]="Exc","Excelsior")</f>
        <v>Arabica</v>
      </c>
    </row>
    <row r="853" spans="1:17" x14ac:dyDescent="0.3">
      <c r="A853" s="2" t="s">
        <v>1658</v>
      </c>
      <c r="B853" s="3">
        <v>43900</v>
      </c>
      <c r="C853" s="2" t="s">
        <v>1659</v>
      </c>
      <c r="D853" t="s">
        <v>136</v>
      </c>
      <c r="E853" s="2">
        <v>1</v>
      </c>
      <c r="F853" s="2" t="str">
        <f>VLOOKUP(OrderData[[#This Row],[Customer ID]],customers!$A$1:$I$1001,2,FALSE)</f>
        <v>Perice Eberz</v>
      </c>
      <c r="G853" s="2" t="str">
        <f>LEFT(OrderData[[#This Row],[Name]], SEARCH(" ", OrderData[[#This Row],[Name]]) - 1)</f>
        <v>Perice</v>
      </c>
      <c r="H853" s="2" t="str">
        <f>RIGHT(OrderData[[#This Row],[Name]], LEN(OrderData[[#This Row],[Name]]) - SEARCH(" ", OrderData[[#This Row],[Name]]))</f>
        <v>Eberz</v>
      </c>
      <c r="I853" s="2" t="str">
        <f>VLOOKUP(OrderData[[#This Row],[Customer ID]],customers!$A$1:$I$1001,6,FALSE)</f>
        <v>Chico</v>
      </c>
      <c r="J853" s="2" t="str">
        <f>VLOOKUP(OrderData[[#This Row],[Customer ID]],customers!$A$1:$I$1001,7,FALSE)</f>
        <v>United States</v>
      </c>
      <c r="K853" t="str">
        <f>VLOOKUP(OrderData[[#This Row],[Customer ID]],customers!$A$1:$I$1001,9,FALSE)</f>
        <v>Yes</v>
      </c>
      <c r="L853" t="str">
        <f>INDEX(Table3[Coffee Type],MATCH(OrderData[[#This Row],[Product ID]],Table3[Product ID],0))</f>
        <v>Lib</v>
      </c>
      <c r="M853" t="str">
        <f>VLOOKUP(OrderData[[#This Row],[Product ID]],products!$A$1:$G$49,3,FALSE)</f>
        <v>D</v>
      </c>
      <c r="N853">
        <f>VLOOKUP(OrderData[[#This Row],[Product ID]],products!$A$1:$G$49,5,FALSE)</f>
        <v>7.77</v>
      </c>
      <c r="O853" s="4">
        <f>OrderData[[#This Row],[Unit Price]]*OrderData[[#This Row],[Quantity]]</f>
        <v>7.77</v>
      </c>
      <c r="P853" t="str" cm="1">
        <f t="array" ref="P853">_xlfn.IFS(OrderData[[#This Row],[Roast Type]]="M","Medium",OrderData[[#This Row],[Roast Type]]="L","Light",OrderData[[#This Row],[Roast Type]]="D","Dark")</f>
        <v>Dark</v>
      </c>
      <c r="Q853" t="str" cm="1">
        <f t="array" ref="Q853">_xlfn.IFS(OrderData[[#This Row],[Coffee Type]]="Rob","Robusta",OrderData[[#This Row],[Coffee Type]]="Ara","Arabica",OrderData[[#This Row],[Coffee Type]]="Lib","Librica",OrderData[[#This Row],[Coffee Type]]="Exc","Excelsior")</f>
        <v>Librica</v>
      </c>
    </row>
    <row r="854" spans="1:17" x14ac:dyDescent="0.3">
      <c r="A854" s="2" t="s">
        <v>1660</v>
      </c>
      <c r="B854" s="3">
        <v>44527</v>
      </c>
      <c r="C854" s="2" t="s">
        <v>1661</v>
      </c>
      <c r="D854" t="s">
        <v>122</v>
      </c>
      <c r="E854" s="2">
        <v>4</v>
      </c>
      <c r="F854" s="2" t="str">
        <f>VLOOKUP(OrderData[[#This Row],[Customer ID]],customers!$A$1:$I$1001,2,FALSE)</f>
        <v>Bear Gaish</v>
      </c>
      <c r="G854" s="2" t="str">
        <f>LEFT(OrderData[[#This Row],[Name]], SEARCH(" ", OrderData[[#This Row],[Name]]) - 1)</f>
        <v>Bear</v>
      </c>
      <c r="H854" s="2" t="str">
        <f>RIGHT(OrderData[[#This Row],[Name]], LEN(OrderData[[#This Row],[Name]]) - SEARCH(" ", OrderData[[#This Row],[Name]]))</f>
        <v>Gaish</v>
      </c>
      <c r="I854" s="2" t="str">
        <f>VLOOKUP(OrderData[[#This Row],[Customer ID]],customers!$A$1:$I$1001,6,FALSE)</f>
        <v>Austin</v>
      </c>
      <c r="J854" s="2" t="str">
        <f>VLOOKUP(OrderData[[#This Row],[Customer ID]],customers!$A$1:$I$1001,7,FALSE)</f>
        <v>United States</v>
      </c>
      <c r="K854" t="str">
        <f>VLOOKUP(OrderData[[#This Row],[Customer ID]],customers!$A$1:$I$1001,9,FALSE)</f>
        <v>Yes</v>
      </c>
      <c r="L854" t="str">
        <f>INDEX(Table3[Coffee Type],MATCH(OrderData[[#This Row],[Product ID]],Table3[Product ID],0))</f>
        <v>Lib</v>
      </c>
      <c r="M854" t="str">
        <f>VLOOKUP(OrderData[[#This Row],[Product ID]],products!$A$1:$G$49,3,FALSE)</f>
        <v>D</v>
      </c>
      <c r="N854">
        <f>VLOOKUP(OrderData[[#This Row],[Product ID]],products!$A$1:$G$49,5,FALSE)</f>
        <v>29.784999999999997</v>
      </c>
      <c r="O854" s="4">
        <f>OrderData[[#This Row],[Unit Price]]*OrderData[[#This Row],[Quantity]]</f>
        <v>119.13999999999999</v>
      </c>
      <c r="P854" t="str" cm="1">
        <f t="array" ref="P854">_xlfn.IFS(OrderData[[#This Row],[Roast Type]]="M","Medium",OrderData[[#This Row],[Roast Type]]="L","Light",OrderData[[#This Row],[Roast Type]]="D","Dark")</f>
        <v>Dark</v>
      </c>
      <c r="Q854" t="str" cm="1">
        <f t="array" ref="Q854">_xlfn.IFS(OrderData[[#This Row],[Coffee Type]]="Rob","Robusta",OrderData[[#This Row],[Coffee Type]]="Ara","Arabica",OrderData[[#This Row],[Coffee Type]]="Lib","Librica",OrderData[[#This Row],[Coffee Type]]="Exc","Excelsior")</f>
        <v>Librica</v>
      </c>
    </row>
    <row r="855" spans="1:17" x14ac:dyDescent="0.3">
      <c r="A855" s="2" t="s">
        <v>1662</v>
      </c>
      <c r="B855" s="3">
        <v>44259</v>
      </c>
      <c r="C855" s="2" t="s">
        <v>1663</v>
      </c>
      <c r="D855" t="s">
        <v>40</v>
      </c>
      <c r="E855" s="2">
        <v>2</v>
      </c>
      <c r="F855" s="2" t="str">
        <f>VLOOKUP(OrderData[[#This Row],[Customer ID]],customers!$A$1:$I$1001,2,FALSE)</f>
        <v>Lynnea Danton</v>
      </c>
      <c r="G855" s="2" t="str">
        <f>LEFT(OrderData[[#This Row],[Name]], SEARCH(" ", OrderData[[#This Row],[Name]]) - 1)</f>
        <v>Lynnea</v>
      </c>
      <c r="H855" s="2" t="str">
        <f>RIGHT(OrderData[[#This Row],[Name]], LEN(OrderData[[#This Row],[Name]]) - SEARCH(" ", OrderData[[#This Row],[Name]]))</f>
        <v>Danton</v>
      </c>
      <c r="I855" s="2" t="str">
        <f>VLOOKUP(OrderData[[#This Row],[Customer ID]],customers!$A$1:$I$1001,6,FALSE)</f>
        <v>El Paso</v>
      </c>
      <c r="J855" s="2" t="str">
        <f>VLOOKUP(OrderData[[#This Row],[Customer ID]],customers!$A$1:$I$1001,7,FALSE)</f>
        <v>United States</v>
      </c>
      <c r="K855" t="str">
        <f>VLOOKUP(OrderData[[#This Row],[Customer ID]],customers!$A$1:$I$1001,9,FALSE)</f>
        <v>No</v>
      </c>
      <c r="L855" t="str">
        <f>INDEX(Table3[Coffee Type],MATCH(OrderData[[#This Row],[Product ID]],Table3[Product ID],0))</f>
        <v>Ara</v>
      </c>
      <c r="M855" t="str">
        <f>VLOOKUP(OrderData[[#This Row],[Product ID]],products!$A$1:$G$49,3,FALSE)</f>
        <v>D</v>
      </c>
      <c r="N855">
        <f>VLOOKUP(OrderData[[#This Row],[Product ID]],products!$A$1:$G$49,5,FALSE)</f>
        <v>9.9499999999999993</v>
      </c>
      <c r="O855" s="4">
        <f>OrderData[[#This Row],[Unit Price]]*OrderData[[#This Row],[Quantity]]</f>
        <v>19.899999999999999</v>
      </c>
      <c r="P855" t="str" cm="1">
        <f t="array" ref="P855">_xlfn.IFS(OrderData[[#This Row],[Roast Type]]="M","Medium",OrderData[[#This Row],[Roast Type]]="L","Light",OrderData[[#This Row],[Roast Type]]="D","Dark")</f>
        <v>Dark</v>
      </c>
      <c r="Q855" t="str" cm="1">
        <f t="array" ref="Q855">_xlfn.IFS(OrderData[[#This Row],[Coffee Type]]="Rob","Robusta",OrderData[[#This Row],[Coffee Type]]="Ara","Arabica",OrderData[[#This Row],[Coffee Type]]="Lib","Librica",OrderData[[#This Row],[Coffee Type]]="Exc","Excelsior")</f>
        <v>Arabica</v>
      </c>
    </row>
    <row r="856" spans="1:17" x14ac:dyDescent="0.3">
      <c r="A856" s="2" t="s">
        <v>1664</v>
      </c>
      <c r="B856" s="3">
        <v>44516</v>
      </c>
      <c r="C856" s="2" t="s">
        <v>1665</v>
      </c>
      <c r="D856" t="s">
        <v>170</v>
      </c>
      <c r="E856" s="2">
        <v>5</v>
      </c>
      <c r="F856" s="2" t="str">
        <f>VLOOKUP(OrderData[[#This Row],[Customer ID]],customers!$A$1:$I$1001,2,FALSE)</f>
        <v>Skipton Morrall</v>
      </c>
      <c r="G856" s="2" t="str">
        <f>LEFT(OrderData[[#This Row],[Name]], SEARCH(" ", OrderData[[#This Row],[Name]]) - 1)</f>
        <v>Skipton</v>
      </c>
      <c r="H856" s="2" t="str">
        <f>RIGHT(OrderData[[#This Row],[Name]], LEN(OrderData[[#This Row],[Name]]) - SEARCH(" ", OrderData[[#This Row],[Name]]))</f>
        <v>Morrall</v>
      </c>
      <c r="I856" s="2" t="str">
        <f>VLOOKUP(OrderData[[#This Row],[Customer ID]],customers!$A$1:$I$1001,6,FALSE)</f>
        <v>Charleston</v>
      </c>
      <c r="J856" s="2" t="str">
        <f>VLOOKUP(OrderData[[#This Row],[Customer ID]],customers!$A$1:$I$1001,7,FALSE)</f>
        <v>United States</v>
      </c>
      <c r="K856" t="str">
        <f>VLOOKUP(OrderData[[#This Row],[Customer ID]],customers!$A$1:$I$1001,9,FALSE)</f>
        <v>Yes</v>
      </c>
      <c r="L856" t="str">
        <f>INDEX(Table3[Coffee Type],MATCH(OrderData[[#This Row],[Product ID]],Table3[Product ID],0))</f>
        <v>Rob</v>
      </c>
      <c r="M856" t="str">
        <f>VLOOKUP(OrderData[[#This Row],[Product ID]],products!$A$1:$G$49,3,FALSE)</f>
        <v>L</v>
      </c>
      <c r="N856">
        <f>VLOOKUP(OrderData[[#This Row],[Product ID]],products!$A$1:$G$49,5,FALSE)</f>
        <v>7.169999999999999</v>
      </c>
      <c r="O856" s="4">
        <f>OrderData[[#This Row],[Unit Price]]*OrderData[[#This Row],[Quantity]]</f>
        <v>35.849999999999994</v>
      </c>
      <c r="P856" t="str" cm="1">
        <f t="array" ref="P856">_xlfn.IFS(OrderData[[#This Row],[Roast Type]]="M","Medium",OrderData[[#This Row],[Roast Type]]="L","Light",OrderData[[#This Row],[Roast Type]]="D","Dark")</f>
        <v>Light</v>
      </c>
      <c r="Q856" t="str" cm="1">
        <f t="array" ref="Q856">_xlfn.IFS(OrderData[[#This Row],[Coffee Type]]="Rob","Robusta",OrderData[[#This Row],[Coffee Type]]="Ara","Arabica",OrderData[[#This Row],[Coffee Type]]="Lib","Librica",OrderData[[#This Row],[Coffee Type]]="Exc","Excelsior")</f>
        <v>Robusta</v>
      </c>
    </row>
    <row r="857" spans="1:17" x14ac:dyDescent="0.3">
      <c r="A857" s="2" t="s">
        <v>1666</v>
      </c>
      <c r="B857" s="3">
        <v>43632</v>
      </c>
      <c r="C857" s="2" t="s">
        <v>1667</v>
      </c>
      <c r="D857" t="s">
        <v>122</v>
      </c>
      <c r="E857" s="2">
        <v>3</v>
      </c>
      <c r="F857" s="2" t="str">
        <f>VLOOKUP(OrderData[[#This Row],[Customer ID]],customers!$A$1:$I$1001,2,FALSE)</f>
        <v>Devan Crownshaw</v>
      </c>
      <c r="G857" s="2" t="str">
        <f>LEFT(OrderData[[#This Row],[Name]], SEARCH(" ", OrderData[[#This Row],[Name]]) - 1)</f>
        <v>Devan</v>
      </c>
      <c r="H857" s="2" t="str">
        <f>RIGHT(OrderData[[#This Row],[Name]], LEN(OrderData[[#This Row],[Name]]) - SEARCH(" ", OrderData[[#This Row],[Name]]))</f>
        <v>Crownshaw</v>
      </c>
      <c r="I857" s="2" t="str">
        <f>VLOOKUP(OrderData[[#This Row],[Customer ID]],customers!$A$1:$I$1001,6,FALSE)</f>
        <v>Allentown</v>
      </c>
      <c r="J857" s="2" t="str">
        <f>VLOOKUP(OrderData[[#This Row],[Customer ID]],customers!$A$1:$I$1001,7,FALSE)</f>
        <v>United States</v>
      </c>
      <c r="K857" t="str">
        <f>VLOOKUP(OrderData[[#This Row],[Customer ID]],customers!$A$1:$I$1001,9,FALSE)</f>
        <v>No</v>
      </c>
      <c r="L857" t="str">
        <f>INDEX(Table3[Coffee Type],MATCH(OrderData[[#This Row],[Product ID]],Table3[Product ID],0))</f>
        <v>Lib</v>
      </c>
      <c r="M857" t="str">
        <f>VLOOKUP(OrderData[[#This Row],[Product ID]],products!$A$1:$G$49,3,FALSE)</f>
        <v>D</v>
      </c>
      <c r="N857">
        <f>VLOOKUP(OrderData[[#This Row],[Product ID]],products!$A$1:$G$49,5,FALSE)</f>
        <v>29.784999999999997</v>
      </c>
      <c r="O857" s="4">
        <f>OrderData[[#This Row],[Unit Price]]*OrderData[[#This Row],[Quantity]]</f>
        <v>89.35499999999999</v>
      </c>
      <c r="P857" t="str" cm="1">
        <f t="array" ref="P857">_xlfn.IFS(OrderData[[#This Row],[Roast Type]]="M","Medium",OrderData[[#This Row],[Roast Type]]="L","Light",OrderData[[#This Row],[Roast Type]]="D","Dark")</f>
        <v>Dark</v>
      </c>
      <c r="Q857" t="str" cm="1">
        <f t="array" ref="Q857">_xlfn.IFS(OrderData[[#This Row],[Coffee Type]]="Rob","Robusta",OrderData[[#This Row],[Coffee Type]]="Ara","Arabica",OrderData[[#This Row],[Coffee Type]]="Lib","Librica",OrderData[[#This Row],[Coffee Type]]="Exc","Excelsior")</f>
        <v>Librica</v>
      </c>
    </row>
    <row r="858" spans="1:17" x14ac:dyDescent="0.3">
      <c r="A858" s="2" t="s">
        <v>1668</v>
      </c>
      <c r="B858" s="3">
        <v>44031</v>
      </c>
      <c r="C858" s="2" t="s">
        <v>1613</v>
      </c>
      <c r="D858" t="s">
        <v>90</v>
      </c>
      <c r="E858" s="2">
        <v>2</v>
      </c>
      <c r="F858" s="2" t="str">
        <f>VLOOKUP(OrderData[[#This Row],[Customer ID]],customers!$A$1:$I$1001,2,FALSE)</f>
        <v>Odelia Skerme</v>
      </c>
      <c r="G858" s="2" t="str">
        <f>LEFT(OrderData[[#This Row],[Name]], SEARCH(" ", OrderData[[#This Row],[Name]]) - 1)</f>
        <v>Odelia</v>
      </c>
      <c r="H858" s="2" t="str">
        <f>RIGHT(OrderData[[#This Row],[Name]], LEN(OrderData[[#This Row],[Name]]) - SEARCH(" ", OrderData[[#This Row],[Name]]))</f>
        <v>Skerme</v>
      </c>
      <c r="I858" s="2" t="str">
        <f>VLOOKUP(OrderData[[#This Row],[Customer ID]],customers!$A$1:$I$1001,6,FALSE)</f>
        <v>Oklahoma City</v>
      </c>
      <c r="J858" s="2" t="str">
        <f>VLOOKUP(OrderData[[#This Row],[Customer ID]],customers!$A$1:$I$1001,7,FALSE)</f>
        <v>United States</v>
      </c>
      <c r="K858" t="str">
        <f>VLOOKUP(OrderData[[#This Row],[Customer ID]],customers!$A$1:$I$1001,9,FALSE)</f>
        <v>Yes</v>
      </c>
      <c r="L858" t="str">
        <f>INDEX(Table3[Coffee Type],MATCH(OrderData[[#This Row],[Product ID]],Table3[Product ID],0))</f>
        <v>Lib</v>
      </c>
      <c r="M858" t="str">
        <f>VLOOKUP(OrderData[[#This Row],[Product ID]],products!$A$1:$G$49,3,FALSE)</f>
        <v>M</v>
      </c>
      <c r="N858">
        <f>VLOOKUP(OrderData[[#This Row],[Product ID]],products!$A$1:$G$49,5,FALSE)</f>
        <v>4.3650000000000002</v>
      </c>
      <c r="O858" s="4">
        <f>OrderData[[#This Row],[Unit Price]]*OrderData[[#This Row],[Quantity]]</f>
        <v>8.73</v>
      </c>
      <c r="P858" t="str" cm="1">
        <f t="array" ref="P858">_xlfn.IFS(OrderData[[#This Row],[Roast Type]]="M","Medium",OrderData[[#This Row],[Roast Type]]="L","Light",OrderData[[#This Row],[Roast Type]]="D","Dark")</f>
        <v>Medium</v>
      </c>
      <c r="Q858" t="str" cm="1">
        <f t="array" ref="Q858">_xlfn.IFS(OrderData[[#This Row],[Coffee Type]]="Rob","Robusta",OrderData[[#This Row],[Coffee Type]]="Ara","Arabica",OrderData[[#This Row],[Coffee Type]]="Lib","Librica",OrderData[[#This Row],[Coffee Type]]="Exc","Excelsior")</f>
        <v>Librica</v>
      </c>
    </row>
    <row r="859" spans="1:17" x14ac:dyDescent="0.3">
      <c r="A859" s="2" t="s">
        <v>1669</v>
      </c>
      <c r="B859" s="3">
        <v>43889</v>
      </c>
      <c r="C859" s="2" t="s">
        <v>1670</v>
      </c>
      <c r="D859" t="s">
        <v>23</v>
      </c>
      <c r="E859" s="2">
        <v>5</v>
      </c>
      <c r="F859" s="2" t="str">
        <f>VLOOKUP(OrderData[[#This Row],[Customer ID]],customers!$A$1:$I$1001,2,FALSE)</f>
        <v>Joceline Reddoch</v>
      </c>
      <c r="G859" s="2" t="str">
        <f>LEFT(OrderData[[#This Row],[Name]], SEARCH(" ", OrderData[[#This Row],[Name]]) - 1)</f>
        <v>Joceline</v>
      </c>
      <c r="H859" s="2" t="str">
        <f>RIGHT(OrderData[[#This Row],[Name]], LEN(OrderData[[#This Row],[Name]]) - SEARCH(" ", OrderData[[#This Row],[Name]]))</f>
        <v>Reddoch</v>
      </c>
      <c r="I859" s="2" t="str">
        <f>VLOOKUP(OrderData[[#This Row],[Customer ID]],customers!$A$1:$I$1001,6,FALSE)</f>
        <v>Largo</v>
      </c>
      <c r="J859" s="2" t="str">
        <f>VLOOKUP(OrderData[[#This Row],[Customer ID]],customers!$A$1:$I$1001,7,FALSE)</f>
        <v>United States</v>
      </c>
      <c r="K859" t="str">
        <f>VLOOKUP(OrderData[[#This Row],[Customer ID]],customers!$A$1:$I$1001,9,FALSE)</f>
        <v>No</v>
      </c>
      <c r="L859" t="str">
        <f>INDEX(Table3[Coffee Type],MATCH(OrderData[[#This Row],[Product ID]],Table3[Product ID],0))</f>
        <v>Rob</v>
      </c>
      <c r="M859" t="str">
        <f>VLOOKUP(OrderData[[#This Row],[Product ID]],products!$A$1:$G$49,3,FALSE)</f>
        <v>L</v>
      </c>
      <c r="N859">
        <f>VLOOKUP(OrderData[[#This Row],[Product ID]],products!$A$1:$G$49,5,FALSE)</f>
        <v>27.484999999999996</v>
      </c>
      <c r="O859" s="4">
        <f>OrderData[[#This Row],[Unit Price]]*OrderData[[#This Row],[Quantity]]</f>
        <v>137.42499999999998</v>
      </c>
      <c r="P859" t="str" cm="1">
        <f t="array" ref="P859">_xlfn.IFS(OrderData[[#This Row],[Roast Type]]="M","Medium",OrderData[[#This Row],[Roast Type]]="L","Light",OrderData[[#This Row],[Roast Type]]="D","Dark")</f>
        <v>Light</v>
      </c>
      <c r="Q859" t="str" cm="1">
        <f t="array" ref="Q859">_xlfn.IFS(OrderData[[#This Row],[Coffee Type]]="Rob","Robusta",OrderData[[#This Row],[Coffee Type]]="Ara","Arabica",OrderData[[#This Row],[Coffee Type]]="Lib","Librica",OrderData[[#This Row],[Coffee Type]]="Exc","Excelsior")</f>
        <v>Robusta</v>
      </c>
    </row>
    <row r="860" spans="1:17" x14ac:dyDescent="0.3">
      <c r="A860" s="2" t="s">
        <v>1671</v>
      </c>
      <c r="B860" s="3">
        <v>43638</v>
      </c>
      <c r="C860" s="2" t="s">
        <v>1672</v>
      </c>
      <c r="D860" t="s">
        <v>91</v>
      </c>
      <c r="E860" s="2">
        <v>4</v>
      </c>
      <c r="F860" s="2" t="str">
        <f>VLOOKUP(OrderData[[#This Row],[Customer ID]],customers!$A$1:$I$1001,2,FALSE)</f>
        <v>Shelley Titley</v>
      </c>
      <c r="G860" s="2" t="str">
        <f>LEFT(OrderData[[#This Row],[Name]], SEARCH(" ", OrderData[[#This Row],[Name]]) - 1)</f>
        <v>Shelley</v>
      </c>
      <c r="H860" s="2" t="str">
        <f>RIGHT(OrderData[[#This Row],[Name]], LEN(OrderData[[#This Row],[Name]]) - SEARCH(" ", OrderData[[#This Row],[Name]]))</f>
        <v>Titley</v>
      </c>
      <c r="I860" s="2" t="str">
        <f>VLOOKUP(OrderData[[#This Row],[Customer ID]],customers!$A$1:$I$1001,6,FALSE)</f>
        <v>Fargo</v>
      </c>
      <c r="J860" s="2" t="str">
        <f>VLOOKUP(OrderData[[#This Row],[Customer ID]],customers!$A$1:$I$1001,7,FALSE)</f>
        <v>United States</v>
      </c>
      <c r="K860" t="str">
        <f>VLOOKUP(OrderData[[#This Row],[Customer ID]],customers!$A$1:$I$1001,9,FALSE)</f>
        <v>No</v>
      </c>
      <c r="L860" t="str">
        <f>INDEX(Table3[Coffee Type],MATCH(OrderData[[#This Row],[Product ID]],Table3[Product ID],0))</f>
        <v>Lib</v>
      </c>
      <c r="M860" t="str">
        <f>VLOOKUP(OrderData[[#This Row],[Product ID]],products!$A$1:$G$49,3,FALSE)</f>
        <v>M</v>
      </c>
      <c r="N860">
        <f>VLOOKUP(OrderData[[#This Row],[Product ID]],products!$A$1:$G$49,5,FALSE)</f>
        <v>8.73</v>
      </c>
      <c r="O860" s="4">
        <f>OrderData[[#This Row],[Unit Price]]*OrderData[[#This Row],[Quantity]]</f>
        <v>34.92</v>
      </c>
      <c r="P860" t="str" cm="1">
        <f t="array" ref="P860">_xlfn.IFS(OrderData[[#This Row],[Roast Type]]="M","Medium",OrderData[[#This Row],[Roast Type]]="L","Light",OrderData[[#This Row],[Roast Type]]="D","Dark")</f>
        <v>Medium</v>
      </c>
      <c r="Q860" t="str" cm="1">
        <f t="array" ref="Q860">_xlfn.IFS(OrderData[[#This Row],[Coffee Type]]="Rob","Robusta",OrderData[[#This Row],[Coffee Type]]="Ara","Arabica",OrderData[[#This Row],[Coffee Type]]="Lib","Librica",OrderData[[#This Row],[Coffee Type]]="Exc","Excelsior")</f>
        <v>Librica</v>
      </c>
    </row>
    <row r="861" spans="1:17" x14ac:dyDescent="0.3">
      <c r="A861" s="2" t="s">
        <v>1673</v>
      </c>
      <c r="B861" s="3">
        <v>43716</v>
      </c>
      <c r="C861" s="2" t="s">
        <v>1674</v>
      </c>
      <c r="D861" t="s">
        <v>217</v>
      </c>
      <c r="E861" s="2">
        <v>6</v>
      </c>
      <c r="F861" s="2" t="str">
        <f>VLOOKUP(OrderData[[#This Row],[Customer ID]],customers!$A$1:$I$1001,2,FALSE)</f>
        <v>Redd Simao</v>
      </c>
      <c r="G861" s="2" t="str">
        <f>LEFT(OrderData[[#This Row],[Name]], SEARCH(" ", OrderData[[#This Row],[Name]]) - 1)</f>
        <v>Redd</v>
      </c>
      <c r="H861" s="2" t="str">
        <f>RIGHT(OrderData[[#This Row],[Name]], LEN(OrderData[[#This Row],[Name]]) - SEARCH(" ", OrderData[[#This Row],[Name]]))</f>
        <v>Simao</v>
      </c>
      <c r="I861" s="2" t="str">
        <f>VLOOKUP(OrderData[[#This Row],[Customer ID]],customers!$A$1:$I$1001,6,FALSE)</f>
        <v>Fort Smith</v>
      </c>
      <c r="J861" s="2" t="str">
        <f>VLOOKUP(OrderData[[#This Row],[Customer ID]],customers!$A$1:$I$1001,7,FALSE)</f>
        <v>United States</v>
      </c>
      <c r="K861" t="str">
        <f>VLOOKUP(OrderData[[#This Row],[Customer ID]],customers!$A$1:$I$1001,9,FALSE)</f>
        <v>No</v>
      </c>
      <c r="L861" t="str">
        <f>INDEX(Table3[Coffee Type],MATCH(OrderData[[#This Row],[Product ID]],Table3[Product ID],0))</f>
        <v>Ara</v>
      </c>
      <c r="M861" t="str">
        <f>VLOOKUP(OrderData[[#This Row],[Product ID]],products!$A$1:$G$49,3,FALSE)</f>
        <v>L</v>
      </c>
      <c r="N861">
        <f>VLOOKUP(OrderData[[#This Row],[Product ID]],products!$A$1:$G$49,5,FALSE)</f>
        <v>29.784999999999997</v>
      </c>
      <c r="O861" s="4">
        <f>OrderData[[#This Row],[Unit Price]]*OrderData[[#This Row],[Quantity]]</f>
        <v>178.70999999999998</v>
      </c>
      <c r="P861" t="str" cm="1">
        <f t="array" ref="P861">_xlfn.IFS(OrderData[[#This Row],[Roast Type]]="M","Medium",OrderData[[#This Row],[Roast Type]]="L","Light",OrderData[[#This Row],[Roast Type]]="D","Dark")</f>
        <v>Light</v>
      </c>
      <c r="Q861" t="str" cm="1">
        <f t="array" ref="Q861">_xlfn.IFS(OrderData[[#This Row],[Coffee Type]]="Rob","Robusta",OrderData[[#This Row],[Coffee Type]]="Ara","Arabica",OrderData[[#This Row],[Coffee Type]]="Lib","Librica",OrderData[[#This Row],[Coffee Type]]="Exc","Excelsior")</f>
        <v>Arabica</v>
      </c>
    </row>
    <row r="862" spans="1:17" x14ac:dyDescent="0.3">
      <c r="A862" s="2" t="s">
        <v>1675</v>
      </c>
      <c r="B862" s="3">
        <v>44707</v>
      </c>
      <c r="C862" s="2" t="s">
        <v>1676</v>
      </c>
      <c r="D862" t="s">
        <v>184</v>
      </c>
      <c r="E862" s="2">
        <v>1</v>
      </c>
      <c r="F862" s="2" t="str">
        <f>VLOOKUP(OrderData[[#This Row],[Customer ID]],customers!$A$1:$I$1001,2,FALSE)</f>
        <v>Cece Inker</v>
      </c>
      <c r="G862" s="2" t="str">
        <f>LEFT(OrderData[[#This Row],[Name]], SEARCH(" ", OrderData[[#This Row],[Name]]) - 1)</f>
        <v>Cece</v>
      </c>
      <c r="H862" s="2" t="str">
        <f>RIGHT(OrderData[[#This Row],[Name]], LEN(OrderData[[#This Row],[Name]]) - SEARCH(" ", OrderData[[#This Row],[Name]]))</f>
        <v>Inker</v>
      </c>
      <c r="I862" s="2" t="str">
        <f>VLOOKUP(OrderData[[#This Row],[Customer ID]],customers!$A$1:$I$1001,6,FALSE)</f>
        <v>Lakeland</v>
      </c>
      <c r="J862" s="2" t="str">
        <f>VLOOKUP(OrderData[[#This Row],[Customer ID]],customers!$A$1:$I$1001,7,FALSE)</f>
        <v>United States</v>
      </c>
      <c r="K862" t="str">
        <f>VLOOKUP(OrderData[[#This Row],[Customer ID]],customers!$A$1:$I$1001,9,FALSE)</f>
        <v>No</v>
      </c>
      <c r="L862" t="str">
        <f>INDEX(Table3[Coffee Type],MATCH(OrderData[[#This Row],[Product ID]],Table3[Product ID],0))</f>
        <v>Ara</v>
      </c>
      <c r="M862" t="str">
        <f>VLOOKUP(OrderData[[#This Row],[Product ID]],products!$A$1:$G$49,3,FALSE)</f>
        <v>M</v>
      </c>
      <c r="N862">
        <f>VLOOKUP(OrderData[[#This Row],[Product ID]],products!$A$1:$G$49,5,FALSE)</f>
        <v>25.874999999999996</v>
      </c>
      <c r="O862" s="4">
        <f>OrderData[[#This Row],[Unit Price]]*OrderData[[#This Row],[Quantity]]</f>
        <v>25.874999999999996</v>
      </c>
      <c r="P862" t="str" cm="1">
        <f t="array" ref="P862">_xlfn.IFS(OrderData[[#This Row],[Roast Type]]="M","Medium",OrderData[[#This Row],[Roast Type]]="L","Light",OrderData[[#This Row],[Roast Type]]="D","Dark")</f>
        <v>Medium</v>
      </c>
      <c r="Q862" t="str" cm="1">
        <f t="array" ref="Q862">_xlfn.IFS(OrderData[[#This Row],[Coffee Type]]="Rob","Robusta",OrderData[[#This Row],[Coffee Type]]="Ara","Arabica",OrderData[[#This Row],[Coffee Type]]="Lib","Librica",OrderData[[#This Row],[Coffee Type]]="Exc","Excelsior")</f>
        <v>Arabica</v>
      </c>
    </row>
    <row r="863" spans="1:17" x14ac:dyDescent="0.3">
      <c r="A863" s="2" t="s">
        <v>1677</v>
      </c>
      <c r="B863" s="3">
        <v>43802</v>
      </c>
      <c r="C863" s="2" t="s">
        <v>1678</v>
      </c>
      <c r="D863" t="s">
        <v>26</v>
      </c>
      <c r="E863" s="2">
        <v>6</v>
      </c>
      <c r="F863" s="2" t="str">
        <f>VLOOKUP(OrderData[[#This Row],[Customer ID]],customers!$A$1:$I$1001,2,FALSE)</f>
        <v>Noel Chisholm</v>
      </c>
      <c r="G863" s="2" t="str">
        <f>LEFT(OrderData[[#This Row],[Name]], SEARCH(" ", OrderData[[#This Row],[Name]]) - 1)</f>
        <v>Noel</v>
      </c>
      <c r="H863" s="2" t="str">
        <f>RIGHT(OrderData[[#This Row],[Name]], LEN(OrderData[[#This Row],[Name]]) - SEARCH(" ", OrderData[[#This Row],[Name]]))</f>
        <v>Chisholm</v>
      </c>
      <c r="I863" s="2" t="str">
        <f>VLOOKUP(OrderData[[#This Row],[Customer ID]],customers!$A$1:$I$1001,6,FALSE)</f>
        <v>Knoxville</v>
      </c>
      <c r="J863" s="2" t="str">
        <f>VLOOKUP(OrderData[[#This Row],[Customer ID]],customers!$A$1:$I$1001,7,FALSE)</f>
        <v>United States</v>
      </c>
      <c r="K863" t="str">
        <f>VLOOKUP(OrderData[[#This Row],[Customer ID]],customers!$A$1:$I$1001,9,FALSE)</f>
        <v>Yes</v>
      </c>
      <c r="L863" t="str">
        <f>INDEX(Table3[Coffee Type],MATCH(OrderData[[#This Row],[Product ID]],Table3[Product ID],0))</f>
        <v>Lib</v>
      </c>
      <c r="M863" t="str">
        <f>VLOOKUP(OrderData[[#This Row],[Product ID]],products!$A$1:$G$49,3,FALSE)</f>
        <v>D</v>
      </c>
      <c r="N863">
        <f>VLOOKUP(OrderData[[#This Row],[Product ID]],products!$A$1:$G$49,5,FALSE)</f>
        <v>12.95</v>
      </c>
      <c r="O863" s="4">
        <f>OrderData[[#This Row],[Unit Price]]*OrderData[[#This Row],[Quantity]]</f>
        <v>77.699999999999989</v>
      </c>
      <c r="P863" t="str" cm="1">
        <f t="array" ref="P863">_xlfn.IFS(OrderData[[#This Row],[Roast Type]]="M","Medium",OrderData[[#This Row],[Roast Type]]="L","Light",OrderData[[#This Row],[Roast Type]]="D","Dark")</f>
        <v>Dark</v>
      </c>
      <c r="Q863" t="str" cm="1">
        <f t="array" ref="Q863">_xlfn.IFS(OrderData[[#This Row],[Coffee Type]]="Rob","Robusta",OrderData[[#This Row],[Coffee Type]]="Ara","Arabica",OrderData[[#This Row],[Coffee Type]]="Lib","Librica",OrderData[[#This Row],[Coffee Type]]="Exc","Excelsior")</f>
        <v>Librica</v>
      </c>
    </row>
    <row r="864" spans="1:17" x14ac:dyDescent="0.3">
      <c r="A864" s="2" t="s">
        <v>1679</v>
      </c>
      <c r="B864" s="3">
        <v>43725</v>
      </c>
      <c r="C864" s="2" t="s">
        <v>1680</v>
      </c>
      <c r="D864" t="s">
        <v>15</v>
      </c>
      <c r="E864" s="2">
        <v>1</v>
      </c>
      <c r="F864" s="2" t="str">
        <f>VLOOKUP(OrderData[[#This Row],[Customer ID]],customers!$A$1:$I$1001,2,FALSE)</f>
        <v>Grazia Oats</v>
      </c>
      <c r="G864" s="2" t="str">
        <f>LEFT(OrderData[[#This Row],[Name]], SEARCH(" ", OrderData[[#This Row],[Name]]) - 1)</f>
        <v>Grazia</v>
      </c>
      <c r="H864" s="2" t="str">
        <f>RIGHT(OrderData[[#This Row],[Name]], LEN(OrderData[[#This Row],[Name]]) - SEARCH(" ", OrderData[[#This Row],[Name]]))</f>
        <v>Oats</v>
      </c>
      <c r="I864" s="2" t="str">
        <f>VLOOKUP(OrderData[[#This Row],[Customer ID]],customers!$A$1:$I$1001,6,FALSE)</f>
        <v>Los Angeles</v>
      </c>
      <c r="J864" s="2" t="str">
        <f>VLOOKUP(OrderData[[#This Row],[Customer ID]],customers!$A$1:$I$1001,7,FALSE)</f>
        <v>United States</v>
      </c>
      <c r="K864" t="str">
        <f>VLOOKUP(OrderData[[#This Row],[Customer ID]],customers!$A$1:$I$1001,9,FALSE)</f>
        <v>Yes</v>
      </c>
      <c r="L864" t="str">
        <f>INDEX(Table3[Coffee Type],MATCH(OrderData[[#This Row],[Product ID]],Table3[Product ID],0))</f>
        <v>Rob</v>
      </c>
      <c r="M864" t="str">
        <f>VLOOKUP(OrderData[[#This Row],[Product ID]],products!$A$1:$G$49,3,FALSE)</f>
        <v>M</v>
      </c>
      <c r="N864">
        <f>VLOOKUP(OrderData[[#This Row],[Product ID]],products!$A$1:$G$49,5,FALSE)</f>
        <v>9.9499999999999993</v>
      </c>
      <c r="O864" s="4">
        <f>OrderData[[#This Row],[Unit Price]]*OrderData[[#This Row],[Quantity]]</f>
        <v>9.9499999999999993</v>
      </c>
      <c r="P864" t="str" cm="1">
        <f t="array" ref="P864">_xlfn.IFS(OrderData[[#This Row],[Roast Type]]="M","Medium",OrderData[[#This Row],[Roast Type]]="L","Light",OrderData[[#This Row],[Roast Type]]="D","Dark")</f>
        <v>Medium</v>
      </c>
      <c r="Q864" t="str" cm="1">
        <f t="array" ref="Q864">_xlfn.IFS(OrderData[[#This Row],[Coffee Type]]="Rob","Robusta",OrderData[[#This Row],[Coffee Type]]="Ara","Arabica",OrderData[[#This Row],[Coffee Type]]="Lib","Librica",OrderData[[#This Row],[Coffee Type]]="Exc","Excelsior")</f>
        <v>Robusta</v>
      </c>
    </row>
    <row r="865" spans="1:17" x14ac:dyDescent="0.3">
      <c r="A865" s="2" t="s">
        <v>1681</v>
      </c>
      <c r="B865" s="3">
        <v>44712</v>
      </c>
      <c r="C865" s="2" t="s">
        <v>1682</v>
      </c>
      <c r="D865" t="s">
        <v>109</v>
      </c>
      <c r="E865" s="2">
        <v>2</v>
      </c>
      <c r="F865" s="2" t="str">
        <f>VLOOKUP(OrderData[[#This Row],[Customer ID]],customers!$A$1:$I$1001,2,FALSE)</f>
        <v>Meade Birkin</v>
      </c>
      <c r="G865" s="2" t="str">
        <f>LEFT(OrderData[[#This Row],[Name]], SEARCH(" ", OrderData[[#This Row],[Name]]) - 1)</f>
        <v>Meade</v>
      </c>
      <c r="H865" s="2" t="str">
        <f>RIGHT(OrderData[[#This Row],[Name]], LEN(OrderData[[#This Row],[Name]]) - SEARCH(" ", OrderData[[#This Row],[Name]]))</f>
        <v>Birkin</v>
      </c>
      <c r="I865" s="2" t="str">
        <f>VLOOKUP(OrderData[[#This Row],[Customer ID]],customers!$A$1:$I$1001,6,FALSE)</f>
        <v>Miami</v>
      </c>
      <c r="J865" s="2" t="str">
        <f>VLOOKUP(OrderData[[#This Row],[Customer ID]],customers!$A$1:$I$1001,7,FALSE)</f>
        <v>United States</v>
      </c>
      <c r="K865" t="str">
        <f>VLOOKUP(OrderData[[#This Row],[Customer ID]],customers!$A$1:$I$1001,9,FALSE)</f>
        <v>Yes</v>
      </c>
      <c r="L865" t="str">
        <f>INDEX(Table3[Coffee Type],MATCH(OrderData[[#This Row],[Product ID]],Table3[Product ID],0))</f>
        <v>Lib</v>
      </c>
      <c r="M865" t="str">
        <f>VLOOKUP(OrderData[[#This Row],[Product ID]],products!$A$1:$G$49,3,FALSE)</f>
        <v>M</v>
      </c>
      <c r="N865">
        <f>VLOOKUP(OrderData[[#This Row],[Product ID]],products!$A$1:$G$49,5,FALSE)</f>
        <v>14.55</v>
      </c>
      <c r="O865" s="4">
        <f>OrderData[[#This Row],[Unit Price]]*OrderData[[#This Row],[Quantity]]</f>
        <v>29.1</v>
      </c>
      <c r="P865" t="str" cm="1">
        <f t="array" ref="P865">_xlfn.IFS(OrderData[[#This Row],[Roast Type]]="M","Medium",OrderData[[#This Row],[Roast Type]]="L","Light",OrderData[[#This Row],[Roast Type]]="D","Dark")</f>
        <v>Medium</v>
      </c>
      <c r="Q865" t="str" cm="1">
        <f t="array" ref="Q865">_xlfn.IFS(OrderData[[#This Row],[Coffee Type]]="Rob","Robusta",OrderData[[#This Row],[Coffee Type]]="Ara","Arabica",OrderData[[#This Row],[Coffee Type]]="Lib","Librica",OrderData[[#This Row],[Coffee Type]]="Exc","Excelsior")</f>
        <v>Librica</v>
      </c>
    </row>
    <row r="866" spans="1:17" x14ac:dyDescent="0.3">
      <c r="A866" s="2" t="s">
        <v>1683</v>
      </c>
      <c r="B866" s="3">
        <v>43759</v>
      </c>
      <c r="C866" s="2" t="s">
        <v>1684</v>
      </c>
      <c r="D866" t="s">
        <v>195</v>
      </c>
      <c r="E866" s="2">
        <v>6</v>
      </c>
      <c r="F866" s="2" t="str">
        <f>VLOOKUP(OrderData[[#This Row],[Customer ID]],customers!$A$1:$I$1001,2,FALSE)</f>
        <v>Ronda Pyson</v>
      </c>
      <c r="G866" s="2" t="str">
        <f>LEFT(OrderData[[#This Row],[Name]], SEARCH(" ", OrderData[[#This Row],[Name]]) - 1)</f>
        <v>Ronda</v>
      </c>
      <c r="H866" s="2" t="str">
        <f>RIGHT(OrderData[[#This Row],[Name]], LEN(OrderData[[#This Row],[Name]]) - SEARCH(" ", OrderData[[#This Row],[Name]]))</f>
        <v>Pyson</v>
      </c>
      <c r="I866" s="2" t="str">
        <f>VLOOKUP(OrderData[[#This Row],[Customer ID]],customers!$A$1:$I$1001,6,FALSE)</f>
        <v>Clones</v>
      </c>
      <c r="J866" s="2" t="str">
        <f>VLOOKUP(OrderData[[#This Row],[Customer ID]],customers!$A$1:$I$1001,7,FALSE)</f>
        <v>Ireland</v>
      </c>
      <c r="K866" t="str">
        <f>VLOOKUP(OrderData[[#This Row],[Customer ID]],customers!$A$1:$I$1001,9,FALSE)</f>
        <v>No</v>
      </c>
      <c r="L866" t="str">
        <f>INDEX(Table3[Coffee Type],MATCH(OrderData[[#This Row],[Product ID]],Table3[Product ID],0))</f>
        <v>Rob</v>
      </c>
      <c r="M866" t="str">
        <f>VLOOKUP(OrderData[[#This Row],[Product ID]],products!$A$1:$G$49,3,FALSE)</f>
        <v>L</v>
      </c>
      <c r="N866">
        <f>VLOOKUP(OrderData[[#This Row],[Product ID]],products!$A$1:$G$49,5,FALSE)</f>
        <v>3.5849999999999995</v>
      </c>
      <c r="O866" s="4">
        <f>OrderData[[#This Row],[Unit Price]]*OrderData[[#This Row],[Quantity]]</f>
        <v>21.509999999999998</v>
      </c>
      <c r="P866" t="str" cm="1">
        <f t="array" ref="P866">_xlfn.IFS(OrderData[[#This Row],[Roast Type]]="M","Medium",OrderData[[#This Row],[Roast Type]]="L","Light",OrderData[[#This Row],[Roast Type]]="D","Dark")</f>
        <v>Light</v>
      </c>
      <c r="Q866" t="str" cm="1">
        <f t="array" ref="Q866">_xlfn.IFS(OrderData[[#This Row],[Coffee Type]]="Rob","Robusta",OrderData[[#This Row],[Coffee Type]]="Ara","Arabica",OrderData[[#This Row],[Coffee Type]]="Lib","Librica",OrderData[[#This Row],[Coffee Type]]="Exc","Excelsior")</f>
        <v>Robusta</v>
      </c>
    </row>
    <row r="867" spans="1:17" x14ac:dyDescent="0.3">
      <c r="A867" s="2" t="s">
        <v>1685</v>
      </c>
      <c r="B867" s="3">
        <v>44675</v>
      </c>
      <c r="C867" s="2" t="s">
        <v>1686</v>
      </c>
      <c r="D867" t="s">
        <v>80</v>
      </c>
      <c r="E867" s="2">
        <v>1</v>
      </c>
      <c r="F867" s="2" t="str">
        <f>VLOOKUP(OrderData[[#This Row],[Customer ID]],customers!$A$1:$I$1001,2,FALSE)</f>
        <v>Modesty MacConnechie</v>
      </c>
      <c r="G867" s="2" t="str">
        <f>LEFT(OrderData[[#This Row],[Name]], SEARCH(" ", OrderData[[#This Row],[Name]]) - 1)</f>
        <v>Modesty</v>
      </c>
      <c r="H867" s="2" t="str">
        <f>RIGHT(OrderData[[#This Row],[Name]], LEN(OrderData[[#This Row],[Name]]) - SEARCH(" ", OrderData[[#This Row],[Name]]))</f>
        <v>MacConnechie</v>
      </c>
      <c r="I867" s="2" t="str">
        <f>VLOOKUP(OrderData[[#This Row],[Customer ID]],customers!$A$1:$I$1001,6,FALSE)</f>
        <v>Charleston</v>
      </c>
      <c r="J867" s="2" t="str">
        <f>VLOOKUP(OrderData[[#This Row],[Customer ID]],customers!$A$1:$I$1001,7,FALSE)</f>
        <v>United States</v>
      </c>
      <c r="K867" t="str">
        <f>VLOOKUP(OrderData[[#This Row],[Customer ID]],customers!$A$1:$I$1001,9,FALSE)</f>
        <v>Yes</v>
      </c>
      <c r="L867" t="str">
        <f>INDEX(Table3[Coffee Type],MATCH(OrderData[[#This Row],[Product ID]],Table3[Product ID],0))</f>
        <v>Ara</v>
      </c>
      <c r="M867" t="str">
        <f>VLOOKUP(OrderData[[#This Row],[Product ID]],products!$A$1:$G$49,3,FALSE)</f>
        <v>M</v>
      </c>
      <c r="N867">
        <f>VLOOKUP(OrderData[[#This Row],[Product ID]],products!$A$1:$G$49,5,FALSE)</f>
        <v>6.75</v>
      </c>
      <c r="O867" s="4">
        <f>OrderData[[#This Row],[Unit Price]]*OrderData[[#This Row],[Quantity]]</f>
        <v>6.75</v>
      </c>
      <c r="P867" t="str" cm="1">
        <f t="array" ref="P867">_xlfn.IFS(OrderData[[#This Row],[Roast Type]]="M","Medium",OrderData[[#This Row],[Roast Type]]="L","Light",OrderData[[#This Row],[Roast Type]]="D","Dark")</f>
        <v>Medium</v>
      </c>
      <c r="Q867" t="str" cm="1">
        <f t="array" ref="Q867">_xlfn.IFS(OrderData[[#This Row],[Coffee Type]]="Rob","Robusta",OrderData[[#This Row],[Coffee Type]]="Ara","Arabica",OrderData[[#This Row],[Coffee Type]]="Lib","Librica",OrderData[[#This Row],[Coffee Type]]="Exc","Excelsior")</f>
        <v>Arabica</v>
      </c>
    </row>
    <row r="868" spans="1:17" x14ac:dyDescent="0.3">
      <c r="A868" s="2" t="s">
        <v>1687</v>
      </c>
      <c r="B868" s="3">
        <v>44209</v>
      </c>
      <c r="C868" s="2" t="s">
        <v>1688</v>
      </c>
      <c r="D868" t="s">
        <v>85</v>
      </c>
      <c r="E868" s="2">
        <v>3</v>
      </c>
      <c r="F868" s="2" t="str">
        <f>VLOOKUP(OrderData[[#This Row],[Customer ID]],customers!$A$1:$I$1001,2,FALSE)</f>
        <v>Rafaela Treacher</v>
      </c>
      <c r="G868" s="2" t="str">
        <f>LEFT(OrderData[[#This Row],[Name]], SEARCH(" ", OrderData[[#This Row],[Name]]) - 1)</f>
        <v>Rafaela</v>
      </c>
      <c r="H868" s="2" t="str">
        <f>RIGHT(OrderData[[#This Row],[Name]], LEN(OrderData[[#This Row],[Name]]) - SEARCH(" ", OrderData[[#This Row],[Name]]))</f>
        <v>Treacher</v>
      </c>
      <c r="I868" s="2" t="str">
        <f>VLOOKUP(OrderData[[#This Row],[Customer ID]],customers!$A$1:$I$1001,6,FALSE)</f>
        <v>Greystones</v>
      </c>
      <c r="J868" s="2" t="str">
        <f>VLOOKUP(OrderData[[#This Row],[Customer ID]],customers!$A$1:$I$1001,7,FALSE)</f>
        <v>Ireland</v>
      </c>
      <c r="K868" t="str">
        <f>VLOOKUP(OrderData[[#This Row],[Customer ID]],customers!$A$1:$I$1001,9,FALSE)</f>
        <v>No</v>
      </c>
      <c r="L868" t="str">
        <f>INDEX(Table3[Coffee Type],MATCH(OrderData[[#This Row],[Product ID]],Table3[Product ID],0))</f>
        <v>Ara</v>
      </c>
      <c r="M868" t="str">
        <f>VLOOKUP(OrderData[[#This Row],[Product ID]],products!$A$1:$G$49,3,FALSE)</f>
        <v>D</v>
      </c>
      <c r="N868">
        <f>VLOOKUP(OrderData[[#This Row],[Product ID]],products!$A$1:$G$49,5,FALSE)</f>
        <v>5.97</v>
      </c>
      <c r="O868" s="4">
        <f>OrderData[[#This Row],[Unit Price]]*OrderData[[#This Row],[Quantity]]</f>
        <v>17.91</v>
      </c>
      <c r="P868" t="str" cm="1">
        <f t="array" ref="P868">_xlfn.IFS(OrderData[[#This Row],[Roast Type]]="M","Medium",OrderData[[#This Row],[Roast Type]]="L","Light",OrderData[[#This Row],[Roast Type]]="D","Dark")</f>
        <v>Dark</v>
      </c>
      <c r="Q868" t="str" cm="1">
        <f t="array" ref="Q868">_xlfn.IFS(OrderData[[#This Row],[Coffee Type]]="Rob","Robusta",OrderData[[#This Row],[Coffee Type]]="Ara","Arabica",OrderData[[#This Row],[Coffee Type]]="Lib","Librica",OrderData[[#This Row],[Coffee Type]]="Exc","Excelsior")</f>
        <v>Arabica</v>
      </c>
    </row>
    <row r="869" spans="1:17" x14ac:dyDescent="0.3">
      <c r="A869" s="2" t="s">
        <v>1689</v>
      </c>
      <c r="B869" s="3">
        <v>44792</v>
      </c>
      <c r="C869" s="2" t="s">
        <v>1690</v>
      </c>
      <c r="D869" t="s">
        <v>217</v>
      </c>
      <c r="E869" s="2">
        <v>1</v>
      </c>
      <c r="F869" s="2" t="str">
        <f>VLOOKUP(OrderData[[#This Row],[Customer ID]],customers!$A$1:$I$1001,2,FALSE)</f>
        <v>Bee Fattorini</v>
      </c>
      <c r="G869" s="2" t="str">
        <f>LEFT(OrderData[[#This Row],[Name]], SEARCH(" ", OrderData[[#This Row],[Name]]) - 1)</f>
        <v>Bee</v>
      </c>
      <c r="H869" s="2" t="str">
        <f>RIGHT(OrderData[[#This Row],[Name]], LEN(OrderData[[#This Row],[Name]]) - SEARCH(" ", OrderData[[#This Row],[Name]]))</f>
        <v>Fattorini</v>
      </c>
      <c r="I869" s="2" t="str">
        <f>VLOOKUP(OrderData[[#This Row],[Customer ID]],customers!$A$1:$I$1001,6,FALSE)</f>
        <v>Monaghan</v>
      </c>
      <c r="J869" s="2" t="str">
        <f>VLOOKUP(OrderData[[#This Row],[Customer ID]],customers!$A$1:$I$1001,7,FALSE)</f>
        <v>Ireland</v>
      </c>
      <c r="K869" t="str">
        <f>VLOOKUP(OrderData[[#This Row],[Customer ID]],customers!$A$1:$I$1001,9,FALSE)</f>
        <v>Yes</v>
      </c>
      <c r="L869" t="str">
        <f>INDEX(Table3[Coffee Type],MATCH(OrderData[[#This Row],[Product ID]],Table3[Product ID],0))</f>
        <v>Ara</v>
      </c>
      <c r="M869" t="str">
        <f>VLOOKUP(OrderData[[#This Row],[Product ID]],products!$A$1:$G$49,3,FALSE)</f>
        <v>L</v>
      </c>
      <c r="N869">
        <f>VLOOKUP(OrderData[[#This Row],[Product ID]],products!$A$1:$G$49,5,FALSE)</f>
        <v>29.784999999999997</v>
      </c>
      <c r="O869" s="4">
        <f>OrderData[[#This Row],[Unit Price]]*OrderData[[#This Row],[Quantity]]</f>
        <v>29.784999999999997</v>
      </c>
      <c r="P869" t="str" cm="1">
        <f t="array" ref="P869">_xlfn.IFS(OrderData[[#This Row],[Roast Type]]="M","Medium",OrderData[[#This Row],[Roast Type]]="L","Light",OrderData[[#This Row],[Roast Type]]="D","Dark")</f>
        <v>Light</v>
      </c>
      <c r="Q869" t="str" cm="1">
        <f t="array" ref="Q869">_xlfn.IFS(OrderData[[#This Row],[Coffee Type]]="Rob","Robusta",OrderData[[#This Row],[Coffee Type]]="Ara","Arabica",OrderData[[#This Row],[Coffee Type]]="Lib","Librica",OrderData[[#This Row],[Coffee Type]]="Exc","Excelsior")</f>
        <v>Arabica</v>
      </c>
    </row>
    <row r="870" spans="1:17" x14ac:dyDescent="0.3">
      <c r="A870" s="2" t="s">
        <v>1691</v>
      </c>
      <c r="B870" s="3">
        <v>43526</v>
      </c>
      <c r="C870" s="2" t="s">
        <v>1692</v>
      </c>
      <c r="D870" t="s">
        <v>16</v>
      </c>
      <c r="E870" s="2">
        <v>5</v>
      </c>
      <c r="F870" s="2" t="str">
        <f>VLOOKUP(OrderData[[#This Row],[Customer ID]],customers!$A$1:$I$1001,2,FALSE)</f>
        <v>Margie Palleske</v>
      </c>
      <c r="G870" s="2" t="str">
        <f>LEFT(OrderData[[#This Row],[Name]], SEARCH(" ", OrderData[[#This Row],[Name]]) - 1)</f>
        <v>Margie</v>
      </c>
      <c r="H870" s="2" t="str">
        <f>RIGHT(OrderData[[#This Row],[Name]], LEN(OrderData[[#This Row],[Name]]) - SEARCH(" ", OrderData[[#This Row],[Name]]))</f>
        <v>Palleske</v>
      </c>
      <c r="I870" s="2" t="str">
        <f>VLOOKUP(OrderData[[#This Row],[Customer ID]],customers!$A$1:$I$1001,6,FALSE)</f>
        <v>Pompano Beach</v>
      </c>
      <c r="J870" s="2" t="str">
        <f>VLOOKUP(OrderData[[#This Row],[Customer ID]],customers!$A$1:$I$1001,7,FALSE)</f>
        <v>United States</v>
      </c>
      <c r="K870" t="str">
        <f>VLOOKUP(OrderData[[#This Row],[Customer ID]],customers!$A$1:$I$1001,9,FALSE)</f>
        <v>Yes</v>
      </c>
      <c r="L870" t="str">
        <f>INDEX(Table3[Coffee Type],MATCH(OrderData[[#This Row],[Product ID]],Table3[Product ID],0))</f>
        <v>Exc</v>
      </c>
      <c r="M870" t="str">
        <f>VLOOKUP(OrderData[[#This Row],[Product ID]],products!$A$1:$G$49,3,FALSE)</f>
        <v>M</v>
      </c>
      <c r="N870">
        <f>VLOOKUP(OrderData[[#This Row],[Product ID]],products!$A$1:$G$49,5,FALSE)</f>
        <v>8.25</v>
      </c>
      <c r="O870" s="4">
        <f>OrderData[[#This Row],[Unit Price]]*OrderData[[#This Row],[Quantity]]</f>
        <v>41.25</v>
      </c>
      <c r="P870" t="str" cm="1">
        <f t="array" ref="P870">_xlfn.IFS(OrderData[[#This Row],[Roast Type]]="M","Medium",OrderData[[#This Row],[Roast Type]]="L","Light",OrderData[[#This Row],[Roast Type]]="D","Dark")</f>
        <v>Medium</v>
      </c>
      <c r="Q870" t="str" cm="1">
        <f t="array" ref="Q870">_xlfn.IFS(OrderData[[#This Row],[Coffee Type]]="Rob","Robusta",OrderData[[#This Row],[Coffee Type]]="Ara","Arabica",OrderData[[#This Row],[Coffee Type]]="Lib","Librica",OrderData[[#This Row],[Coffee Type]]="Exc","Excelsior")</f>
        <v>Excelsior</v>
      </c>
    </row>
    <row r="871" spans="1:17" x14ac:dyDescent="0.3">
      <c r="A871" s="2" t="s">
        <v>1693</v>
      </c>
      <c r="B871" s="3">
        <v>43851</v>
      </c>
      <c r="C871" s="2" t="s">
        <v>1694</v>
      </c>
      <c r="D871" t="s">
        <v>35</v>
      </c>
      <c r="E871" s="2">
        <v>3</v>
      </c>
      <c r="F871" s="2" t="str">
        <f>VLOOKUP(OrderData[[#This Row],[Customer ID]],customers!$A$1:$I$1001,2,FALSE)</f>
        <v>Alexina Randals</v>
      </c>
      <c r="G871" s="2" t="str">
        <f>LEFT(OrderData[[#This Row],[Name]], SEARCH(" ", OrderData[[#This Row],[Name]]) - 1)</f>
        <v>Alexina</v>
      </c>
      <c r="H871" s="2" t="str">
        <f>RIGHT(OrderData[[#This Row],[Name]], LEN(OrderData[[#This Row],[Name]]) - SEARCH(" ", OrderData[[#This Row],[Name]]))</f>
        <v>Randals</v>
      </c>
      <c r="I871" s="2" t="str">
        <f>VLOOKUP(OrderData[[#This Row],[Customer ID]],customers!$A$1:$I$1001,6,FALSE)</f>
        <v>Sacramento</v>
      </c>
      <c r="J871" s="2" t="str">
        <f>VLOOKUP(OrderData[[#This Row],[Customer ID]],customers!$A$1:$I$1001,7,FALSE)</f>
        <v>United States</v>
      </c>
      <c r="K871" t="str">
        <f>VLOOKUP(OrderData[[#This Row],[Customer ID]],customers!$A$1:$I$1001,9,FALSE)</f>
        <v>Yes</v>
      </c>
      <c r="L871" t="str">
        <f>INDEX(Table3[Coffee Type],MATCH(OrderData[[#This Row],[Product ID]],Table3[Product ID],0))</f>
        <v>Rob</v>
      </c>
      <c r="M871" t="str">
        <f>VLOOKUP(OrderData[[#This Row],[Product ID]],products!$A$1:$G$49,3,FALSE)</f>
        <v>M</v>
      </c>
      <c r="N871">
        <f>VLOOKUP(OrderData[[#This Row],[Product ID]],products!$A$1:$G$49,5,FALSE)</f>
        <v>5.97</v>
      </c>
      <c r="O871" s="4">
        <f>OrderData[[#This Row],[Unit Price]]*OrderData[[#This Row],[Quantity]]</f>
        <v>17.91</v>
      </c>
      <c r="P871" t="str" cm="1">
        <f t="array" ref="P871">_xlfn.IFS(OrderData[[#This Row],[Roast Type]]="M","Medium",OrderData[[#This Row],[Roast Type]]="L","Light",OrderData[[#This Row],[Roast Type]]="D","Dark")</f>
        <v>Medium</v>
      </c>
      <c r="Q871" t="str" cm="1">
        <f t="array" ref="Q871">_xlfn.IFS(OrderData[[#This Row],[Coffee Type]]="Rob","Robusta",OrderData[[#This Row],[Coffee Type]]="Ara","Arabica",OrderData[[#This Row],[Coffee Type]]="Lib","Librica",OrderData[[#This Row],[Coffee Type]]="Exc","Excelsior")</f>
        <v>Robusta</v>
      </c>
    </row>
    <row r="872" spans="1:17" x14ac:dyDescent="0.3">
      <c r="A872" s="2" t="s">
        <v>1695</v>
      </c>
      <c r="B872" s="3">
        <v>44460</v>
      </c>
      <c r="C872" s="2" t="s">
        <v>1696</v>
      </c>
      <c r="D872" t="s">
        <v>29</v>
      </c>
      <c r="E872" s="2">
        <v>1</v>
      </c>
      <c r="F872" s="2" t="str">
        <f>VLOOKUP(OrderData[[#This Row],[Customer ID]],customers!$A$1:$I$1001,2,FALSE)</f>
        <v>Filip Antcliffe</v>
      </c>
      <c r="G872" s="2" t="str">
        <f>LEFT(OrderData[[#This Row],[Name]], SEARCH(" ", OrderData[[#This Row],[Name]]) - 1)</f>
        <v>Filip</v>
      </c>
      <c r="H872" s="2" t="str">
        <f>RIGHT(OrderData[[#This Row],[Name]], LEN(OrderData[[#This Row],[Name]]) - SEARCH(" ", OrderData[[#This Row],[Name]]))</f>
        <v>Antcliffe</v>
      </c>
      <c r="I872" s="2" t="str">
        <f>VLOOKUP(OrderData[[#This Row],[Customer ID]],customers!$A$1:$I$1001,6,FALSE)</f>
        <v>Clonskeagh</v>
      </c>
      <c r="J872" s="2" t="str">
        <f>VLOOKUP(OrderData[[#This Row],[Customer ID]],customers!$A$1:$I$1001,7,FALSE)</f>
        <v>Ireland</v>
      </c>
      <c r="K872" t="str">
        <f>VLOOKUP(OrderData[[#This Row],[Customer ID]],customers!$A$1:$I$1001,9,FALSE)</f>
        <v>Yes</v>
      </c>
      <c r="L872" t="str">
        <f>INDEX(Table3[Coffee Type],MATCH(OrderData[[#This Row],[Product ID]],Table3[Product ID],0))</f>
        <v>Exc</v>
      </c>
      <c r="M872" t="str">
        <f>VLOOKUP(OrderData[[#This Row],[Product ID]],products!$A$1:$G$49,3,FALSE)</f>
        <v>D</v>
      </c>
      <c r="N872">
        <f>VLOOKUP(OrderData[[#This Row],[Product ID]],products!$A$1:$G$49,5,FALSE)</f>
        <v>7.29</v>
      </c>
      <c r="O872" s="4">
        <f>OrderData[[#This Row],[Unit Price]]*OrderData[[#This Row],[Quantity]]</f>
        <v>7.29</v>
      </c>
      <c r="P872" t="str" cm="1">
        <f t="array" ref="P872">_xlfn.IFS(OrderData[[#This Row],[Roast Type]]="M","Medium",OrderData[[#This Row],[Roast Type]]="L","Light",OrderData[[#This Row],[Roast Type]]="D","Dark")</f>
        <v>Dark</v>
      </c>
      <c r="Q872" t="str" cm="1">
        <f t="array" ref="Q872">_xlfn.IFS(OrderData[[#This Row],[Coffee Type]]="Rob","Robusta",OrderData[[#This Row],[Coffee Type]]="Ara","Arabica",OrderData[[#This Row],[Coffee Type]]="Lib","Librica",OrderData[[#This Row],[Coffee Type]]="Exc","Excelsior")</f>
        <v>Excelsior</v>
      </c>
    </row>
    <row r="873" spans="1:17" x14ac:dyDescent="0.3">
      <c r="A873" s="2" t="s">
        <v>1697</v>
      </c>
      <c r="B873" s="3">
        <v>43707</v>
      </c>
      <c r="C873" s="2" t="s">
        <v>1698</v>
      </c>
      <c r="D873" t="s">
        <v>150</v>
      </c>
      <c r="E873" s="2">
        <v>2</v>
      </c>
      <c r="F873" s="2" t="str">
        <f>VLOOKUP(OrderData[[#This Row],[Customer ID]],customers!$A$1:$I$1001,2,FALSE)</f>
        <v>Peyter Matignon</v>
      </c>
      <c r="G873" s="2" t="str">
        <f>LEFT(OrderData[[#This Row],[Name]], SEARCH(" ", OrderData[[#This Row],[Name]]) - 1)</f>
        <v>Peyter</v>
      </c>
      <c r="H873" s="2" t="str">
        <f>RIGHT(OrderData[[#This Row],[Name]], LEN(OrderData[[#This Row],[Name]]) - SEARCH(" ", OrderData[[#This Row],[Name]]))</f>
        <v>Matignon</v>
      </c>
      <c r="I873" s="2" t="str">
        <f>VLOOKUP(OrderData[[#This Row],[Customer ID]],customers!$A$1:$I$1001,6,FALSE)</f>
        <v>Kirkton</v>
      </c>
      <c r="J873" s="2" t="str">
        <f>VLOOKUP(OrderData[[#This Row],[Customer ID]],customers!$A$1:$I$1001,7,FALSE)</f>
        <v>United Kingdom</v>
      </c>
      <c r="K873" t="str">
        <f>VLOOKUP(OrderData[[#This Row],[Customer ID]],customers!$A$1:$I$1001,9,FALSE)</f>
        <v>Yes</v>
      </c>
      <c r="L873" t="str">
        <f>INDEX(Table3[Coffee Type],MATCH(OrderData[[#This Row],[Product ID]],Table3[Product ID],0))</f>
        <v>Exc</v>
      </c>
      <c r="M873" t="str">
        <f>VLOOKUP(OrderData[[#This Row],[Product ID]],products!$A$1:$G$49,3,FALSE)</f>
        <v>L</v>
      </c>
      <c r="N873">
        <f>VLOOKUP(OrderData[[#This Row],[Product ID]],products!$A$1:$G$49,5,FALSE)</f>
        <v>14.85</v>
      </c>
      <c r="O873" s="4">
        <f>OrderData[[#This Row],[Unit Price]]*OrderData[[#This Row],[Quantity]]</f>
        <v>29.7</v>
      </c>
      <c r="P873" t="str" cm="1">
        <f t="array" ref="P873">_xlfn.IFS(OrderData[[#This Row],[Roast Type]]="M","Medium",OrderData[[#This Row],[Roast Type]]="L","Light",OrderData[[#This Row],[Roast Type]]="D","Dark")</f>
        <v>Light</v>
      </c>
      <c r="Q873" t="str" cm="1">
        <f t="array" ref="Q873">_xlfn.IFS(OrderData[[#This Row],[Coffee Type]]="Rob","Robusta",OrderData[[#This Row],[Coffee Type]]="Ara","Arabica",OrderData[[#This Row],[Coffee Type]]="Lib","Librica",OrderData[[#This Row],[Coffee Type]]="Exc","Excelsior")</f>
        <v>Excelsior</v>
      </c>
    </row>
    <row r="874" spans="1:17" x14ac:dyDescent="0.3">
      <c r="A874" s="2" t="s">
        <v>1699</v>
      </c>
      <c r="B874" s="3">
        <v>43521</v>
      </c>
      <c r="C874" s="2" t="s">
        <v>1700</v>
      </c>
      <c r="D874" t="s">
        <v>74</v>
      </c>
      <c r="E874" s="2">
        <v>2</v>
      </c>
      <c r="F874" s="2" t="str">
        <f>VLOOKUP(OrderData[[#This Row],[Customer ID]],customers!$A$1:$I$1001,2,FALSE)</f>
        <v>Claudie Weond</v>
      </c>
      <c r="G874" s="2" t="str">
        <f>LEFT(OrderData[[#This Row],[Name]], SEARCH(" ", OrderData[[#This Row],[Name]]) - 1)</f>
        <v>Claudie</v>
      </c>
      <c r="H874" s="2" t="str">
        <f>RIGHT(OrderData[[#This Row],[Name]], LEN(OrderData[[#This Row],[Name]]) - SEARCH(" ", OrderData[[#This Row],[Name]]))</f>
        <v>Weond</v>
      </c>
      <c r="I874" s="2" t="str">
        <f>VLOOKUP(OrderData[[#This Row],[Customer ID]],customers!$A$1:$I$1001,6,FALSE)</f>
        <v>Asheville</v>
      </c>
      <c r="J874" s="2" t="str">
        <f>VLOOKUP(OrderData[[#This Row],[Customer ID]],customers!$A$1:$I$1001,7,FALSE)</f>
        <v>United States</v>
      </c>
      <c r="K874" t="str">
        <f>VLOOKUP(OrderData[[#This Row],[Customer ID]],customers!$A$1:$I$1001,9,FALSE)</f>
        <v>No</v>
      </c>
      <c r="L874" t="str">
        <f>INDEX(Table3[Coffee Type],MATCH(OrderData[[#This Row],[Product ID]],Table3[Product ID],0))</f>
        <v>Ara</v>
      </c>
      <c r="M874" t="str">
        <f>VLOOKUP(OrderData[[#This Row],[Product ID]],products!$A$1:$G$49,3,FALSE)</f>
        <v>M</v>
      </c>
      <c r="N874">
        <f>VLOOKUP(OrderData[[#This Row],[Product ID]],products!$A$1:$G$49,5,FALSE)</f>
        <v>11.25</v>
      </c>
      <c r="O874" s="4">
        <f>OrderData[[#This Row],[Unit Price]]*OrderData[[#This Row],[Quantity]]</f>
        <v>22.5</v>
      </c>
      <c r="P874" t="str" cm="1">
        <f t="array" ref="P874">_xlfn.IFS(OrderData[[#This Row],[Roast Type]]="M","Medium",OrderData[[#This Row],[Roast Type]]="L","Light",OrderData[[#This Row],[Roast Type]]="D","Dark")</f>
        <v>Medium</v>
      </c>
      <c r="Q874" t="str" cm="1">
        <f t="array" ref="Q874">_xlfn.IFS(OrderData[[#This Row],[Coffee Type]]="Rob","Robusta",OrderData[[#This Row],[Coffee Type]]="Ara","Arabica",OrderData[[#This Row],[Coffee Type]]="Lib","Librica",OrderData[[#This Row],[Coffee Type]]="Exc","Excelsior")</f>
        <v>Arabica</v>
      </c>
    </row>
    <row r="875" spans="1:17" x14ac:dyDescent="0.3">
      <c r="A875" s="2" t="s">
        <v>1701</v>
      </c>
      <c r="B875" s="3">
        <v>43725</v>
      </c>
      <c r="C875" s="2" t="s">
        <v>1686</v>
      </c>
      <c r="D875" t="s">
        <v>175</v>
      </c>
      <c r="E875" s="2">
        <v>4</v>
      </c>
      <c r="F875" s="2" t="str">
        <f>VLOOKUP(OrderData[[#This Row],[Customer ID]],customers!$A$1:$I$1001,2,FALSE)</f>
        <v>Modesty MacConnechie</v>
      </c>
      <c r="G875" s="2" t="str">
        <f>LEFT(OrderData[[#This Row],[Name]], SEARCH(" ", OrderData[[#This Row],[Name]]) - 1)</f>
        <v>Modesty</v>
      </c>
      <c r="H875" s="2" t="str">
        <f>RIGHT(OrderData[[#This Row],[Name]], LEN(OrderData[[#This Row],[Name]]) - SEARCH(" ", OrderData[[#This Row],[Name]]))</f>
        <v>MacConnechie</v>
      </c>
      <c r="I875" s="2" t="str">
        <f>VLOOKUP(OrderData[[#This Row],[Customer ID]],customers!$A$1:$I$1001,6,FALSE)</f>
        <v>Charleston</v>
      </c>
      <c r="J875" s="2" t="str">
        <f>VLOOKUP(OrderData[[#This Row],[Customer ID]],customers!$A$1:$I$1001,7,FALSE)</f>
        <v>United States</v>
      </c>
      <c r="K875" t="str">
        <f>VLOOKUP(OrderData[[#This Row],[Customer ID]],customers!$A$1:$I$1001,9,FALSE)</f>
        <v>Yes</v>
      </c>
      <c r="L875" t="str">
        <f>INDEX(Table3[Coffee Type],MATCH(OrderData[[#This Row],[Product ID]],Table3[Product ID],0))</f>
        <v>Rob</v>
      </c>
      <c r="M875" t="str">
        <f>VLOOKUP(OrderData[[#This Row],[Product ID]],products!$A$1:$G$49,3,FALSE)</f>
        <v>M</v>
      </c>
      <c r="N875">
        <f>VLOOKUP(OrderData[[#This Row],[Product ID]],products!$A$1:$G$49,5,FALSE)</f>
        <v>2.9849999999999999</v>
      </c>
      <c r="O875" s="4">
        <f>OrderData[[#This Row],[Unit Price]]*OrderData[[#This Row],[Quantity]]</f>
        <v>11.94</v>
      </c>
      <c r="P875" t="str" cm="1">
        <f t="array" ref="P875">_xlfn.IFS(OrderData[[#This Row],[Roast Type]]="M","Medium",OrderData[[#This Row],[Roast Type]]="L","Light",OrderData[[#This Row],[Roast Type]]="D","Dark")</f>
        <v>Medium</v>
      </c>
      <c r="Q875" t="str" cm="1">
        <f t="array" ref="Q875">_xlfn.IFS(OrderData[[#This Row],[Coffee Type]]="Rob","Robusta",OrderData[[#This Row],[Coffee Type]]="Ara","Arabica",OrderData[[#This Row],[Coffee Type]]="Lib","Librica",OrderData[[#This Row],[Coffee Type]]="Exc","Excelsior")</f>
        <v>Robusta</v>
      </c>
    </row>
    <row r="876" spans="1:17" x14ac:dyDescent="0.3">
      <c r="A876" s="2" t="s">
        <v>1702</v>
      </c>
      <c r="B876" s="3">
        <v>43680</v>
      </c>
      <c r="C876" s="2" t="s">
        <v>1703</v>
      </c>
      <c r="D876" t="s">
        <v>19</v>
      </c>
      <c r="E876" s="2">
        <v>2</v>
      </c>
      <c r="F876" s="2" t="str">
        <f>VLOOKUP(OrderData[[#This Row],[Customer ID]],customers!$A$1:$I$1001,2,FALSE)</f>
        <v>Jaquenette Skentelbery</v>
      </c>
      <c r="G876" s="2" t="str">
        <f>LEFT(OrderData[[#This Row],[Name]], SEARCH(" ", OrderData[[#This Row],[Name]]) - 1)</f>
        <v>Jaquenette</v>
      </c>
      <c r="H876" s="2" t="str">
        <f>RIGHT(OrderData[[#This Row],[Name]], LEN(OrderData[[#This Row],[Name]]) - SEARCH(" ", OrderData[[#This Row],[Name]]))</f>
        <v>Skentelbery</v>
      </c>
      <c r="I876" s="2" t="str">
        <f>VLOOKUP(OrderData[[#This Row],[Customer ID]],customers!$A$1:$I$1001,6,FALSE)</f>
        <v>Houston</v>
      </c>
      <c r="J876" s="2" t="str">
        <f>VLOOKUP(OrderData[[#This Row],[Customer ID]],customers!$A$1:$I$1001,7,FALSE)</f>
        <v>United States</v>
      </c>
      <c r="K876" t="str">
        <f>VLOOKUP(OrderData[[#This Row],[Customer ID]],customers!$A$1:$I$1001,9,FALSE)</f>
        <v>No</v>
      </c>
      <c r="L876" t="str">
        <f>INDEX(Table3[Coffee Type],MATCH(OrderData[[#This Row],[Product ID]],Table3[Product ID],0))</f>
        <v>Ara</v>
      </c>
      <c r="M876" t="str">
        <f>VLOOKUP(OrderData[[#This Row],[Product ID]],products!$A$1:$G$49,3,FALSE)</f>
        <v>L</v>
      </c>
      <c r="N876">
        <f>VLOOKUP(OrderData[[#This Row],[Product ID]],products!$A$1:$G$49,5,FALSE)</f>
        <v>12.95</v>
      </c>
      <c r="O876" s="4">
        <f>OrderData[[#This Row],[Unit Price]]*OrderData[[#This Row],[Quantity]]</f>
        <v>25.9</v>
      </c>
      <c r="P876" t="str" cm="1">
        <f t="array" ref="P876">_xlfn.IFS(OrderData[[#This Row],[Roast Type]]="M","Medium",OrderData[[#This Row],[Roast Type]]="L","Light",OrderData[[#This Row],[Roast Type]]="D","Dark")</f>
        <v>Light</v>
      </c>
      <c r="Q876" t="str" cm="1">
        <f t="array" ref="Q876">_xlfn.IFS(OrderData[[#This Row],[Coffee Type]]="Rob","Robusta",OrderData[[#This Row],[Coffee Type]]="Ara","Arabica",OrderData[[#This Row],[Coffee Type]]="Lib","Librica",OrderData[[#This Row],[Coffee Type]]="Exc","Excelsior")</f>
        <v>Arabica</v>
      </c>
    </row>
    <row r="877" spans="1:17" x14ac:dyDescent="0.3">
      <c r="A877" s="2" t="s">
        <v>1704</v>
      </c>
      <c r="B877" s="3">
        <v>44253</v>
      </c>
      <c r="C877" s="2" t="s">
        <v>1705</v>
      </c>
      <c r="D877" t="s">
        <v>91</v>
      </c>
      <c r="E877" s="2">
        <v>5</v>
      </c>
      <c r="F877" s="2" t="str">
        <f>VLOOKUP(OrderData[[#This Row],[Customer ID]],customers!$A$1:$I$1001,2,FALSE)</f>
        <v>Orazio Comber</v>
      </c>
      <c r="G877" s="2" t="str">
        <f>LEFT(OrderData[[#This Row],[Name]], SEARCH(" ", OrderData[[#This Row],[Name]]) - 1)</f>
        <v>Orazio</v>
      </c>
      <c r="H877" s="2" t="str">
        <f>RIGHT(OrderData[[#This Row],[Name]], LEN(OrderData[[#This Row],[Name]]) - SEARCH(" ", OrderData[[#This Row],[Name]]))</f>
        <v>Comber</v>
      </c>
      <c r="I877" s="2" t="str">
        <f>VLOOKUP(OrderData[[#This Row],[Customer ID]],customers!$A$1:$I$1001,6,FALSE)</f>
        <v>Confey</v>
      </c>
      <c r="J877" s="2" t="str">
        <f>VLOOKUP(OrderData[[#This Row],[Customer ID]],customers!$A$1:$I$1001,7,FALSE)</f>
        <v>Ireland</v>
      </c>
      <c r="K877" t="str">
        <f>VLOOKUP(OrderData[[#This Row],[Customer ID]],customers!$A$1:$I$1001,9,FALSE)</f>
        <v>No</v>
      </c>
      <c r="L877" t="str">
        <f>INDEX(Table3[Coffee Type],MATCH(OrderData[[#This Row],[Product ID]],Table3[Product ID],0))</f>
        <v>Lib</v>
      </c>
      <c r="M877" t="str">
        <f>VLOOKUP(OrderData[[#This Row],[Product ID]],products!$A$1:$G$49,3,FALSE)</f>
        <v>M</v>
      </c>
      <c r="N877">
        <f>VLOOKUP(OrderData[[#This Row],[Product ID]],products!$A$1:$G$49,5,FALSE)</f>
        <v>8.73</v>
      </c>
      <c r="O877" s="4">
        <f>OrderData[[#This Row],[Unit Price]]*OrderData[[#This Row],[Quantity]]</f>
        <v>43.650000000000006</v>
      </c>
      <c r="P877" t="str" cm="1">
        <f t="array" ref="P877">_xlfn.IFS(OrderData[[#This Row],[Roast Type]]="M","Medium",OrderData[[#This Row],[Roast Type]]="L","Light",OrderData[[#This Row],[Roast Type]]="D","Dark")</f>
        <v>Medium</v>
      </c>
      <c r="Q877" t="str" cm="1">
        <f t="array" ref="Q877">_xlfn.IFS(OrderData[[#This Row],[Coffee Type]]="Rob","Robusta",OrderData[[#This Row],[Coffee Type]]="Ara","Arabica",OrderData[[#This Row],[Coffee Type]]="Lib","Librica",OrderData[[#This Row],[Coffee Type]]="Exc","Excelsior")</f>
        <v>Librica</v>
      </c>
    </row>
    <row r="878" spans="1:17" x14ac:dyDescent="0.3">
      <c r="A878" s="2" t="s">
        <v>1704</v>
      </c>
      <c r="B878" s="3">
        <v>44253</v>
      </c>
      <c r="C878" s="2" t="s">
        <v>1705</v>
      </c>
      <c r="D878" t="s">
        <v>205</v>
      </c>
      <c r="E878" s="2">
        <v>6</v>
      </c>
      <c r="F878" s="2" t="str">
        <f>VLOOKUP(OrderData[[#This Row],[Customer ID]],customers!$A$1:$I$1001,2,FALSE)</f>
        <v>Orazio Comber</v>
      </c>
      <c r="G878" s="2" t="str">
        <f>LEFT(OrderData[[#This Row],[Name]], SEARCH(" ", OrderData[[#This Row],[Name]]) - 1)</f>
        <v>Orazio</v>
      </c>
      <c r="H878" s="2" t="str">
        <f>RIGHT(OrderData[[#This Row],[Name]], LEN(OrderData[[#This Row],[Name]]) - SEARCH(" ", OrderData[[#This Row],[Name]]))</f>
        <v>Comber</v>
      </c>
      <c r="I878" s="2" t="str">
        <f>VLOOKUP(OrderData[[#This Row],[Customer ID]],customers!$A$1:$I$1001,6,FALSE)</f>
        <v>Confey</v>
      </c>
      <c r="J878" s="2" t="str">
        <f>VLOOKUP(OrderData[[#This Row],[Customer ID]],customers!$A$1:$I$1001,7,FALSE)</f>
        <v>Ireland</v>
      </c>
      <c r="K878" t="str">
        <f>VLOOKUP(OrderData[[#This Row],[Customer ID]],customers!$A$1:$I$1001,9,FALSE)</f>
        <v>No</v>
      </c>
      <c r="L878" t="str">
        <f>INDEX(Table3[Coffee Type],MATCH(OrderData[[#This Row],[Product ID]],Table3[Product ID],0))</f>
        <v>Ara</v>
      </c>
      <c r="M878" t="str">
        <f>VLOOKUP(OrderData[[#This Row],[Product ID]],products!$A$1:$G$49,3,FALSE)</f>
        <v>L</v>
      </c>
      <c r="N878">
        <f>VLOOKUP(OrderData[[#This Row],[Product ID]],products!$A$1:$G$49,5,FALSE)</f>
        <v>7.77</v>
      </c>
      <c r="O878" s="4">
        <f>OrderData[[#This Row],[Unit Price]]*OrderData[[#This Row],[Quantity]]</f>
        <v>46.62</v>
      </c>
      <c r="P878" t="str" cm="1">
        <f t="array" ref="P878">_xlfn.IFS(OrderData[[#This Row],[Roast Type]]="M","Medium",OrderData[[#This Row],[Roast Type]]="L","Light",OrderData[[#This Row],[Roast Type]]="D","Dark")</f>
        <v>Light</v>
      </c>
      <c r="Q878" t="str" cm="1">
        <f t="array" ref="Q878">_xlfn.IFS(OrderData[[#This Row],[Coffee Type]]="Rob","Robusta",OrderData[[#This Row],[Coffee Type]]="Ara","Arabica",OrderData[[#This Row],[Coffee Type]]="Lib","Librica",OrderData[[#This Row],[Coffee Type]]="Exc","Excelsior")</f>
        <v>Arabica</v>
      </c>
    </row>
    <row r="879" spans="1:17" x14ac:dyDescent="0.3">
      <c r="A879" s="2" t="s">
        <v>1706</v>
      </c>
      <c r="B879" s="3">
        <v>44411</v>
      </c>
      <c r="C879" s="2" t="s">
        <v>1707</v>
      </c>
      <c r="D879" t="s">
        <v>96</v>
      </c>
      <c r="E879" s="2">
        <v>3</v>
      </c>
      <c r="F879" s="2" t="str">
        <f>VLOOKUP(OrderData[[#This Row],[Customer ID]],customers!$A$1:$I$1001,2,FALSE)</f>
        <v>Zachary Tramel</v>
      </c>
      <c r="G879" s="2" t="str">
        <f>LEFT(OrderData[[#This Row],[Name]], SEARCH(" ", OrderData[[#This Row],[Name]]) - 1)</f>
        <v>Zachary</v>
      </c>
      <c r="H879" s="2" t="str">
        <f>RIGHT(OrderData[[#This Row],[Name]], LEN(OrderData[[#This Row],[Name]]) - SEARCH(" ", OrderData[[#This Row],[Name]]))</f>
        <v>Tramel</v>
      </c>
      <c r="I879" s="2" t="str">
        <f>VLOOKUP(OrderData[[#This Row],[Customer ID]],customers!$A$1:$I$1001,6,FALSE)</f>
        <v>Newark</v>
      </c>
      <c r="J879" s="2" t="str">
        <f>VLOOKUP(OrderData[[#This Row],[Customer ID]],customers!$A$1:$I$1001,7,FALSE)</f>
        <v>United States</v>
      </c>
      <c r="K879" t="str">
        <f>VLOOKUP(OrderData[[#This Row],[Customer ID]],customers!$A$1:$I$1001,9,FALSE)</f>
        <v>No</v>
      </c>
      <c r="L879" t="str">
        <f>INDEX(Table3[Coffee Type],MATCH(OrderData[[#This Row],[Product ID]],Table3[Product ID],0))</f>
        <v>Lib</v>
      </c>
      <c r="M879" t="str">
        <f>VLOOKUP(OrderData[[#This Row],[Product ID]],products!$A$1:$G$49,3,FALSE)</f>
        <v>L</v>
      </c>
      <c r="N879">
        <f>VLOOKUP(OrderData[[#This Row],[Product ID]],products!$A$1:$G$49,5,FALSE)</f>
        <v>9.51</v>
      </c>
      <c r="O879" s="4">
        <f>OrderData[[#This Row],[Unit Price]]*OrderData[[#This Row],[Quantity]]</f>
        <v>28.53</v>
      </c>
      <c r="P879" t="str" cm="1">
        <f t="array" ref="P879">_xlfn.IFS(OrderData[[#This Row],[Roast Type]]="M","Medium",OrderData[[#This Row],[Roast Type]]="L","Light",OrderData[[#This Row],[Roast Type]]="D","Dark")</f>
        <v>Light</v>
      </c>
      <c r="Q879" t="str" cm="1">
        <f t="array" ref="Q879">_xlfn.IFS(OrderData[[#This Row],[Coffee Type]]="Rob","Robusta",OrderData[[#This Row],[Coffee Type]]="Ara","Arabica",OrderData[[#This Row],[Coffee Type]]="Lib","Librica",OrderData[[#This Row],[Coffee Type]]="Exc","Excelsior")</f>
        <v>Librica</v>
      </c>
    </row>
    <row r="880" spans="1:17" x14ac:dyDescent="0.3">
      <c r="A880" s="2" t="s">
        <v>1708</v>
      </c>
      <c r="B880" s="3">
        <v>44323</v>
      </c>
      <c r="C880" s="2" t="s">
        <v>1709</v>
      </c>
      <c r="D880" t="s">
        <v>23</v>
      </c>
      <c r="E880" s="2">
        <v>1</v>
      </c>
      <c r="F880" s="2" t="str">
        <f>VLOOKUP(OrderData[[#This Row],[Customer ID]],customers!$A$1:$I$1001,2,FALSE)</f>
        <v>Izaak Primak</v>
      </c>
      <c r="G880" s="2" t="str">
        <f>LEFT(OrderData[[#This Row],[Name]], SEARCH(" ", OrderData[[#This Row],[Name]]) - 1)</f>
        <v>Izaak</v>
      </c>
      <c r="H880" s="2" t="str">
        <f>RIGHT(OrderData[[#This Row],[Name]], LEN(OrderData[[#This Row],[Name]]) - SEARCH(" ", OrderData[[#This Row],[Name]]))</f>
        <v>Primak</v>
      </c>
      <c r="I880" s="2" t="str">
        <f>VLOOKUP(OrderData[[#This Row],[Customer ID]],customers!$A$1:$I$1001,6,FALSE)</f>
        <v>Seattle</v>
      </c>
      <c r="J880" s="2" t="str">
        <f>VLOOKUP(OrderData[[#This Row],[Customer ID]],customers!$A$1:$I$1001,7,FALSE)</f>
        <v>United States</v>
      </c>
      <c r="K880" t="str">
        <f>VLOOKUP(OrderData[[#This Row],[Customer ID]],customers!$A$1:$I$1001,9,FALSE)</f>
        <v>Yes</v>
      </c>
      <c r="L880" t="str">
        <f>INDEX(Table3[Coffee Type],MATCH(OrderData[[#This Row],[Product ID]],Table3[Product ID],0))</f>
        <v>Rob</v>
      </c>
      <c r="M880" t="str">
        <f>VLOOKUP(OrderData[[#This Row],[Product ID]],products!$A$1:$G$49,3,FALSE)</f>
        <v>L</v>
      </c>
      <c r="N880">
        <f>VLOOKUP(OrderData[[#This Row],[Product ID]],products!$A$1:$G$49,5,FALSE)</f>
        <v>27.484999999999996</v>
      </c>
      <c r="O880" s="4">
        <f>OrderData[[#This Row],[Unit Price]]*OrderData[[#This Row],[Quantity]]</f>
        <v>27.484999999999996</v>
      </c>
      <c r="P880" t="str" cm="1">
        <f t="array" ref="P880">_xlfn.IFS(OrderData[[#This Row],[Roast Type]]="M","Medium",OrderData[[#This Row],[Roast Type]]="L","Light",OrderData[[#This Row],[Roast Type]]="D","Dark")</f>
        <v>Light</v>
      </c>
      <c r="Q880" t="str" cm="1">
        <f t="array" ref="Q880">_xlfn.IFS(OrderData[[#This Row],[Coffee Type]]="Rob","Robusta",OrderData[[#This Row],[Coffee Type]]="Ara","Arabica",OrderData[[#This Row],[Coffee Type]]="Lib","Librica",OrderData[[#This Row],[Coffee Type]]="Exc","Excelsior")</f>
        <v>Robusta</v>
      </c>
    </row>
    <row r="881" spans="1:17" x14ac:dyDescent="0.3">
      <c r="A881" s="2" t="s">
        <v>1710</v>
      </c>
      <c r="B881" s="3">
        <v>43630</v>
      </c>
      <c r="C881" s="2" t="s">
        <v>1711</v>
      </c>
      <c r="D881" t="s">
        <v>64</v>
      </c>
      <c r="E881" s="2">
        <v>3</v>
      </c>
      <c r="F881" s="2" t="str">
        <f>VLOOKUP(OrderData[[#This Row],[Customer ID]],customers!$A$1:$I$1001,2,FALSE)</f>
        <v>Brittani Thoresbie</v>
      </c>
      <c r="G881" s="2" t="str">
        <f>LEFT(OrderData[[#This Row],[Name]], SEARCH(" ", OrderData[[#This Row],[Name]]) - 1)</f>
        <v>Brittani</v>
      </c>
      <c r="H881" s="2" t="str">
        <f>RIGHT(OrderData[[#This Row],[Name]], LEN(OrderData[[#This Row],[Name]]) - SEARCH(" ", OrderData[[#This Row],[Name]]))</f>
        <v>Thoresbie</v>
      </c>
      <c r="I881" s="2" t="str">
        <f>VLOOKUP(OrderData[[#This Row],[Customer ID]],customers!$A$1:$I$1001,6,FALSE)</f>
        <v>Englewood</v>
      </c>
      <c r="J881" s="2" t="str">
        <f>VLOOKUP(OrderData[[#This Row],[Customer ID]],customers!$A$1:$I$1001,7,FALSE)</f>
        <v>United States</v>
      </c>
      <c r="K881" t="str">
        <f>VLOOKUP(OrderData[[#This Row],[Customer ID]],customers!$A$1:$I$1001,9,FALSE)</f>
        <v>No</v>
      </c>
      <c r="L881" t="str">
        <f>INDEX(Table3[Coffee Type],MATCH(OrderData[[#This Row],[Product ID]],Table3[Product ID],0))</f>
        <v>Exc</v>
      </c>
      <c r="M881" t="str">
        <f>VLOOKUP(OrderData[[#This Row],[Product ID]],products!$A$1:$G$49,3,FALSE)</f>
        <v>D</v>
      </c>
      <c r="N881">
        <f>VLOOKUP(OrderData[[#This Row],[Product ID]],products!$A$1:$G$49,5,FALSE)</f>
        <v>3.645</v>
      </c>
      <c r="O881" s="4">
        <f>OrderData[[#This Row],[Unit Price]]*OrderData[[#This Row],[Quantity]]</f>
        <v>10.935</v>
      </c>
      <c r="P881" t="str" cm="1">
        <f t="array" ref="P881">_xlfn.IFS(OrderData[[#This Row],[Roast Type]]="M","Medium",OrderData[[#This Row],[Roast Type]]="L","Light",OrderData[[#This Row],[Roast Type]]="D","Dark")</f>
        <v>Dark</v>
      </c>
      <c r="Q881" t="str" cm="1">
        <f t="array" ref="Q881">_xlfn.IFS(OrderData[[#This Row],[Coffee Type]]="Rob","Robusta",OrderData[[#This Row],[Coffee Type]]="Ara","Arabica",OrderData[[#This Row],[Coffee Type]]="Lib","Librica",OrderData[[#This Row],[Coffee Type]]="Exc","Excelsior")</f>
        <v>Excelsior</v>
      </c>
    </row>
    <row r="882" spans="1:17" x14ac:dyDescent="0.3">
      <c r="A882" s="2" t="s">
        <v>1712</v>
      </c>
      <c r="B882" s="3">
        <v>43790</v>
      </c>
      <c r="C882" s="2" t="s">
        <v>1713</v>
      </c>
      <c r="D882" t="s">
        <v>195</v>
      </c>
      <c r="E882" s="2">
        <v>2</v>
      </c>
      <c r="F882" s="2" t="str">
        <f>VLOOKUP(OrderData[[#This Row],[Customer ID]],customers!$A$1:$I$1001,2,FALSE)</f>
        <v>Constanta Hatfull</v>
      </c>
      <c r="G882" s="2" t="str">
        <f>LEFT(OrderData[[#This Row],[Name]], SEARCH(" ", OrderData[[#This Row],[Name]]) - 1)</f>
        <v>Constanta</v>
      </c>
      <c r="H882" s="2" t="str">
        <f>RIGHT(OrderData[[#This Row],[Name]], LEN(OrderData[[#This Row],[Name]]) - SEARCH(" ", OrderData[[#This Row],[Name]]))</f>
        <v>Hatfull</v>
      </c>
      <c r="I882" s="2" t="str">
        <f>VLOOKUP(OrderData[[#This Row],[Customer ID]],customers!$A$1:$I$1001,6,FALSE)</f>
        <v>Rockford</v>
      </c>
      <c r="J882" s="2" t="str">
        <f>VLOOKUP(OrderData[[#This Row],[Customer ID]],customers!$A$1:$I$1001,7,FALSE)</f>
        <v>United States</v>
      </c>
      <c r="K882" t="str">
        <f>VLOOKUP(OrderData[[#This Row],[Customer ID]],customers!$A$1:$I$1001,9,FALSE)</f>
        <v>No</v>
      </c>
      <c r="L882" t="str">
        <f>INDEX(Table3[Coffee Type],MATCH(OrderData[[#This Row],[Product ID]],Table3[Product ID],0))</f>
        <v>Rob</v>
      </c>
      <c r="M882" t="str">
        <f>VLOOKUP(OrderData[[#This Row],[Product ID]],products!$A$1:$G$49,3,FALSE)</f>
        <v>L</v>
      </c>
      <c r="N882">
        <f>VLOOKUP(OrderData[[#This Row],[Product ID]],products!$A$1:$G$49,5,FALSE)</f>
        <v>3.5849999999999995</v>
      </c>
      <c r="O882" s="4">
        <f>OrderData[[#This Row],[Unit Price]]*OrderData[[#This Row],[Quantity]]</f>
        <v>7.169999999999999</v>
      </c>
      <c r="P882" t="str" cm="1">
        <f t="array" ref="P882">_xlfn.IFS(OrderData[[#This Row],[Roast Type]]="M","Medium",OrderData[[#This Row],[Roast Type]]="L","Light",OrderData[[#This Row],[Roast Type]]="D","Dark")</f>
        <v>Light</v>
      </c>
      <c r="Q882" t="str" cm="1">
        <f t="array" ref="Q882">_xlfn.IFS(OrderData[[#This Row],[Coffee Type]]="Rob","Robusta",OrderData[[#This Row],[Coffee Type]]="Ara","Arabica",OrderData[[#This Row],[Coffee Type]]="Lib","Librica",OrderData[[#This Row],[Coffee Type]]="Exc","Excelsior")</f>
        <v>Robusta</v>
      </c>
    </row>
    <row r="883" spans="1:17" x14ac:dyDescent="0.3">
      <c r="A883" s="2" t="s">
        <v>1714</v>
      </c>
      <c r="B883" s="3">
        <v>44286</v>
      </c>
      <c r="C883" s="2" t="s">
        <v>1715</v>
      </c>
      <c r="D883" t="s">
        <v>128</v>
      </c>
      <c r="E883" s="2">
        <v>6</v>
      </c>
      <c r="F883" s="2" t="str">
        <f>VLOOKUP(OrderData[[#This Row],[Customer ID]],customers!$A$1:$I$1001,2,FALSE)</f>
        <v>Bobbe Castagneto</v>
      </c>
      <c r="G883" s="2" t="str">
        <f>LEFT(OrderData[[#This Row],[Name]], SEARCH(" ", OrderData[[#This Row],[Name]]) - 1)</f>
        <v>Bobbe</v>
      </c>
      <c r="H883" s="2" t="str">
        <f>RIGHT(OrderData[[#This Row],[Name]], LEN(OrderData[[#This Row],[Name]]) - SEARCH(" ", OrderData[[#This Row],[Name]]))</f>
        <v>Castagneto</v>
      </c>
      <c r="I883" s="2" t="str">
        <f>VLOOKUP(OrderData[[#This Row],[Customer ID]],customers!$A$1:$I$1001,6,FALSE)</f>
        <v>Billings</v>
      </c>
      <c r="J883" s="2" t="str">
        <f>VLOOKUP(OrderData[[#This Row],[Customer ID]],customers!$A$1:$I$1001,7,FALSE)</f>
        <v>United States</v>
      </c>
      <c r="K883" t="str">
        <f>VLOOKUP(OrderData[[#This Row],[Customer ID]],customers!$A$1:$I$1001,9,FALSE)</f>
        <v>Yes</v>
      </c>
      <c r="L883" t="str">
        <f>INDEX(Table3[Coffee Type],MATCH(OrderData[[#This Row],[Product ID]],Table3[Product ID],0))</f>
        <v>Ara</v>
      </c>
      <c r="M883" t="str">
        <f>VLOOKUP(OrderData[[#This Row],[Product ID]],products!$A$1:$G$49,3,FALSE)</f>
        <v>L</v>
      </c>
      <c r="N883">
        <f>VLOOKUP(OrderData[[#This Row],[Product ID]],products!$A$1:$G$49,5,FALSE)</f>
        <v>3.8849999999999998</v>
      </c>
      <c r="O883" s="4">
        <f>OrderData[[#This Row],[Unit Price]]*OrderData[[#This Row],[Quantity]]</f>
        <v>23.31</v>
      </c>
      <c r="P883" t="str" cm="1">
        <f t="array" ref="P883">_xlfn.IFS(OrderData[[#This Row],[Roast Type]]="M","Medium",OrderData[[#This Row],[Roast Type]]="L","Light",OrderData[[#This Row],[Roast Type]]="D","Dark")</f>
        <v>Light</v>
      </c>
      <c r="Q883" t="str" cm="1">
        <f t="array" ref="Q883">_xlfn.IFS(OrderData[[#This Row],[Coffee Type]]="Rob","Robusta",OrderData[[#This Row],[Coffee Type]]="Ara","Arabica",OrderData[[#This Row],[Coffee Type]]="Lib","Librica",OrderData[[#This Row],[Coffee Type]]="Exc","Excelsior")</f>
        <v>Arabica</v>
      </c>
    </row>
    <row r="884" spans="1:17" x14ac:dyDescent="0.3">
      <c r="A884" s="2" t="s">
        <v>1716</v>
      </c>
      <c r="B884" s="3">
        <v>43647</v>
      </c>
      <c r="C884" s="2" t="s">
        <v>1717</v>
      </c>
      <c r="D884" t="s">
        <v>131</v>
      </c>
      <c r="E884" s="2">
        <v>5</v>
      </c>
      <c r="F884" s="2" t="str">
        <f>VLOOKUP(OrderData[[#This Row],[Customer ID]],customers!$A$1:$I$1001,2,FALSE)</f>
        <v>Kippie Marrison</v>
      </c>
      <c r="G884" s="2" t="str">
        <f>LEFT(OrderData[[#This Row],[Name]], SEARCH(" ", OrderData[[#This Row],[Name]]) - 1)</f>
        <v>Kippie</v>
      </c>
      <c r="H884" s="2" t="str">
        <f>RIGHT(OrderData[[#This Row],[Name]], LEN(OrderData[[#This Row],[Name]]) - SEARCH(" ", OrderData[[#This Row],[Name]]))</f>
        <v>Marrison</v>
      </c>
      <c r="I884" s="2" t="str">
        <f>VLOOKUP(OrderData[[#This Row],[Customer ID]],customers!$A$1:$I$1001,6,FALSE)</f>
        <v>Denver</v>
      </c>
      <c r="J884" s="2" t="str">
        <f>VLOOKUP(OrderData[[#This Row],[Customer ID]],customers!$A$1:$I$1001,7,FALSE)</f>
        <v>United States</v>
      </c>
      <c r="K884" t="str">
        <f>VLOOKUP(OrderData[[#This Row],[Customer ID]],customers!$A$1:$I$1001,9,FALSE)</f>
        <v>Yes</v>
      </c>
      <c r="L884" t="str">
        <f>INDEX(Table3[Coffee Type],MATCH(OrderData[[#This Row],[Product ID]],Table3[Product ID],0))</f>
        <v>Ara</v>
      </c>
      <c r="M884" t="str">
        <f>VLOOKUP(OrderData[[#This Row],[Product ID]],products!$A$1:$G$49,3,FALSE)</f>
        <v>D</v>
      </c>
      <c r="N884">
        <f>VLOOKUP(OrderData[[#This Row],[Product ID]],products!$A$1:$G$49,5,FALSE)</f>
        <v>22.884999999999998</v>
      </c>
      <c r="O884" s="4">
        <f>OrderData[[#This Row],[Unit Price]]*OrderData[[#This Row],[Quantity]]</f>
        <v>114.42499999999998</v>
      </c>
      <c r="P884" t="str" cm="1">
        <f t="array" ref="P884">_xlfn.IFS(OrderData[[#This Row],[Roast Type]]="M","Medium",OrderData[[#This Row],[Roast Type]]="L","Light",OrderData[[#This Row],[Roast Type]]="D","Dark")</f>
        <v>Dark</v>
      </c>
      <c r="Q884" t="str" cm="1">
        <f t="array" ref="Q884">_xlfn.IFS(OrderData[[#This Row],[Coffee Type]]="Rob","Robusta",OrderData[[#This Row],[Coffee Type]]="Ara","Arabica",OrderData[[#This Row],[Coffee Type]]="Lib","Librica",OrderData[[#This Row],[Coffee Type]]="Exc","Excelsior")</f>
        <v>Arabica</v>
      </c>
    </row>
    <row r="885" spans="1:17" x14ac:dyDescent="0.3">
      <c r="A885" s="2" t="s">
        <v>1718</v>
      </c>
      <c r="B885" s="3">
        <v>43956</v>
      </c>
      <c r="C885" s="2" t="s">
        <v>1719</v>
      </c>
      <c r="D885" t="s">
        <v>184</v>
      </c>
      <c r="E885" s="2">
        <v>3</v>
      </c>
      <c r="F885" s="2" t="str">
        <f>VLOOKUP(OrderData[[#This Row],[Customer ID]],customers!$A$1:$I$1001,2,FALSE)</f>
        <v>Lindon Agnolo</v>
      </c>
      <c r="G885" s="2" t="str">
        <f>LEFT(OrderData[[#This Row],[Name]], SEARCH(" ", OrderData[[#This Row],[Name]]) - 1)</f>
        <v>Lindon</v>
      </c>
      <c r="H885" s="2" t="str">
        <f>RIGHT(OrderData[[#This Row],[Name]], LEN(OrderData[[#This Row],[Name]]) - SEARCH(" ", OrderData[[#This Row],[Name]]))</f>
        <v>Agnolo</v>
      </c>
      <c r="I885" s="2" t="str">
        <f>VLOOKUP(OrderData[[#This Row],[Customer ID]],customers!$A$1:$I$1001,6,FALSE)</f>
        <v>Tulsa</v>
      </c>
      <c r="J885" s="2" t="str">
        <f>VLOOKUP(OrderData[[#This Row],[Customer ID]],customers!$A$1:$I$1001,7,FALSE)</f>
        <v>United States</v>
      </c>
      <c r="K885" t="str">
        <f>VLOOKUP(OrderData[[#This Row],[Customer ID]],customers!$A$1:$I$1001,9,FALSE)</f>
        <v>Yes</v>
      </c>
      <c r="L885" t="str">
        <f>INDEX(Table3[Coffee Type],MATCH(OrderData[[#This Row],[Product ID]],Table3[Product ID],0))</f>
        <v>Ara</v>
      </c>
      <c r="M885" t="str">
        <f>VLOOKUP(OrderData[[#This Row],[Product ID]],products!$A$1:$G$49,3,FALSE)</f>
        <v>M</v>
      </c>
      <c r="N885">
        <f>VLOOKUP(OrderData[[#This Row],[Product ID]],products!$A$1:$G$49,5,FALSE)</f>
        <v>25.874999999999996</v>
      </c>
      <c r="O885" s="4">
        <f>OrderData[[#This Row],[Unit Price]]*OrderData[[#This Row],[Quantity]]</f>
        <v>77.624999999999986</v>
      </c>
      <c r="P885" t="str" cm="1">
        <f t="array" ref="P885">_xlfn.IFS(OrderData[[#This Row],[Roast Type]]="M","Medium",OrderData[[#This Row],[Roast Type]]="L","Light",OrderData[[#This Row],[Roast Type]]="D","Dark")</f>
        <v>Medium</v>
      </c>
      <c r="Q885" t="str" cm="1">
        <f t="array" ref="Q885">_xlfn.IFS(OrderData[[#This Row],[Coffee Type]]="Rob","Robusta",OrderData[[#This Row],[Coffee Type]]="Ara","Arabica",OrderData[[#This Row],[Coffee Type]]="Lib","Librica",OrderData[[#This Row],[Coffee Type]]="Exc","Excelsior")</f>
        <v>Arabica</v>
      </c>
    </row>
    <row r="886" spans="1:17" x14ac:dyDescent="0.3">
      <c r="A886" s="2" t="s">
        <v>1720</v>
      </c>
      <c r="B886" s="3">
        <v>43941</v>
      </c>
      <c r="C886" s="2" t="s">
        <v>1721</v>
      </c>
      <c r="D886" t="s">
        <v>159</v>
      </c>
      <c r="E886" s="2">
        <v>1</v>
      </c>
      <c r="F886" s="2" t="str">
        <f>VLOOKUP(OrderData[[#This Row],[Customer ID]],customers!$A$1:$I$1001,2,FALSE)</f>
        <v>Delainey Kiddy</v>
      </c>
      <c r="G886" s="2" t="str">
        <f>LEFT(OrderData[[#This Row],[Name]], SEARCH(" ", OrderData[[#This Row],[Name]]) - 1)</f>
        <v>Delainey</v>
      </c>
      <c r="H886" s="2" t="str">
        <f>RIGHT(OrderData[[#This Row],[Name]], LEN(OrderData[[#This Row],[Name]]) - SEARCH(" ", OrderData[[#This Row],[Name]]))</f>
        <v>Kiddy</v>
      </c>
      <c r="I886" s="2" t="str">
        <f>VLOOKUP(OrderData[[#This Row],[Customer ID]],customers!$A$1:$I$1001,6,FALSE)</f>
        <v>Fresno</v>
      </c>
      <c r="J886" s="2" t="str">
        <f>VLOOKUP(OrderData[[#This Row],[Customer ID]],customers!$A$1:$I$1001,7,FALSE)</f>
        <v>United States</v>
      </c>
      <c r="K886" t="str">
        <f>VLOOKUP(OrderData[[#This Row],[Customer ID]],customers!$A$1:$I$1001,9,FALSE)</f>
        <v>Yes</v>
      </c>
      <c r="L886" t="str">
        <f>INDEX(Table3[Coffee Type],MATCH(OrderData[[#This Row],[Product ID]],Table3[Product ID],0))</f>
        <v>Rob</v>
      </c>
      <c r="M886" t="str">
        <f>VLOOKUP(OrderData[[#This Row],[Product ID]],products!$A$1:$G$49,3,FALSE)</f>
        <v>D</v>
      </c>
      <c r="N886">
        <f>VLOOKUP(OrderData[[#This Row],[Product ID]],products!$A$1:$G$49,5,FALSE)</f>
        <v>5.3699999999999992</v>
      </c>
      <c r="O886" s="4">
        <f>OrderData[[#This Row],[Unit Price]]*OrderData[[#This Row],[Quantity]]</f>
        <v>5.3699999999999992</v>
      </c>
      <c r="P886" t="str" cm="1">
        <f t="array" ref="P886">_xlfn.IFS(OrderData[[#This Row],[Roast Type]]="M","Medium",OrderData[[#This Row],[Roast Type]]="L","Light",OrderData[[#This Row],[Roast Type]]="D","Dark")</f>
        <v>Dark</v>
      </c>
      <c r="Q886" t="str" cm="1">
        <f t="array" ref="Q886">_xlfn.IFS(OrderData[[#This Row],[Coffee Type]]="Rob","Robusta",OrderData[[#This Row],[Coffee Type]]="Ara","Arabica",OrderData[[#This Row],[Coffee Type]]="Lib","Librica",OrderData[[#This Row],[Coffee Type]]="Exc","Excelsior")</f>
        <v>Robusta</v>
      </c>
    </row>
    <row r="887" spans="1:17" x14ac:dyDescent="0.3">
      <c r="A887" s="2" t="s">
        <v>1722</v>
      </c>
      <c r="B887" s="3">
        <v>43664</v>
      </c>
      <c r="C887" s="2" t="s">
        <v>1723</v>
      </c>
      <c r="D887" t="s">
        <v>48</v>
      </c>
      <c r="E887" s="2">
        <v>6</v>
      </c>
      <c r="F887" s="2" t="str">
        <f>VLOOKUP(OrderData[[#This Row],[Customer ID]],customers!$A$1:$I$1001,2,FALSE)</f>
        <v>Helli Petroulis</v>
      </c>
      <c r="G887" s="2" t="str">
        <f>LEFT(OrderData[[#This Row],[Name]], SEARCH(" ", OrderData[[#This Row],[Name]]) - 1)</f>
        <v>Helli</v>
      </c>
      <c r="H887" s="2" t="str">
        <f>RIGHT(OrderData[[#This Row],[Name]], LEN(OrderData[[#This Row],[Name]]) - SEARCH(" ", OrderData[[#This Row],[Name]]))</f>
        <v>Petroulis</v>
      </c>
      <c r="I887" s="2" t="str">
        <f>VLOOKUP(OrderData[[#This Row],[Customer ID]],customers!$A$1:$I$1001,6,FALSE)</f>
        <v>Mullagh</v>
      </c>
      <c r="J887" s="2" t="str">
        <f>VLOOKUP(OrderData[[#This Row],[Customer ID]],customers!$A$1:$I$1001,7,FALSE)</f>
        <v>Ireland</v>
      </c>
      <c r="K887" t="str">
        <f>VLOOKUP(OrderData[[#This Row],[Customer ID]],customers!$A$1:$I$1001,9,FALSE)</f>
        <v>No</v>
      </c>
      <c r="L887" t="str">
        <f>INDEX(Table3[Coffee Type],MATCH(OrderData[[#This Row],[Product ID]],Table3[Product ID],0))</f>
        <v>Rob</v>
      </c>
      <c r="M887" t="str">
        <f>VLOOKUP(OrderData[[#This Row],[Product ID]],products!$A$1:$G$49,3,FALSE)</f>
        <v>D</v>
      </c>
      <c r="N887">
        <f>VLOOKUP(OrderData[[#This Row],[Product ID]],products!$A$1:$G$49,5,FALSE)</f>
        <v>20.584999999999997</v>
      </c>
      <c r="O887" s="4">
        <f>OrderData[[#This Row],[Unit Price]]*OrderData[[#This Row],[Quantity]]</f>
        <v>123.50999999999999</v>
      </c>
      <c r="P887" t="str" cm="1">
        <f t="array" ref="P887">_xlfn.IFS(OrderData[[#This Row],[Roast Type]]="M","Medium",OrderData[[#This Row],[Roast Type]]="L","Light",OrderData[[#This Row],[Roast Type]]="D","Dark")</f>
        <v>Dark</v>
      </c>
      <c r="Q887" t="str" cm="1">
        <f t="array" ref="Q887">_xlfn.IFS(OrderData[[#This Row],[Coffee Type]]="Rob","Robusta",OrderData[[#This Row],[Coffee Type]]="Ara","Arabica",OrderData[[#This Row],[Coffee Type]]="Lib","Librica",OrderData[[#This Row],[Coffee Type]]="Exc","Excelsior")</f>
        <v>Robusta</v>
      </c>
    </row>
    <row r="888" spans="1:17" x14ac:dyDescent="0.3">
      <c r="A888" s="2" t="s">
        <v>1724</v>
      </c>
      <c r="B888" s="3">
        <v>44518</v>
      </c>
      <c r="C888" s="2" t="s">
        <v>1725</v>
      </c>
      <c r="D888" t="s">
        <v>91</v>
      </c>
      <c r="E888" s="2">
        <v>2</v>
      </c>
      <c r="F888" s="2" t="str">
        <f>VLOOKUP(OrderData[[#This Row],[Customer ID]],customers!$A$1:$I$1001,2,FALSE)</f>
        <v>Marty Scholl</v>
      </c>
      <c r="G888" s="2" t="str">
        <f>LEFT(OrderData[[#This Row],[Name]], SEARCH(" ", OrderData[[#This Row],[Name]]) - 1)</f>
        <v>Marty</v>
      </c>
      <c r="H888" s="2" t="str">
        <f>RIGHT(OrderData[[#This Row],[Name]], LEN(OrderData[[#This Row],[Name]]) - SEARCH(" ", OrderData[[#This Row],[Name]]))</f>
        <v>Scholl</v>
      </c>
      <c r="I888" s="2" t="str">
        <f>VLOOKUP(OrderData[[#This Row],[Customer ID]],customers!$A$1:$I$1001,6,FALSE)</f>
        <v>San Francisco</v>
      </c>
      <c r="J888" s="2" t="str">
        <f>VLOOKUP(OrderData[[#This Row],[Customer ID]],customers!$A$1:$I$1001,7,FALSE)</f>
        <v>United States</v>
      </c>
      <c r="K888" t="str">
        <f>VLOOKUP(OrderData[[#This Row],[Customer ID]],customers!$A$1:$I$1001,9,FALSE)</f>
        <v>No</v>
      </c>
      <c r="L888" t="str">
        <f>INDEX(Table3[Coffee Type],MATCH(OrderData[[#This Row],[Product ID]],Table3[Product ID],0))</f>
        <v>Lib</v>
      </c>
      <c r="M888" t="str">
        <f>VLOOKUP(OrderData[[#This Row],[Product ID]],products!$A$1:$G$49,3,FALSE)</f>
        <v>M</v>
      </c>
      <c r="N888">
        <f>VLOOKUP(OrderData[[#This Row],[Product ID]],products!$A$1:$G$49,5,FALSE)</f>
        <v>8.73</v>
      </c>
      <c r="O888" s="4">
        <f>OrderData[[#This Row],[Unit Price]]*OrderData[[#This Row],[Quantity]]</f>
        <v>17.46</v>
      </c>
      <c r="P888" t="str" cm="1">
        <f t="array" ref="P888">_xlfn.IFS(OrderData[[#This Row],[Roast Type]]="M","Medium",OrderData[[#This Row],[Roast Type]]="L","Light",OrderData[[#This Row],[Roast Type]]="D","Dark")</f>
        <v>Medium</v>
      </c>
      <c r="Q888" t="str" cm="1">
        <f t="array" ref="Q888">_xlfn.IFS(OrderData[[#This Row],[Coffee Type]]="Rob","Robusta",OrderData[[#This Row],[Coffee Type]]="Ara","Arabica",OrderData[[#This Row],[Coffee Type]]="Lib","Librica",OrderData[[#This Row],[Coffee Type]]="Exc","Excelsior")</f>
        <v>Librica</v>
      </c>
    </row>
    <row r="889" spans="1:17" x14ac:dyDescent="0.3">
      <c r="A889" s="2" t="s">
        <v>1726</v>
      </c>
      <c r="B889" s="3">
        <v>44002</v>
      </c>
      <c r="C889" s="2" t="s">
        <v>1727</v>
      </c>
      <c r="D889" t="s">
        <v>267</v>
      </c>
      <c r="E889" s="2">
        <v>3</v>
      </c>
      <c r="F889" s="2" t="str">
        <f>VLOOKUP(OrderData[[#This Row],[Customer ID]],customers!$A$1:$I$1001,2,FALSE)</f>
        <v>Kienan Ferson</v>
      </c>
      <c r="G889" s="2" t="str">
        <f>LEFT(OrderData[[#This Row],[Name]], SEARCH(" ", OrderData[[#This Row],[Name]]) - 1)</f>
        <v>Kienan</v>
      </c>
      <c r="H889" s="2" t="str">
        <f>RIGHT(OrderData[[#This Row],[Name]], LEN(OrderData[[#This Row],[Name]]) - SEARCH(" ", OrderData[[#This Row],[Name]]))</f>
        <v>Ferson</v>
      </c>
      <c r="I889" s="2" t="str">
        <f>VLOOKUP(OrderData[[#This Row],[Customer ID]],customers!$A$1:$I$1001,6,FALSE)</f>
        <v>Mobile</v>
      </c>
      <c r="J889" s="2" t="str">
        <f>VLOOKUP(OrderData[[#This Row],[Customer ID]],customers!$A$1:$I$1001,7,FALSE)</f>
        <v>United States</v>
      </c>
      <c r="K889" t="str">
        <f>VLOOKUP(OrderData[[#This Row],[Customer ID]],customers!$A$1:$I$1001,9,FALSE)</f>
        <v>No</v>
      </c>
      <c r="L889" t="str">
        <f>INDEX(Table3[Coffee Type],MATCH(OrderData[[#This Row],[Product ID]],Table3[Product ID],0))</f>
        <v>Exc</v>
      </c>
      <c r="M889" t="str">
        <f>VLOOKUP(OrderData[[#This Row],[Product ID]],products!$A$1:$G$49,3,FALSE)</f>
        <v>L</v>
      </c>
      <c r="N889">
        <f>VLOOKUP(OrderData[[#This Row],[Product ID]],products!$A$1:$G$49,5,FALSE)</f>
        <v>4.4550000000000001</v>
      </c>
      <c r="O889" s="4">
        <f>OrderData[[#This Row],[Unit Price]]*OrderData[[#This Row],[Quantity]]</f>
        <v>13.365</v>
      </c>
      <c r="P889" t="str" cm="1">
        <f t="array" ref="P889">_xlfn.IFS(OrderData[[#This Row],[Roast Type]]="M","Medium",OrderData[[#This Row],[Roast Type]]="L","Light",OrderData[[#This Row],[Roast Type]]="D","Dark")</f>
        <v>Light</v>
      </c>
      <c r="Q889" t="str" cm="1">
        <f t="array" ref="Q889">_xlfn.IFS(OrderData[[#This Row],[Coffee Type]]="Rob","Robusta",OrderData[[#This Row],[Coffee Type]]="Ara","Arabica",OrderData[[#This Row],[Coffee Type]]="Lib","Librica",OrderData[[#This Row],[Coffee Type]]="Exc","Excelsior")</f>
        <v>Excelsior</v>
      </c>
    </row>
    <row r="890" spans="1:17" x14ac:dyDescent="0.3">
      <c r="A890" s="2" t="s">
        <v>1728</v>
      </c>
      <c r="B890" s="3">
        <v>44292</v>
      </c>
      <c r="C890" s="2" t="s">
        <v>1729</v>
      </c>
      <c r="D890" t="s">
        <v>128</v>
      </c>
      <c r="E890" s="2">
        <v>2</v>
      </c>
      <c r="F890" s="2" t="str">
        <f>VLOOKUP(OrderData[[#This Row],[Customer ID]],customers!$A$1:$I$1001,2,FALSE)</f>
        <v>Blake Kelloway</v>
      </c>
      <c r="G890" s="2" t="str">
        <f>LEFT(OrderData[[#This Row],[Name]], SEARCH(" ", OrderData[[#This Row],[Name]]) - 1)</f>
        <v>Blake</v>
      </c>
      <c r="H890" s="2" t="str">
        <f>RIGHT(OrderData[[#This Row],[Name]], LEN(OrderData[[#This Row],[Name]]) - SEARCH(" ", OrderData[[#This Row],[Name]]))</f>
        <v>Kelloway</v>
      </c>
      <c r="I890" s="2" t="str">
        <f>VLOOKUP(OrderData[[#This Row],[Customer ID]],customers!$A$1:$I$1001,6,FALSE)</f>
        <v>San Francisco</v>
      </c>
      <c r="J890" s="2" t="str">
        <f>VLOOKUP(OrderData[[#This Row],[Customer ID]],customers!$A$1:$I$1001,7,FALSE)</f>
        <v>United States</v>
      </c>
      <c r="K890" t="str">
        <f>VLOOKUP(OrderData[[#This Row],[Customer ID]],customers!$A$1:$I$1001,9,FALSE)</f>
        <v>Yes</v>
      </c>
      <c r="L890" t="str">
        <f>INDEX(Table3[Coffee Type],MATCH(OrderData[[#This Row],[Product ID]],Table3[Product ID],0))</f>
        <v>Ara</v>
      </c>
      <c r="M890" t="str">
        <f>VLOOKUP(OrderData[[#This Row],[Product ID]],products!$A$1:$G$49,3,FALSE)</f>
        <v>L</v>
      </c>
      <c r="N890">
        <f>VLOOKUP(OrderData[[#This Row],[Product ID]],products!$A$1:$G$49,5,FALSE)</f>
        <v>3.8849999999999998</v>
      </c>
      <c r="O890" s="4">
        <f>OrderData[[#This Row],[Unit Price]]*OrderData[[#This Row],[Quantity]]</f>
        <v>7.77</v>
      </c>
      <c r="P890" t="str" cm="1">
        <f t="array" ref="P890">_xlfn.IFS(OrderData[[#This Row],[Roast Type]]="M","Medium",OrderData[[#This Row],[Roast Type]]="L","Light",OrderData[[#This Row],[Roast Type]]="D","Dark")</f>
        <v>Light</v>
      </c>
      <c r="Q890" t="str" cm="1">
        <f t="array" ref="Q890">_xlfn.IFS(OrderData[[#This Row],[Coffee Type]]="Rob","Robusta",OrderData[[#This Row],[Coffee Type]]="Ara","Arabica",OrderData[[#This Row],[Coffee Type]]="Lib","Librica",OrderData[[#This Row],[Coffee Type]]="Exc","Excelsior")</f>
        <v>Arabica</v>
      </c>
    </row>
    <row r="891" spans="1:17" x14ac:dyDescent="0.3">
      <c r="A891" s="2" t="s">
        <v>1730</v>
      </c>
      <c r="B891" s="3">
        <v>43633</v>
      </c>
      <c r="C891" s="2" t="s">
        <v>1731</v>
      </c>
      <c r="D891" t="s">
        <v>114</v>
      </c>
      <c r="E891" s="2">
        <v>1</v>
      </c>
      <c r="F891" s="2" t="str">
        <f>VLOOKUP(OrderData[[#This Row],[Customer ID]],customers!$A$1:$I$1001,2,FALSE)</f>
        <v>Scarlett Oliffe</v>
      </c>
      <c r="G891" s="2" t="str">
        <f>LEFT(OrderData[[#This Row],[Name]], SEARCH(" ", OrderData[[#This Row],[Name]]) - 1)</f>
        <v>Scarlett</v>
      </c>
      <c r="H891" s="2" t="str">
        <f>RIGHT(OrderData[[#This Row],[Name]], LEN(OrderData[[#This Row],[Name]]) - SEARCH(" ", OrderData[[#This Row],[Name]]))</f>
        <v>Oliffe</v>
      </c>
      <c r="I891" s="2" t="str">
        <f>VLOOKUP(OrderData[[#This Row],[Customer ID]],customers!$A$1:$I$1001,6,FALSE)</f>
        <v>Jamaica</v>
      </c>
      <c r="J891" s="2" t="str">
        <f>VLOOKUP(OrderData[[#This Row],[Customer ID]],customers!$A$1:$I$1001,7,FALSE)</f>
        <v>United States</v>
      </c>
      <c r="K891" t="str">
        <f>VLOOKUP(OrderData[[#This Row],[Customer ID]],customers!$A$1:$I$1001,9,FALSE)</f>
        <v>Yes</v>
      </c>
      <c r="L891" t="str">
        <f>INDEX(Table3[Coffee Type],MATCH(OrderData[[#This Row],[Product ID]],Table3[Product ID],0))</f>
        <v>Rob</v>
      </c>
      <c r="M891" t="str">
        <f>VLOOKUP(OrderData[[#This Row],[Product ID]],products!$A$1:$G$49,3,FALSE)</f>
        <v>D</v>
      </c>
      <c r="N891">
        <f>VLOOKUP(OrderData[[#This Row],[Product ID]],products!$A$1:$G$49,5,FALSE)</f>
        <v>2.6849999999999996</v>
      </c>
      <c r="O891" s="4">
        <f>OrderData[[#This Row],[Unit Price]]*OrderData[[#This Row],[Quantity]]</f>
        <v>2.6849999999999996</v>
      </c>
      <c r="P891" t="str" cm="1">
        <f t="array" ref="P891">_xlfn.IFS(OrderData[[#This Row],[Roast Type]]="M","Medium",OrderData[[#This Row],[Roast Type]]="L","Light",OrderData[[#This Row],[Roast Type]]="D","Dark")</f>
        <v>Dark</v>
      </c>
      <c r="Q891" t="str" cm="1">
        <f t="array" ref="Q891">_xlfn.IFS(OrderData[[#This Row],[Coffee Type]]="Rob","Robusta",OrderData[[#This Row],[Coffee Type]]="Ara","Arabica",OrderData[[#This Row],[Coffee Type]]="Lib","Librica",OrderData[[#This Row],[Coffee Type]]="Exc","Excelsior")</f>
        <v>Robusta</v>
      </c>
    </row>
    <row r="892" spans="1:17" x14ac:dyDescent="0.3">
      <c r="A892" s="2" t="s">
        <v>1732</v>
      </c>
      <c r="B892" s="3">
        <v>44646</v>
      </c>
      <c r="C892" s="2" t="s">
        <v>1717</v>
      </c>
      <c r="D892" t="s">
        <v>48</v>
      </c>
      <c r="E892" s="2">
        <v>1</v>
      </c>
      <c r="F892" s="2" t="str">
        <f>VLOOKUP(OrderData[[#This Row],[Customer ID]],customers!$A$1:$I$1001,2,FALSE)</f>
        <v>Kippie Marrison</v>
      </c>
      <c r="G892" s="2" t="str">
        <f>LEFT(OrderData[[#This Row],[Name]], SEARCH(" ", OrderData[[#This Row],[Name]]) - 1)</f>
        <v>Kippie</v>
      </c>
      <c r="H892" s="2" t="str">
        <f>RIGHT(OrderData[[#This Row],[Name]], LEN(OrderData[[#This Row],[Name]]) - SEARCH(" ", OrderData[[#This Row],[Name]]))</f>
        <v>Marrison</v>
      </c>
      <c r="I892" s="2" t="str">
        <f>VLOOKUP(OrderData[[#This Row],[Customer ID]],customers!$A$1:$I$1001,6,FALSE)</f>
        <v>Denver</v>
      </c>
      <c r="J892" s="2" t="str">
        <f>VLOOKUP(OrderData[[#This Row],[Customer ID]],customers!$A$1:$I$1001,7,FALSE)</f>
        <v>United States</v>
      </c>
      <c r="K892" t="str">
        <f>VLOOKUP(OrderData[[#This Row],[Customer ID]],customers!$A$1:$I$1001,9,FALSE)</f>
        <v>Yes</v>
      </c>
      <c r="L892" t="str">
        <f>INDEX(Table3[Coffee Type],MATCH(OrderData[[#This Row],[Product ID]],Table3[Product ID],0))</f>
        <v>Rob</v>
      </c>
      <c r="M892" t="str">
        <f>VLOOKUP(OrderData[[#This Row],[Product ID]],products!$A$1:$G$49,3,FALSE)</f>
        <v>D</v>
      </c>
      <c r="N892">
        <f>VLOOKUP(OrderData[[#This Row],[Product ID]],products!$A$1:$G$49,5,FALSE)</f>
        <v>20.584999999999997</v>
      </c>
      <c r="O892" s="4">
        <f>OrderData[[#This Row],[Unit Price]]*OrderData[[#This Row],[Quantity]]</f>
        <v>20.584999999999997</v>
      </c>
      <c r="P892" t="str" cm="1">
        <f t="array" ref="P892">_xlfn.IFS(OrderData[[#This Row],[Roast Type]]="M","Medium",OrderData[[#This Row],[Roast Type]]="L","Light",OrderData[[#This Row],[Roast Type]]="D","Dark")</f>
        <v>Dark</v>
      </c>
      <c r="Q892" t="str" cm="1">
        <f t="array" ref="Q892">_xlfn.IFS(OrderData[[#This Row],[Coffee Type]]="Rob","Robusta",OrderData[[#This Row],[Coffee Type]]="Ara","Arabica",OrderData[[#This Row],[Coffee Type]]="Lib","Librica",OrderData[[#This Row],[Coffee Type]]="Exc","Excelsior")</f>
        <v>Robusta</v>
      </c>
    </row>
    <row r="893" spans="1:17" x14ac:dyDescent="0.3">
      <c r="A893" s="2" t="s">
        <v>1733</v>
      </c>
      <c r="B893" s="3">
        <v>44469</v>
      </c>
      <c r="C893" s="2" t="s">
        <v>1734</v>
      </c>
      <c r="D893" t="s">
        <v>131</v>
      </c>
      <c r="E893" s="2">
        <v>5</v>
      </c>
      <c r="F893" s="2" t="str">
        <f>VLOOKUP(OrderData[[#This Row],[Customer ID]],customers!$A$1:$I$1001,2,FALSE)</f>
        <v>Celestia Dolohunty</v>
      </c>
      <c r="G893" s="2" t="str">
        <f>LEFT(OrderData[[#This Row],[Name]], SEARCH(" ", OrderData[[#This Row],[Name]]) - 1)</f>
        <v>Celestia</v>
      </c>
      <c r="H893" s="2" t="str">
        <f>RIGHT(OrderData[[#This Row],[Name]], LEN(OrderData[[#This Row],[Name]]) - SEARCH(" ", OrderData[[#This Row],[Name]]))</f>
        <v>Dolohunty</v>
      </c>
      <c r="I893" s="2" t="str">
        <f>VLOOKUP(OrderData[[#This Row],[Customer ID]],customers!$A$1:$I$1001,6,FALSE)</f>
        <v>San Diego</v>
      </c>
      <c r="J893" s="2" t="str">
        <f>VLOOKUP(OrderData[[#This Row],[Customer ID]],customers!$A$1:$I$1001,7,FALSE)</f>
        <v>United States</v>
      </c>
      <c r="K893" t="str">
        <f>VLOOKUP(OrderData[[#This Row],[Customer ID]],customers!$A$1:$I$1001,9,FALSE)</f>
        <v>Yes</v>
      </c>
      <c r="L893" t="str">
        <f>INDEX(Table3[Coffee Type],MATCH(OrderData[[#This Row],[Product ID]],Table3[Product ID],0))</f>
        <v>Ara</v>
      </c>
      <c r="M893" t="str">
        <f>VLOOKUP(OrderData[[#This Row],[Product ID]],products!$A$1:$G$49,3,FALSE)</f>
        <v>D</v>
      </c>
      <c r="N893">
        <f>VLOOKUP(OrderData[[#This Row],[Product ID]],products!$A$1:$G$49,5,FALSE)</f>
        <v>22.884999999999998</v>
      </c>
      <c r="O893" s="4">
        <f>OrderData[[#This Row],[Unit Price]]*OrderData[[#This Row],[Quantity]]</f>
        <v>114.42499999999998</v>
      </c>
      <c r="P893" t="str" cm="1">
        <f t="array" ref="P893">_xlfn.IFS(OrderData[[#This Row],[Roast Type]]="M","Medium",OrderData[[#This Row],[Roast Type]]="L","Light",OrderData[[#This Row],[Roast Type]]="D","Dark")</f>
        <v>Dark</v>
      </c>
      <c r="Q893" t="str" cm="1">
        <f t="array" ref="Q893">_xlfn.IFS(OrderData[[#This Row],[Coffee Type]]="Rob","Robusta",OrderData[[#This Row],[Coffee Type]]="Ara","Arabica",OrderData[[#This Row],[Coffee Type]]="Lib","Librica",OrderData[[#This Row],[Coffee Type]]="Exc","Excelsior")</f>
        <v>Arabica</v>
      </c>
    </row>
    <row r="894" spans="1:17" x14ac:dyDescent="0.3">
      <c r="A894" s="2" t="s">
        <v>1735</v>
      </c>
      <c r="B894" s="3">
        <v>43635</v>
      </c>
      <c r="C894" s="2" t="s">
        <v>1736</v>
      </c>
      <c r="D894" t="s">
        <v>77</v>
      </c>
      <c r="E894" s="2">
        <v>5</v>
      </c>
      <c r="F894" s="2" t="str">
        <f>VLOOKUP(OrderData[[#This Row],[Customer ID]],customers!$A$1:$I$1001,2,FALSE)</f>
        <v>Patsy Vasilenko</v>
      </c>
      <c r="G894" s="2" t="str">
        <f>LEFT(OrderData[[#This Row],[Name]], SEARCH(" ", OrderData[[#This Row],[Name]]) - 1)</f>
        <v>Patsy</v>
      </c>
      <c r="H894" s="2" t="str">
        <f>RIGHT(OrderData[[#This Row],[Name]], LEN(OrderData[[#This Row],[Name]]) - SEARCH(" ", OrderData[[#This Row],[Name]]))</f>
        <v>Vasilenko</v>
      </c>
      <c r="I894" s="2" t="str">
        <f>VLOOKUP(OrderData[[#This Row],[Customer ID]],customers!$A$1:$I$1001,6,FALSE)</f>
        <v>Preston</v>
      </c>
      <c r="J894" s="2" t="str">
        <f>VLOOKUP(OrderData[[#This Row],[Customer ID]],customers!$A$1:$I$1001,7,FALSE)</f>
        <v>United Kingdom</v>
      </c>
      <c r="K894" t="str">
        <f>VLOOKUP(OrderData[[#This Row],[Customer ID]],customers!$A$1:$I$1001,9,FALSE)</f>
        <v>No</v>
      </c>
      <c r="L894" t="str">
        <f>INDEX(Table3[Coffee Type],MATCH(OrderData[[#This Row],[Product ID]],Table3[Product ID],0))</f>
        <v>Exc</v>
      </c>
      <c r="M894" t="str">
        <f>VLOOKUP(OrderData[[#This Row],[Product ID]],products!$A$1:$G$49,3,FALSE)</f>
        <v>M</v>
      </c>
      <c r="N894">
        <f>VLOOKUP(OrderData[[#This Row],[Product ID]],products!$A$1:$G$49,5,FALSE)</f>
        <v>4.125</v>
      </c>
      <c r="O894" s="4">
        <f>OrderData[[#This Row],[Unit Price]]*OrderData[[#This Row],[Quantity]]</f>
        <v>20.625</v>
      </c>
      <c r="P894" t="str" cm="1">
        <f t="array" ref="P894">_xlfn.IFS(OrderData[[#This Row],[Roast Type]]="M","Medium",OrderData[[#This Row],[Roast Type]]="L","Light",OrderData[[#This Row],[Roast Type]]="D","Dark")</f>
        <v>Medium</v>
      </c>
      <c r="Q894" t="str" cm="1">
        <f t="array" ref="Q894">_xlfn.IFS(OrderData[[#This Row],[Coffee Type]]="Rob","Robusta",OrderData[[#This Row],[Coffee Type]]="Ara","Arabica",OrderData[[#This Row],[Coffee Type]]="Lib","Librica",OrderData[[#This Row],[Coffee Type]]="Exc","Excelsior")</f>
        <v>Excelsior</v>
      </c>
    </row>
    <row r="895" spans="1:17" x14ac:dyDescent="0.3">
      <c r="A895" s="2" t="s">
        <v>1737</v>
      </c>
      <c r="B895" s="3">
        <v>44651</v>
      </c>
      <c r="C895" s="2" t="s">
        <v>1738</v>
      </c>
      <c r="D895" t="s">
        <v>96</v>
      </c>
      <c r="E895" s="2">
        <v>6</v>
      </c>
      <c r="F895" s="2" t="str">
        <f>VLOOKUP(OrderData[[#This Row],[Customer ID]],customers!$A$1:$I$1001,2,FALSE)</f>
        <v>Raphaela Schankelborg</v>
      </c>
      <c r="G895" s="2" t="str">
        <f>LEFT(OrderData[[#This Row],[Name]], SEARCH(" ", OrderData[[#This Row],[Name]]) - 1)</f>
        <v>Raphaela</v>
      </c>
      <c r="H895" s="2" t="str">
        <f>RIGHT(OrderData[[#This Row],[Name]], LEN(OrderData[[#This Row],[Name]]) - SEARCH(" ", OrderData[[#This Row],[Name]]))</f>
        <v>Schankelborg</v>
      </c>
      <c r="I895" s="2" t="str">
        <f>VLOOKUP(OrderData[[#This Row],[Customer ID]],customers!$A$1:$I$1001,6,FALSE)</f>
        <v>Pittsburgh</v>
      </c>
      <c r="J895" s="2" t="str">
        <f>VLOOKUP(OrderData[[#This Row],[Customer ID]],customers!$A$1:$I$1001,7,FALSE)</f>
        <v>United States</v>
      </c>
      <c r="K895" t="str">
        <f>VLOOKUP(OrderData[[#This Row],[Customer ID]],customers!$A$1:$I$1001,9,FALSE)</f>
        <v>Yes</v>
      </c>
      <c r="L895" t="str">
        <f>INDEX(Table3[Coffee Type],MATCH(OrderData[[#This Row],[Product ID]],Table3[Product ID],0))</f>
        <v>Lib</v>
      </c>
      <c r="M895" t="str">
        <f>VLOOKUP(OrderData[[#This Row],[Product ID]],products!$A$1:$G$49,3,FALSE)</f>
        <v>L</v>
      </c>
      <c r="N895">
        <f>VLOOKUP(OrderData[[#This Row],[Product ID]],products!$A$1:$G$49,5,FALSE)</f>
        <v>9.51</v>
      </c>
      <c r="O895" s="4">
        <f>OrderData[[#This Row],[Unit Price]]*OrderData[[#This Row],[Quantity]]</f>
        <v>57.06</v>
      </c>
      <c r="P895" t="str" cm="1">
        <f t="array" ref="P895">_xlfn.IFS(OrderData[[#This Row],[Roast Type]]="M","Medium",OrderData[[#This Row],[Roast Type]]="L","Light",OrderData[[#This Row],[Roast Type]]="D","Dark")</f>
        <v>Light</v>
      </c>
      <c r="Q895" t="str" cm="1">
        <f t="array" ref="Q895">_xlfn.IFS(OrderData[[#This Row],[Coffee Type]]="Rob","Robusta",OrderData[[#This Row],[Coffee Type]]="Ara","Arabica",OrderData[[#This Row],[Coffee Type]]="Lib","Librica",OrderData[[#This Row],[Coffee Type]]="Exc","Excelsior")</f>
        <v>Librica</v>
      </c>
    </row>
    <row r="896" spans="1:17" x14ac:dyDescent="0.3">
      <c r="A896" s="2" t="s">
        <v>1739</v>
      </c>
      <c r="B896" s="3">
        <v>44016</v>
      </c>
      <c r="C896" s="2" t="s">
        <v>1740</v>
      </c>
      <c r="D896" t="s">
        <v>48</v>
      </c>
      <c r="E896" s="2">
        <v>4</v>
      </c>
      <c r="F896" s="2" t="str">
        <f>VLOOKUP(OrderData[[#This Row],[Customer ID]],customers!$A$1:$I$1001,2,FALSE)</f>
        <v>Sharity Wickens</v>
      </c>
      <c r="G896" s="2" t="str">
        <f>LEFT(OrderData[[#This Row],[Name]], SEARCH(" ", OrderData[[#This Row],[Name]]) - 1)</f>
        <v>Sharity</v>
      </c>
      <c r="H896" s="2" t="str">
        <f>RIGHT(OrderData[[#This Row],[Name]], LEN(OrderData[[#This Row],[Name]]) - SEARCH(" ", OrderData[[#This Row],[Name]]))</f>
        <v>Wickens</v>
      </c>
      <c r="I896" s="2" t="str">
        <f>VLOOKUP(OrderData[[#This Row],[Customer ID]],customers!$A$1:$I$1001,6,FALSE)</f>
        <v>Cavan</v>
      </c>
      <c r="J896" s="2" t="str">
        <f>VLOOKUP(OrderData[[#This Row],[Customer ID]],customers!$A$1:$I$1001,7,FALSE)</f>
        <v>Ireland</v>
      </c>
      <c r="K896" t="str">
        <f>VLOOKUP(OrderData[[#This Row],[Customer ID]],customers!$A$1:$I$1001,9,FALSE)</f>
        <v>Yes</v>
      </c>
      <c r="L896" t="str">
        <f>INDEX(Table3[Coffee Type],MATCH(OrderData[[#This Row],[Product ID]],Table3[Product ID],0))</f>
        <v>Rob</v>
      </c>
      <c r="M896" t="str">
        <f>VLOOKUP(OrderData[[#This Row],[Product ID]],products!$A$1:$G$49,3,FALSE)</f>
        <v>D</v>
      </c>
      <c r="N896">
        <f>VLOOKUP(OrderData[[#This Row],[Product ID]],products!$A$1:$G$49,5,FALSE)</f>
        <v>20.584999999999997</v>
      </c>
      <c r="O896" s="4">
        <f>OrderData[[#This Row],[Unit Price]]*OrderData[[#This Row],[Quantity]]</f>
        <v>82.339999999999989</v>
      </c>
      <c r="P896" t="str" cm="1">
        <f t="array" ref="P896">_xlfn.IFS(OrderData[[#This Row],[Roast Type]]="M","Medium",OrderData[[#This Row],[Roast Type]]="L","Light",OrderData[[#This Row],[Roast Type]]="D","Dark")</f>
        <v>Dark</v>
      </c>
      <c r="Q896" t="str" cm="1">
        <f t="array" ref="Q896">_xlfn.IFS(OrderData[[#This Row],[Coffee Type]]="Rob","Robusta",OrderData[[#This Row],[Coffee Type]]="Ara","Arabica",OrderData[[#This Row],[Coffee Type]]="Lib","Librica",OrderData[[#This Row],[Coffee Type]]="Exc","Excelsior")</f>
        <v>Robusta</v>
      </c>
    </row>
    <row r="897" spans="1:17" x14ac:dyDescent="0.3">
      <c r="A897" s="2" t="s">
        <v>1741</v>
      </c>
      <c r="B897" s="3">
        <v>44521</v>
      </c>
      <c r="C897" s="2" t="s">
        <v>1742</v>
      </c>
      <c r="D897" t="s">
        <v>125</v>
      </c>
      <c r="E897" s="2">
        <v>5</v>
      </c>
      <c r="F897" s="2" t="str">
        <f>VLOOKUP(OrderData[[#This Row],[Customer ID]],customers!$A$1:$I$1001,2,FALSE)</f>
        <v>Derick Snow</v>
      </c>
      <c r="G897" s="2" t="str">
        <f>LEFT(OrderData[[#This Row],[Name]], SEARCH(" ", OrderData[[#This Row],[Name]]) - 1)</f>
        <v>Derick</v>
      </c>
      <c r="H897" s="2" t="str">
        <f>RIGHT(OrderData[[#This Row],[Name]], LEN(OrderData[[#This Row],[Name]]) - SEARCH(" ", OrderData[[#This Row],[Name]]))</f>
        <v>Snow</v>
      </c>
      <c r="I897" s="2" t="str">
        <f>VLOOKUP(OrderData[[#This Row],[Customer ID]],customers!$A$1:$I$1001,6,FALSE)</f>
        <v>New York City</v>
      </c>
      <c r="J897" s="2" t="str">
        <f>VLOOKUP(OrderData[[#This Row],[Customer ID]],customers!$A$1:$I$1001,7,FALSE)</f>
        <v>United States</v>
      </c>
      <c r="K897" t="str">
        <f>VLOOKUP(OrderData[[#This Row],[Customer ID]],customers!$A$1:$I$1001,9,FALSE)</f>
        <v>No</v>
      </c>
      <c r="L897" t="str">
        <f>INDEX(Table3[Coffee Type],MATCH(OrderData[[#This Row],[Product ID]],Table3[Product ID],0))</f>
        <v>Exc</v>
      </c>
      <c r="M897" t="str">
        <f>VLOOKUP(OrderData[[#This Row],[Product ID]],products!$A$1:$G$49,3,FALSE)</f>
        <v>M</v>
      </c>
      <c r="N897">
        <f>VLOOKUP(OrderData[[#This Row],[Product ID]],products!$A$1:$G$49,5,FALSE)</f>
        <v>31.624999999999996</v>
      </c>
      <c r="O897" s="4">
        <f>OrderData[[#This Row],[Unit Price]]*OrderData[[#This Row],[Quantity]]</f>
        <v>158.12499999999997</v>
      </c>
      <c r="P897" t="str" cm="1">
        <f t="array" ref="P897">_xlfn.IFS(OrderData[[#This Row],[Roast Type]]="M","Medium",OrderData[[#This Row],[Roast Type]]="L","Light",OrderData[[#This Row],[Roast Type]]="D","Dark")</f>
        <v>Medium</v>
      </c>
      <c r="Q897" t="str" cm="1">
        <f t="array" ref="Q897">_xlfn.IFS(OrderData[[#This Row],[Coffee Type]]="Rob","Robusta",OrderData[[#This Row],[Coffee Type]]="Ara","Arabica",OrderData[[#This Row],[Coffee Type]]="Lib","Librica",OrderData[[#This Row],[Coffee Type]]="Exc","Excelsior")</f>
        <v>Excelsior</v>
      </c>
    </row>
    <row r="898" spans="1:17" x14ac:dyDescent="0.3">
      <c r="A898" s="2" t="s">
        <v>1743</v>
      </c>
      <c r="B898" s="3">
        <v>44347</v>
      </c>
      <c r="C898" s="2" t="s">
        <v>1744</v>
      </c>
      <c r="D898" t="s">
        <v>159</v>
      </c>
      <c r="E898" s="2">
        <v>6</v>
      </c>
      <c r="F898" s="2" t="str">
        <f>VLOOKUP(OrderData[[#This Row],[Customer ID]],customers!$A$1:$I$1001,2,FALSE)</f>
        <v>Baxy Cargen</v>
      </c>
      <c r="G898" s="2" t="str">
        <f>LEFT(OrderData[[#This Row],[Name]], SEARCH(" ", OrderData[[#This Row],[Name]]) - 1)</f>
        <v>Baxy</v>
      </c>
      <c r="H898" s="2" t="str">
        <f>RIGHT(OrderData[[#This Row],[Name]], LEN(OrderData[[#This Row],[Name]]) - SEARCH(" ", OrderData[[#This Row],[Name]]))</f>
        <v>Cargen</v>
      </c>
      <c r="I898" s="2" t="str">
        <f>VLOOKUP(OrderData[[#This Row],[Customer ID]],customers!$A$1:$I$1001,6,FALSE)</f>
        <v>Seattle</v>
      </c>
      <c r="J898" s="2" t="str">
        <f>VLOOKUP(OrderData[[#This Row],[Customer ID]],customers!$A$1:$I$1001,7,FALSE)</f>
        <v>United States</v>
      </c>
      <c r="K898" t="str">
        <f>VLOOKUP(OrderData[[#This Row],[Customer ID]],customers!$A$1:$I$1001,9,FALSE)</f>
        <v>Yes</v>
      </c>
      <c r="L898" t="str">
        <f>INDEX(Table3[Coffee Type],MATCH(OrderData[[#This Row],[Product ID]],Table3[Product ID],0))</f>
        <v>Rob</v>
      </c>
      <c r="M898" t="str">
        <f>VLOOKUP(OrderData[[#This Row],[Product ID]],products!$A$1:$G$49,3,FALSE)</f>
        <v>D</v>
      </c>
      <c r="N898">
        <f>VLOOKUP(OrderData[[#This Row],[Product ID]],products!$A$1:$G$49,5,FALSE)</f>
        <v>5.3699999999999992</v>
      </c>
      <c r="O898" s="4">
        <f>OrderData[[#This Row],[Unit Price]]*OrderData[[#This Row],[Quantity]]</f>
        <v>32.22</v>
      </c>
      <c r="P898" t="str" cm="1">
        <f t="array" ref="P898">_xlfn.IFS(OrderData[[#This Row],[Roast Type]]="M","Medium",OrderData[[#This Row],[Roast Type]]="L","Light",OrderData[[#This Row],[Roast Type]]="D","Dark")</f>
        <v>Dark</v>
      </c>
      <c r="Q898" t="str" cm="1">
        <f t="array" ref="Q898">_xlfn.IFS(OrderData[[#This Row],[Coffee Type]]="Rob","Robusta",OrderData[[#This Row],[Coffee Type]]="Ara","Arabica",OrderData[[#This Row],[Coffee Type]]="Lib","Librica",OrderData[[#This Row],[Coffee Type]]="Exc","Excelsior")</f>
        <v>Robusta</v>
      </c>
    </row>
    <row r="899" spans="1:17" x14ac:dyDescent="0.3">
      <c r="A899" s="2" t="s">
        <v>1745</v>
      </c>
      <c r="B899" s="3">
        <v>43932</v>
      </c>
      <c r="C899" s="2" t="s">
        <v>1746</v>
      </c>
      <c r="D899" t="s">
        <v>258</v>
      </c>
      <c r="E899" s="2">
        <v>2</v>
      </c>
      <c r="F899" s="2" t="str">
        <f>VLOOKUP(OrderData[[#This Row],[Customer ID]],customers!$A$1:$I$1001,2,FALSE)</f>
        <v>Ryann Stickler</v>
      </c>
      <c r="G899" s="2" t="str">
        <f>LEFT(OrderData[[#This Row],[Name]], SEARCH(" ", OrderData[[#This Row],[Name]]) - 1)</f>
        <v>Ryann</v>
      </c>
      <c r="H899" s="2" t="str">
        <f>RIGHT(OrderData[[#This Row],[Name]], LEN(OrderData[[#This Row],[Name]]) - SEARCH(" ", OrderData[[#This Row],[Name]]))</f>
        <v>Stickler</v>
      </c>
      <c r="I899" s="2" t="str">
        <f>VLOOKUP(OrderData[[#This Row],[Customer ID]],customers!$A$1:$I$1001,6,FALSE)</f>
        <v>Birmingham</v>
      </c>
      <c r="J899" s="2" t="str">
        <f>VLOOKUP(OrderData[[#This Row],[Customer ID]],customers!$A$1:$I$1001,7,FALSE)</f>
        <v>United Kingdom</v>
      </c>
      <c r="K899" t="str">
        <f>VLOOKUP(OrderData[[#This Row],[Customer ID]],customers!$A$1:$I$1001,9,FALSE)</f>
        <v>No</v>
      </c>
      <c r="L899" t="str">
        <f>INDEX(Table3[Coffee Type],MATCH(OrderData[[#This Row],[Product ID]],Table3[Product ID],0))</f>
        <v>Exc</v>
      </c>
      <c r="M899" t="str">
        <f>VLOOKUP(OrderData[[#This Row],[Product ID]],products!$A$1:$G$49,3,FALSE)</f>
        <v>D</v>
      </c>
      <c r="N899">
        <f>VLOOKUP(OrderData[[#This Row],[Product ID]],products!$A$1:$G$49,5,FALSE)</f>
        <v>12.15</v>
      </c>
      <c r="O899" s="4">
        <f>OrderData[[#This Row],[Unit Price]]*OrderData[[#This Row],[Quantity]]</f>
        <v>24.3</v>
      </c>
      <c r="P899" t="str" cm="1">
        <f t="array" ref="P899">_xlfn.IFS(OrderData[[#This Row],[Roast Type]]="M","Medium",OrderData[[#This Row],[Roast Type]]="L","Light",OrderData[[#This Row],[Roast Type]]="D","Dark")</f>
        <v>Dark</v>
      </c>
      <c r="Q899" t="str" cm="1">
        <f t="array" ref="Q899">_xlfn.IFS(OrderData[[#This Row],[Coffee Type]]="Rob","Robusta",OrderData[[#This Row],[Coffee Type]]="Ara","Arabica",OrderData[[#This Row],[Coffee Type]]="Lib","Librica",OrderData[[#This Row],[Coffee Type]]="Exc","Excelsior")</f>
        <v>Excelsior</v>
      </c>
    </row>
    <row r="900" spans="1:17" x14ac:dyDescent="0.3">
      <c r="A900" s="2" t="s">
        <v>1747</v>
      </c>
      <c r="B900" s="3">
        <v>44089</v>
      </c>
      <c r="C900" s="2" t="s">
        <v>1748</v>
      </c>
      <c r="D900" t="s">
        <v>170</v>
      </c>
      <c r="E900" s="2">
        <v>5</v>
      </c>
      <c r="F900" s="2" t="str">
        <f>VLOOKUP(OrderData[[#This Row],[Customer ID]],customers!$A$1:$I$1001,2,FALSE)</f>
        <v>Daryn Cassius</v>
      </c>
      <c r="G900" s="2" t="str">
        <f>LEFT(OrderData[[#This Row],[Name]], SEARCH(" ", OrderData[[#This Row],[Name]]) - 1)</f>
        <v>Daryn</v>
      </c>
      <c r="H900" s="2" t="str">
        <f>RIGHT(OrderData[[#This Row],[Name]], LEN(OrderData[[#This Row],[Name]]) - SEARCH(" ", OrderData[[#This Row],[Name]]))</f>
        <v>Cassius</v>
      </c>
      <c r="I900" s="2" t="str">
        <f>VLOOKUP(OrderData[[#This Row],[Customer ID]],customers!$A$1:$I$1001,6,FALSE)</f>
        <v>Battle Creek</v>
      </c>
      <c r="J900" s="2" t="str">
        <f>VLOOKUP(OrderData[[#This Row],[Customer ID]],customers!$A$1:$I$1001,7,FALSE)</f>
        <v>United States</v>
      </c>
      <c r="K900" t="str">
        <f>VLOOKUP(OrderData[[#This Row],[Customer ID]],customers!$A$1:$I$1001,9,FALSE)</f>
        <v>No</v>
      </c>
      <c r="L900" t="str">
        <f>INDEX(Table3[Coffee Type],MATCH(OrderData[[#This Row],[Product ID]],Table3[Product ID],0))</f>
        <v>Rob</v>
      </c>
      <c r="M900" t="str">
        <f>VLOOKUP(OrderData[[#This Row],[Product ID]],products!$A$1:$G$49,3,FALSE)</f>
        <v>L</v>
      </c>
      <c r="N900">
        <f>VLOOKUP(OrderData[[#This Row],[Product ID]],products!$A$1:$G$49,5,FALSE)</f>
        <v>7.169999999999999</v>
      </c>
      <c r="O900" s="4">
        <f>OrderData[[#This Row],[Unit Price]]*OrderData[[#This Row],[Quantity]]</f>
        <v>35.849999999999994</v>
      </c>
      <c r="P900" t="str" cm="1">
        <f t="array" ref="P900">_xlfn.IFS(OrderData[[#This Row],[Roast Type]]="M","Medium",OrderData[[#This Row],[Roast Type]]="L","Light",OrderData[[#This Row],[Roast Type]]="D","Dark")</f>
        <v>Light</v>
      </c>
      <c r="Q900" t="str" cm="1">
        <f t="array" ref="Q900">_xlfn.IFS(OrderData[[#This Row],[Coffee Type]]="Rob","Robusta",OrderData[[#This Row],[Coffee Type]]="Ara","Arabica",OrderData[[#This Row],[Coffee Type]]="Lib","Librica",OrderData[[#This Row],[Coffee Type]]="Exc","Excelsior")</f>
        <v>Robusta</v>
      </c>
    </row>
    <row r="901" spans="1:17" x14ac:dyDescent="0.3">
      <c r="A901" s="2" t="s">
        <v>1749</v>
      </c>
      <c r="B901" s="3">
        <v>44523</v>
      </c>
      <c r="C901" s="2" t="s">
        <v>1742</v>
      </c>
      <c r="D901" t="s">
        <v>109</v>
      </c>
      <c r="E901" s="2">
        <v>5</v>
      </c>
      <c r="F901" s="2" t="str">
        <f>VLOOKUP(OrderData[[#This Row],[Customer ID]],customers!$A$1:$I$1001,2,FALSE)</f>
        <v>Derick Snow</v>
      </c>
      <c r="G901" s="2" t="str">
        <f>LEFT(OrderData[[#This Row],[Name]], SEARCH(" ", OrderData[[#This Row],[Name]]) - 1)</f>
        <v>Derick</v>
      </c>
      <c r="H901" s="2" t="str">
        <f>RIGHT(OrderData[[#This Row],[Name]], LEN(OrderData[[#This Row],[Name]]) - SEARCH(" ", OrderData[[#This Row],[Name]]))</f>
        <v>Snow</v>
      </c>
      <c r="I901" s="2" t="str">
        <f>VLOOKUP(OrderData[[#This Row],[Customer ID]],customers!$A$1:$I$1001,6,FALSE)</f>
        <v>New York City</v>
      </c>
      <c r="J901" s="2" t="str">
        <f>VLOOKUP(OrderData[[#This Row],[Customer ID]],customers!$A$1:$I$1001,7,FALSE)</f>
        <v>United States</v>
      </c>
      <c r="K901" t="str">
        <f>VLOOKUP(OrderData[[#This Row],[Customer ID]],customers!$A$1:$I$1001,9,FALSE)</f>
        <v>No</v>
      </c>
      <c r="L901" t="str">
        <f>INDEX(Table3[Coffee Type],MATCH(OrderData[[#This Row],[Product ID]],Table3[Product ID],0))</f>
        <v>Lib</v>
      </c>
      <c r="M901" t="str">
        <f>VLOOKUP(OrderData[[#This Row],[Product ID]],products!$A$1:$G$49,3,FALSE)</f>
        <v>M</v>
      </c>
      <c r="N901">
        <f>VLOOKUP(OrderData[[#This Row],[Product ID]],products!$A$1:$G$49,5,FALSE)</f>
        <v>14.55</v>
      </c>
      <c r="O901" s="4">
        <f>OrderData[[#This Row],[Unit Price]]*OrderData[[#This Row],[Quantity]]</f>
        <v>72.75</v>
      </c>
      <c r="P901" t="str" cm="1">
        <f t="array" ref="P901">_xlfn.IFS(OrderData[[#This Row],[Roast Type]]="M","Medium",OrderData[[#This Row],[Roast Type]]="L","Light",OrderData[[#This Row],[Roast Type]]="D","Dark")</f>
        <v>Medium</v>
      </c>
      <c r="Q901" t="str" cm="1">
        <f t="array" ref="Q901">_xlfn.IFS(OrderData[[#This Row],[Coffee Type]]="Rob","Robusta",OrderData[[#This Row],[Coffee Type]]="Ara","Arabica",OrderData[[#This Row],[Coffee Type]]="Lib","Librica",OrderData[[#This Row],[Coffee Type]]="Exc","Excelsior")</f>
        <v>Librica</v>
      </c>
    </row>
    <row r="902" spans="1:17" x14ac:dyDescent="0.3">
      <c r="A902" s="2" t="s">
        <v>1750</v>
      </c>
      <c r="B902" s="3">
        <v>44584</v>
      </c>
      <c r="C902" s="2" t="s">
        <v>1751</v>
      </c>
      <c r="D902" t="s">
        <v>145</v>
      </c>
      <c r="E902" s="2">
        <v>3</v>
      </c>
      <c r="F902" s="2" t="str">
        <f>VLOOKUP(OrderData[[#This Row],[Customer ID]],customers!$A$1:$I$1001,2,FALSE)</f>
        <v>Skelly Dolohunty</v>
      </c>
      <c r="G902" s="2" t="str">
        <f>LEFT(OrderData[[#This Row],[Name]], SEARCH(" ", OrderData[[#This Row],[Name]]) - 1)</f>
        <v>Skelly</v>
      </c>
      <c r="H902" s="2" t="str">
        <f>RIGHT(OrderData[[#This Row],[Name]], LEN(OrderData[[#This Row],[Name]]) - SEARCH(" ", OrderData[[#This Row],[Name]]))</f>
        <v>Dolohunty</v>
      </c>
      <c r="I902" s="2" t="str">
        <f>VLOOKUP(OrderData[[#This Row],[Customer ID]],customers!$A$1:$I$1001,6,FALSE)</f>
        <v>Ballymun</v>
      </c>
      <c r="J902" s="2" t="str">
        <f>VLOOKUP(OrderData[[#This Row],[Customer ID]],customers!$A$1:$I$1001,7,FALSE)</f>
        <v>Ireland</v>
      </c>
      <c r="K902" t="str">
        <f>VLOOKUP(OrderData[[#This Row],[Customer ID]],customers!$A$1:$I$1001,9,FALSE)</f>
        <v>No</v>
      </c>
      <c r="L902" t="str">
        <f>INDEX(Table3[Coffee Type],MATCH(OrderData[[#This Row],[Product ID]],Table3[Product ID],0))</f>
        <v>Lib</v>
      </c>
      <c r="M902" t="str">
        <f>VLOOKUP(OrderData[[#This Row],[Product ID]],products!$A$1:$G$49,3,FALSE)</f>
        <v>L</v>
      </c>
      <c r="N902">
        <f>VLOOKUP(OrderData[[#This Row],[Product ID]],products!$A$1:$G$49,5,FALSE)</f>
        <v>15.85</v>
      </c>
      <c r="O902" s="4">
        <f>OrderData[[#This Row],[Unit Price]]*OrderData[[#This Row],[Quantity]]</f>
        <v>47.55</v>
      </c>
      <c r="P902" t="str" cm="1">
        <f t="array" ref="P902">_xlfn.IFS(OrderData[[#This Row],[Roast Type]]="M","Medium",OrderData[[#This Row],[Roast Type]]="L","Light",OrderData[[#This Row],[Roast Type]]="D","Dark")</f>
        <v>Light</v>
      </c>
      <c r="Q902" t="str" cm="1">
        <f t="array" ref="Q902">_xlfn.IFS(OrderData[[#This Row],[Coffee Type]]="Rob","Robusta",OrderData[[#This Row],[Coffee Type]]="Ara","Arabica",OrderData[[#This Row],[Coffee Type]]="Lib","Librica",OrderData[[#This Row],[Coffee Type]]="Exc","Excelsior")</f>
        <v>Librica</v>
      </c>
    </row>
    <row r="903" spans="1:17" x14ac:dyDescent="0.3">
      <c r="A903" s="2" t="s">
        <v>1752</v>
      </c>
      <c r="B903" s="3">
        <v>44223</v>
      </c>
      <c r="C903" s="2" t="s">
        <v>1753</v>
      </c>
      <c r="D903" t="s">
        <v>195</v>
      </c>
      <c r="E903" s="2">
        <v>1</v>
      </c>
      <c r="F903" s="2" t="str">
        <f>VLOOKUP(OrderData[[#This Row],[Customer ID]],customers!$A$1:$I$1001,2,FALSE)</f>
        <v>Drake Jevon</v>
      </c>
      <c r="G903" s="2" t="str">
        <f>LEFT(OrderData[[#This Row],[Name]], SEARCH(" ", OrderData[[#This Row],[Name]]) - 1)</f>
        <v>Drake</v>
      </c>
      <c r="H903" s="2" t="str">
        <f>RIGHT(OrderData[[#This Row],[Name]], LEN(OrderData[[#This Row],[Name]]) - SEARCH(" ", OrderData[[#This Row],[Name]]))</f>
        <v>Jevon</v>
      </c>
      <c r="I903" s="2" t="str">
        <f>VLOOKUP(OrderData[[#This Row],[Customer ID]],customers!$A$1:$I$1001,6,FALSE)</f>
        <v>Houston</v>
      </c>
      <c r="J903" s="2" t="str">
        <f>VLOOKUP(OrderData[[#This Row],[Customer ID]],customers!$A$1:$I$1001,7,FALSE)</f>
        <v>United States</v>
      </c>
      <c r="K903" t="str">
        <f>VLOOKUP(OrderData[[#This Row],[Customer ID]],customers!$A$1:$I$1001,9,FALSE)</f>
        <v>Yes</v>
      </c>
      <c r="L903" t="str">
        <f>INDEX(Table3[Coffee Type],MATCH(OrderData[[#This Row],[Product ID]],Table3[Product ID],0))</f>
        <v>Rob</v>
      </c>
      <c r="M903" t="str">
        <f>VLOOKUP(OrderData[[#This Row],[Product ID]],products!$A$1:$G$49,3,FALSE)</f>
        <v>L</v>
      </c>
      <c r="N903">
        <f>VLOOKUP(OrderData[[#This Row],[Product ID]],products!$A$1:$G$49,5,FALSE)</f>
        <v>3.5849999999999995</v>
      </c>
      <c r="O903" s="4">
        <f>OrderData[[#This Row],[Unit Price]]*OrderData[[#This Row],[Quantity]]</f>
        <v>3.5849999999999995</v>
      </c>
      <c r="P903" t="str" cm="1">
        <f t="array" ref="P903">_xlfn.IFS(OrderData[[#This Row],[Roast Type]]="M","Medium",OrderData[[#This Row],[Roast Type]]="L","Light",OrderData[[#This Row],[Roast Type]]="D","Dark")</f>
        <v>Light</v>
      </c>
      <c r="Q903" t="str" cm="1">
        <f t="array" ref="Q903">_xlfn.IFS(OrderData[[#This Row],[Coffee Type]]="Rob","Robusta",OrderData[[#This Row],[Coffee Type]]="Ara","Arabica",OrderData[[#This Row],[Coffee Type]]="Lib","Librica",OrderData[[#This Row],[Coffee Type]]="Exc","Excelsior")</f>
        <v>Robusta</v>
      </c>
    </row>
    <row r="904" spans="1:17" x14ac:dyDescent="0.3">
      <c r="A904" s="2" t="s">
        <v>1754</v>
      </c>
      <c r="B904" s="3">
        <v>43640</v>
      </c>
      <c r="C904" s="2" t="s">
        <v>1755</v>
      </c>
      <c r="D904" t="s">
        <v>125</v>
      </c>
      <c r="E904" s="2">
        <v>5</v>
      </c>
      <c r="F904" s="2" t="str">
        <f>VLOOKUP(OrderData[[#This Row],[Customer ID]],customers!$A$1:$I$1001,2,FALSE)</f>
        <v>Hall Ranner</v>
      </c>
      <c r="G904" s="2" t="str">
        <f>LEFT(OrderData[[#This Row],[Name]], SEARCH(" ", OrderData[[#This Row],[Name]]) - 1)</f>
        <v>Hall</v>
      </c>
      <c r="H904" s="2" t="str">
        <f>RIGHT(OrderData[[#This Row],[Name]], LEN(OrderData[[#This Row],[Name]]) - SEARCH(" ", OrderData[[#This Row],[Name]]))</f>
        <v>Ranner</v>
      </c>
      <c r="I904" s="2" t="str">
        <f>VLOOKUP(OrderData[[#This Row],[Customer ID]],customers!$A$1:$I$1001,6,FALSE)</f>
        <v>Cincinnati</v>
      </c>
      <c r="J904" s="2" t="str">
        <f>VLOOKUP(OrderData[[#This Row],[Customer ID]],customers!$A$1:$I$1001,7,FALSE)</f>
        <v>United States</v>
      </c>
      <c r="K904" t="str">
        <f>VLOOKUP(OrderData[[#This Row],[Customer ID]],customers!$A$1:$I$1001,9,FALSE)</f>
        <v>No</v>
      </c>
      <c r="L904" t="str">
        <f>INDEX(Table3[Coffee Type],MATCH(OrderData[[#This Row],[Product ID]],Table3[Product ID],0))</f>
        <v>Exc</v>
      </c>
      <c r="M904" t="str">
        <f>VLOOKUP(OrderData[[#This Row],[Product ID]],products!$A$1:$G$49,3,FALSE)</f>
        <v>M</v>
      </c>
      <c r="N904">
        <f>VLOOKUP(OrderData[[#This Row],[Product ID]],products!$A$1:$G$49,5,FALSE)</f>
        <v>31.624999999999996</v>
      </c>
      <c r="O904" s="4">
        <f>OrderData[[#This Row],[Unit Price]]*OrderData[[#This Row],[Quantity]]</f>
        <v>158.12499999999997</v>
      </c>
      <c r="P904" t="str" cm="1">
        <f t="array" ref="P904">_xlfn.IFS(OrderData[[#This Row],[Roast Type]]="M","Medium",OrderData[[#This Row],[Roast Type]]="L","Light",OrderData[[#This Row],[Roast Type]]="D","Dark")</f>
        <v>Medium</v>
      </c>
      <c r="Q904" t="str" cm="1">
        <f t="array" ref="Q904">_xlfn.IFS(OrderData[[#This Row],[Coffee Type]]="Rob","Robusta",OrderData[[#This Row],[Coffee Type]]="Ara","Arabica",OrderData[[#This Row],[Coffee Type]]="Lib","Librica",OrderData[[#This Row],[Coffee Type]]="Exc","Excelsior")</f>
        <v>Excelsior</v>
      </c>
    </row>
    <row r="905" spans="1:17" x14ac:dyDescent="0.3">
      <c r="A905" s="2" t="s">
        <v>1756</v>
      </c>
      <c r="B905" s="3">
        <v>43905</v>
      </c>
      <c r="C905" s="2" t="s">
        <v>1757</v>
      </c>
      <c r="D905" t="s">
        <v>91</v>
      </c>
      <c r="E905" s="2">
        <v>2</v>
      </c>
      <c r="F905" s="2" t="str">
        <f>VLOOKUP(OrderData[[#This Row],[Customer ID]],customers!$A$1:$I$1001,2,FALSE)</f>
        <v>Berkly Imrie</v>
      </c>
      <c r="G905" s="2" t="str">
        <f>LEFT(OrderData[[#This Row],[Name]], SEARCH(" ", OrderData[[#This Row],[Name]]) - 1)</f>
        <v>Berkly</v>
      </c>
      <c r="H905" s="2" t="str">
        <f>RIGHT(OrderData[[#This Row],[Name]], LEN(OrderData[[#This Row],[Name]]) - SEARCH(" ", OrderData[[#This Row],[Name]]))</f>
        <v>Imrie</v>
      </c>
      <c r="I905" s="2" t="str">
        <f>VLOOKUP(OrderData[[#This Row],[Customer ID]],customers!$A$1:$I$1001,6,FALSE)</f>
        <v>Fresno</v>
      </c>
      <c r="J905" s="2" t="str">
        <f>VLOOKUP(OrderData[[#This Row],[Customer ID]],customers!$A$1:$I$1001,7,FALSE)</f>
        <v>United States</v>
      </c>
      <c r="K905" t="str">
        <f>VLOOKUP(OrderData[[#This Row],[Customer ID]],customers!$A$1:$I$1001,9,FALSE)</f>
        <v>No</v>
      </c>
      <c r="L905" t="str">
        <f>INDEX(Table3[Coffee Type],MATCH(OrderData[[#This Row],[Product ID]],Table3[Product ID],0))</f>
        <v>Lib</v>
      </c>
      <c r="M905" t="str">
        <f>VLOOKUP(OrderData[[#This Row],[Product ID]],products!$A$1:$G$49,3,FALSE)</f>
        <v>M</v>
      </c>
      <c r="N905">
        <f>VLOOKUP(OrderData[[#This Row],[Product ID]],products!$A$1:$G$49,5,FALSE)</f>
        <v>8.73</v>
      </c>
      <c r="O905" s="4">
        <f>OrderData[[#This Row],[Unit Price]]*OrderData[[#This Row],[Quantity]]</f>
        <v>17.46</v>
      </c>
      <c r="P905" t="str" cm="1">
        <f t="array" ref="P905">_xlfn.IFS(OrderData[[#This Row],[Roast Type]]="M","Medium",OrderData[[#This Row],[Roast Type]]="L","Light",OrderData[[#This Row],[Roast Type]]="D","Dark")</f>
        <v>Medium</v>
      </c>
      <c r="Q905" t="str" cm="1">
        <f t="array" ref="Q905">_xlfn.IFS(OrderData[[#This Row],[Coffee Type]]="Rob","Robusta",OrderData[[#This Row],[Coffee Type]]="Ara","Arabica",OrderData[[#This Row],[Coffee Type]]="Lib","Librica",OrderData[[#This Row],[Coffee Type]]="Exc","Excelsior")</f>
        <v>Librica</v>
      </c>
    </row>
    <row r="906" spans="1:17" x14ac:dyDescent="0.3">
      <c r="A906" s="2" t="s">
        <v>1758</v>
      </c>
      <c r="B906" s="3">
        <v>44463</v>
      </c>
      <c r="C906" s="2" t="s">
        <v>1759</v>
      </c>
      <c r="D906" t="s">
        <v>217</v>
      </c>
      <c r="E906" s="2">
        <v>5</v>
      </c>
      <c r="F906" s="2" t="str">
        <f>VLOOKUP(OrderData[[#This Row],[Customer ID]],customers!$A$1:$I$1001,2,FALSE)</f>
        <v>Dorey Sopper</v>
      </c>
      <c r="G906" s="2" t="str">
        <f>LEFT(OrderData[[#This Row],[Name]], SEARCH(" ", OrderData[[#This Row],[Name]]) - 1)</f>
        <v>Dorey</v>
      </c>
      <c r="H906" s="2" t="str">
        <f>RIGHT(OrderData[[#This Row],[Name]], LEN(OrderData[[#This Row],[Name]]) - SEARCH(" ", OrderData[[#This Row],[Name]]))</f>
        <v>Sopper</v>
      </c>
      <c r="I906" s="2" t="str">
        <f>VLOOKUP(OrderData[[#This Row],[Customer ID]],customers!$A$1:$I$1001,6,FALSE)</f>
        <v>Saint Paul</v>
      </c>
      <c r="J906" s="2" t="str">
        <f>VLOOKUP(OrderData[[#This Row],[Customer ID]],customers!$A$1:$I$1001,7,FALSE)</f>
        <v>United States</v>
      </c>
      <c r="K906" t="str">
        <f>VLOOKUP(OrderData[[#This Row],[Customer ID]],customers!$A$1:$I$1001,9,FALSE)</f>
        <v>No</v>
      </c>
      <c r="L906" t="str">
        <f>INDEX(Table3[Coffee Type],MATCH(OrderData[[#This Row],[Product ID]],Table3[Product ID],0))</f>
        <v>Ara</v>
      </c>
      <c r="M906" t="str">
        <f>VLOOKUP(OrderData[[#This Row],[Product ID]],products!$A$1:$G$49,3,FALSE)</f>
        <v>L</v>
      </c>
      <c r="N906">
        <f>VLOOKUP(OrderData[[#This Row],[Product ID]],products!$A$1:$G$49,5,FALSE)</f>
        <v>29.784999999999997</v>
      </c>
      <c r="O906" s="4">
        <f>OrderData[[#This Row],[Unit Price]]*OrderData[[#This Row],[Quantity]]</f>
        <v>148.92499999999998</v>
      </c>
      <c r="P906" t="str" cm="1">
        <f t="array" ref="P906">_xlfn.IFS(OrderData[[#This Row],[Roast Type]]="M","Medium",OrderData[[#This Row],[Roast Type]]="L","Light",OrderData[[#This Row],[Roast Type]]="D","Dark")</f>
        <v>Light</v>
      </c>
      <c r="Q906" t="str" cm="1">
        <f t="array" ref="Q906">_xlfn.IFS(OrderData[[#This Row],[Coffee Type]]="Rob","Robusta",OrderData[[#This Row],[Coffee Type]]="Ara","Arabica",OrderData[[#This Row],[Coffee Type]]="Lib","Librica",OrderData[[#This Row],[Coffee Type]]="Exc","Excelsior")</f>
        <v>Arabica</v>
      </c>
    </row>
    <row r="907" spans="1:17" x14ac:dyDescent="0.3">
      <c r="A907" s="2" t="s">
        <v>1760</v>
      </c>
      <c r="B907" s="3">
        <v>43560</v>
      </c>
      <c r="C907" s="2" t="s">
        <v>1761</v>
      </c>
      <c r="D907" t="s">
        <v>80</v>
      </c>
      <c r="E907" s="2">
        <v>6</v>
      </c>
      <c r="F907" s="2" t="str">
        <f>VLOOKUP(OrderData[[#This Row],[Customer ID]],customers!$A$1:$I$1001,2,FALSE)</f>
        <v>Darcy Lochran</v>
      </c>
      <c r="G907" s="2" t="str">
        <f>LEFT(OrderData[[#This Row],[Name]], SEARCH(" ", OrderData[[#This Row],[Name]]) - 1)</f>
        <v>Darcy</v>
      </c>
      <c r="H907" s="2" t="str">
        <f>RIGHT(OrderData[[#This Row],[Name]], LEN(OrderData[[#This Row],[Name]]) - SEARCH(" ", OrderData[[#This Row],[Name]]))</f>
        <v>Lochran</v>
      </c>
      <c r="I907" s="2" t="str">
        <f>VLOOKUP(OrderData[[#This Row],[Customer ID]],customers!$A$1:$I$1001,6,FALSE)</f>
        <v>El Paso</v>
      </c>
      <c r="J907" s="2" t="str">
        <f>VLOOKUP(OrderData[[#This Row],[Customer ID]],customers!$A$1:$I$1001,7,FALSE)</f>
        <v>United States</v>
      </c>
      <c r="K907" t="str">
        <f>VLOOKUP(OrderData[[#This Row],[Customer ID]],customers!$A$1:$I$1001,9,FALSE)</f>
        <v>Yes</v>
      </c>
      <c r="L907" t="str">
        <f>INDEX(Table3[Coffee Type],MATCH(OrderData[[#This Row],[Product ID]],Table3[Product ID],0))</f>
        <v>Ara</v>
      </c>
      <c r="M907" t="str">
        <f>VLOOKUP(OrderData[[#This Row],[Product ID]],products!$A$1:$G$49,3,FALSE)</f>
        <v>M</v>
      </c>
      <c r="N907">
        <f>VLOOKUP(OrderData[[#This Row],[Product ID]],products!$A$1:$G$49,5,FALSE)</f>
        <v>6.75</v>
      </c>
      <c r="O907" s="4">
        <f>OrderData[[#This Row],[Unit Price]]*OrderData[[#This Row],[Quantity]]</f>
        <v>40.5</v>
      </c>
      <c r="P907" t="str" cm="1">
        <f t="array" ref="P907">_xlfn.IFS(OrderData[[#This Row],[Roast Type]]="M","Medium",OrderData[[#This Row],[Roast Type]]="L","Light",OrderData[[#This Row],[Roast Type]]="D","Dark")</f>
        <v>Medium</v>
      </c>
      <c r="Q907" t="str" cm="1">
        <f t="array" ref="Q907">_xlfn.IFS(OrderData[[#This Row],[Coffee Type]]="Rob","Robusta",OrderData[[#This Row],[Coffee Type]]="Ara","Arabica",OrderData[[#This Row],[Coffee Type]]="Lib","Librica",OrderData[[#This Row],[Coffee Type]]="Exc","Excelsior")</f>
        <v>Arabica</v>
      </c>
    </row>
    <row r="908" spans="1:17" x14ac:dyDescent="0.3">
      <c r="A908" s="2" t="s">
        <v>1762</v>
      </c>
      <c r="B908" s="3">
        <v>44588</v>
      </c>
      <c r="C908" s="2" t="s">
        <v>1763</v>
      </c>
      <c r="D908" t="s">
        <v>80</v>
      </c>
      <c r="E908" s="2">
        <v>4</v>
      </c>
      <c r="F908" s="2" t="str">
        <f>VLOOKUP(OrderData[[#This Row],[Customer ID]],customers!$A$1:$I$1001,2,FALSE)</f>
        <v>Lauritz Ledgley</v>
      </c>
      <c r="G908" s="2" t="str">
        <f>LEFT(OrderData[[#This Row],[Name]], SEARCH(" ", OrderData[[#This Row],[Name]]) - 1)</f>
        <v>Lauritz</v>
      </c>
      <c r="H908" s="2" t="str">
        <f>RIGHT(OrderData[[#This Row],[Name]], LEN(OrderData[[#This Row],[Name]]) - SEARCH(" ", OrderData[[#This Row],[Name]]))</f>
        <v>Ledgley</v>
      </c>
      <c r="I908" s="2" t="str">
        <f>VLOOKUP(OrderData[[#This Row],[Customer ID]],customers!$A$1:$I$1001,6,FALSE)</f>
        <v>Des Moines</v>
      </c>
      <c r="J908" s="2" t="str">
        <f>VLOOKUP(OrderData[[#This Row],[Customer ID]],customers!$A$1:$I$1001,7,FALSE)</f>
        <v>United States</v>
      </c>
      <c r="K908" t="str">
        <f>VLOOKUP(OrderData[[#This Row],[Customer ID]],customers!$A$1:$I$1001,9,FALSE)</f>
        <v>Yes</v>
      </c>
      <c r="L908" t="str">
        <f>INDEX(Table3[Coffee Type],MATCH(OrderData[[#This Row],[Product ID]],Table3[Product ID],0))</f>
        <v>Ara</v>
      </c>
      <c r="M908" t="str">
        <f>VLOOKUP(OrderData[[#This Row],[Product ID]],products!$A$1:$G$49,3,FALSE)</f>
        <v>M</v>
      </c>
      <c r="N908">
        <f>VLOOKUP(OrderData[[#This Row],[Product ID]],products!$A$1:$G$49,5,FALSE)</f>
        <v>6.75</v>
      </c>
      <c r="O908" s="4">
        <f>OrderData[[#This Row],[Unit Price]]*OrderData[[#This Row],[Quantity]]</f>
        <v>27</v>
      </c>
      <c r="P908" t="str" cm="1">
        <f t="array" ref="P908">_xlfn.IFS(OrderData[[#This Row],[Roast Type]]="M","Medium",OrderData[[#This Row],[Roast Type]]="L","Light",OrderData[[#This Row],[Roast Type]]="D","Dark")</f>
        <v>Medium</v>
      </c>
      <c r="Q908" t="str" cm="1">
        <f t="array" ref="Q908">_xlfn.IFS(OrderData[[#This Row],[Coffee Type]]="Rob","Robusta",OrderData[[#This Row],[Coffee Type]]="Ara","Arabica",OrderData[[#This Row],[Coffee Type]]="Lib","Librica",OrderData[[#This Row],[Coffee Type]]="Exc","Excelsior")</f>
        <v>Arabica</v>
      </c>
    </row>
    <row r="909" spans="1:17" x14ac:dyDescent="0.3">
      <c r="A909" s="2" t="s">
        <v>1764</v>
      </c>
      <c r="B909" s="3">
        <v>44449</v>
      </c>
      <c r="C909" s="2" t="s">
        <v>1765</v>
      </c>
      <c r="D909" t="s">
        <v>26</v>
      </c>
      <c r="E909" s="2">
        <v>3</v>
      </c>
      <c r="F909" s="2" t="str">
        <f>VLOOKUP(OrderData[[#This Row],[Customer ID]],customers!$A$1:$I$1001,2,FALSE)</f>
        <v>Tawnya Menary</v>
      </c>
      <c r="G909" s="2" t="str">
        <f>LEFT(OrderData[[#This Row],[Name]], SEARCH(" ", OrderData[[#This Row],[Name]]) - 1)</f>
        <v>Tawnya</v>
      </c>
      <c r="H909" s="2" t="str">
        <f>RIGHT(OrderData[[#This Row],[Name]], LEN(OrderData[[#This Row],[Name]]) - SEARCH(" ", OrderData[[#This Row],[Name]]))</f>
        <v>Menary</v>
      </c>
      <c r="I909" s="2" t="str">
        <f>VLOOKUP(OrderData[[#This Row],[Customer ID]],customers!$A$1:$I$1001,6,FALSE)</f>
        <v>Portland</v>
      </c>
      <c r="J909" s="2" t="str">
        <f>VLOOKUP(OrderData[[#This Row],[Customer ID]],customers!$A$1:$I$1001,7,FALSE)</f>
        <v>United States</v>
      </c>
      <c r="K909" t="str">
        <f>VLOOKUP(OrderData[[#This Row],[Customer ID]],customers!$A$1:$I$1001,9,FALSE)</f>
        <v>No</v>
      </c>
      <c r="L909" t="str">
        <f>INDEX(Table3[Coffee Type],MATCH(OrderData[[#This Row],[Product ID]],Table3[Product ID],0))</f>
        <v>Lib</v>
      </c>
      <c r="M909" t="str">
        <f>VLOOKUP(OrderData[[#This Row],[Product ID]],products!$A$1:$G$49,3,FALSE)</f>
        <v>D</v>
      </c>
      <c r="N909">
        <f>VLOOKUP(OrderData[[#This Row],[Product ID]],products!$A$1:$G$49,5,FALSE)</f>
        <v>12.95</v>
      </c>
      <c r="O909" s="4">
        <f>OrderData[[#This Row],[Unit Price]]*OrderData[[#This Row],[Quantity]]</f>
        <v>38.849999999999994</v>
      </c>
      <c r="P909" t="str" cm="1">
        <f t="array" ref="P909">_xlfn.IFS(OrderData[[#This Row],[Roast Type]]="M","Medium",OrderData[[#This Row],[Roast Type]]="L","Light",OrderData[[#This Row],[Roast Type]]="D","Dark")</f>
        <v>Dark</v>
      </c>
      <c r="Q909" t="str" cm="1">
        <f t="array" ref="Q909">_xlfn.IFS(OrderData[[#This Row],[Coffee Type]]="Rob","Robusta",OrderData[[#This Row],[Coffee Type]]="Ara","Arabica",OrderData[[#This Row],[Coffee Type]]="Lib","Librica",OrderData[[#This Row],[Coffee Type]]="Exc","Excelsior")</f>
        <v>Librica</v>
      </c>
    </row>
    <row r="910" spans="1:17" x14ac:dyDescent="0.3">
      <c r="A910" s="2" t="s">
        <v>1766</v>
      </c>
      <c r="B910" s="3">
        <v>43836</v>
      </c>
      <c r="C910" s="2" t="s">
        <v>1767</v>
      </c>
      <c r="D910" t="s">
        <v>202</v>
      </c>
      <c r="E910" s="2">
        <v>5</v>
      </c>
      <c r="F910" s="2" t="str">
        <f>VLOOKUP(OrderData[[#This Row],[Customer ID]],customers!$A$1:$I$1001,2,FALSE)</f>
        <v>Gustaf Ciccotti</v>
      </c>
      <c r="G910" s="2" t="str">
        <f>LEFT(OrderData[[#This Row],[Name]], SEARCH(" ", OrderData[[#This Row],[Name]]) - 1)</f>
        <v>Gustaf</v>
      </c>
      <c r="H910" s="2" t="str">
        <f>RIGHT(OrderData[[#This Row],[Name]], LEN(OrderData[[#This Row],[Name]]) - SEARCH(" ", OrderData[[#This Row],[Name]]))</f>
        <v>Ciccotti</v>
      </c>
      <c r="I910" s="2" t="str">
        <f>VLOOKUP(OrderData[[#This Row],[Customer ID]],customers!$A$1:$I$1001,6,FALSE)</f>
        <v>Houston</v>
      </c>
      <c r="J910" s="2" t="str">
        <f>VLOOKUP(OrderData[[#This Row],[Customer ID]],customers!$A$1:$I$1001,7,FALSE)</f>
        <v>United States</v>
      </c>
      <c r="K910" t="str">
        <f>VLOOKUP(OrderData[[#This Row],[Customer ID]],customers!$A$1:$I$1001,9,FALSE)</f>
        <v>No</v>
      </c>
      <c r="L910" t="str">
        <f>INDEX(Table3[Coffee Type],MATCH(OrderData[[#This Row],[Product ID]],Table3[Product ID],0))</f>
        <v>Rob</v>
      </c>
      <c r="M910" t="str">
        <f>VLOOKUP(OrderData[[#This Row],[Product ID]],products!$A$1:$G$49,3,FALSE)</f>
        <v>L</v>
      </c>
      <c r="N910">
        <f>VLOOKUP(OrderData[[#This Row],[Product ID]],products!$A$1:$G$49,5,FALSE)</f>
        <v>11.95</v>
      </c>
      <c r="O910" s="4">
        <f>OrderData[[#This Row],[Unit Price]]*OrderData[[#This Row],[Quantity]]</f>
        <v>59.75</v>
      </c>
      <c r="P910" t="str" cm="1">
        <f t="array" ref="P910">_xlfn.IFS(OrderData[[#This Row],[Roast Type]]="M","Medium",OrderData[[#This Row],[Roast Type]]="L","Light",OrderData[[#This Row],[Roast Type]]="D","Dark")</f>
        <v>Light</v>
      </c>
      <c r="Q910" t="str" cm="1">
        <f t="array" ref="Q910">_xlfn.IFS(OrderData[[#This Row],[Coffee Type]]="Rob","Robusta",OrderData[[#This Row],[Coffee Type]]="Ara","Arabica",OrderData[[#This Row],[Coffee Type]]="Lib","Librica",OrderData[[#This Row],[Coffee Type]]="Exc","Excelsior")</f>
        <v>Robusta</v>
      </c>
    </row>
    <row r="911" spans="1:17" x14ac:dyDescent="0.3">
      <c r="A911" s="2" t="s">
        <v>1768</v>
      </c>
      <c r="B911" s="3">
        <v>44635</v>
      </c>
      <c r="C911" s="2" t="s">
        <v>1769</v>
      </c>
      <c r="D911" t="s">
        <v>195</v>
      </c>
      <c r="E911" s="2">
        <v>3</v>
      </c>
      <c r="F911" s="2" t="str">
        <f>VLOOKUP(OrderData[[#This Row],[Customer ID]],customers!$A$1:$I$1001,2,FALSE)</f>
        <v>Bobbe Renner</v>
      </c>
      <c r="G911" s="2" t="str">
        <f>LEFT(OrderData[[#This Row],[Name]], SEARCH(" ", OrderData[[#This Row],[Name]]) - 1)</f>
        <v>Bobbe</v>
      </c>
      <c r="H911" s="2" t="str">
        <f>RIGHT(OrderData[[#This Row],[Name]], LEN(OrderData[[#This Row],[Name]]) - SEARCH(" ", OrderData[[#This Row],[Name]]))</f>
        <v>Renner</v>
      </c>
      <c r="I911" s="2" t="str">
        <f>VLOOKUP(OrderData[[#This Row],[Customer ID]],customers!$A$1:$I$1001,6,FALSE)</f>
        <v>Durham</v>
      </c>
      <c r="J911" s="2" t="str">
        <f>VLOOKUP(OrderData[[#This Row],[Customer ID]],customers!$A$1:$I$1001,7,FALSE)</f>
        <v>United States</v>
      </c>
      <c r="K911" t="str">
        <f>VLOOKUP(OrderData[[#This Row],[Customer ID]],customers!$A$1:$I$1001,9,FALSE)</f>
        <v>No</v>
      </c>
      <c r="L911" t="str">
        <f>INDEX(Table3[Coffee Type],MATCH(OrderData[[#This Row],[Product ID]],Table3[Product ID],0))</f>
        <v>Rob</v>
      </c>
      <c r="M911" t="str">
        <f>VLOOKUP(OrderData[[#This Row],[Product ID]],products!$A$1:$G$49,3,FALSE)</f>
        <v>L</v>
      </c>
      <c r="N911">
        <f>VLOOKUP(OrderData[[#This Row],[Product ID]],products!$A$1:$G$49,5,FALSE)</f>
        <v>3.5849999999999995</v>
      </c>
      <c r="O911" s="4">
        <f>OrderData[[#This Row],[Unit Price]]*OrderData[[#This Row],[Quantity]]</f>
        <v>10.754999999999999</v>
      </c>
      <c r="P911" t="str" cm="1">
        <f t="array" ref="P911">_xlfn.IFS(OrderData[[#This Row],[Roast Type]]="M","Medium",OrderData[[#This Row],[Roast Type]]="L","Light",OrderData[[#This Row],[Roast Type]]="D","Dark")</f>
        <v>Light</v>
      </c>
      <c r="Q911" t="str" cm="1">
        <f t="array" ref="Q911">_xlfn.IFS(OrderData[[#This Row],[Coffee Type]]="Rob","Robusta",OrderData[[#This Row],[Coffee Type]]="Ara","Arabica",OrderData[[#This Row],[Coffee Type]]="Lib","Librica",OrderData[[#This Row],[Coffee Type]]="Exc","Excelsior")</f>
        <v>Robusta</v>
      </c>
    </row>
    <row r="912" spans="1:17" x14ac:dyDescent="0.3">
      <c r="A912" s="2" t="s">
        <v>1770</v>
      </c>
      <c r="B912" s="3">
        <v>44447</v>
      </c>
      <c r="C912" s="2" t="s">
        <v>1771</v>
      </c>
      <c r="D912" t="s">
        <v>131</v>
      </c>
      <c r="E912" s="2">
        <v>4</v>
      </c>
      <c r="F912" s="2" t="str">
        <f>VLOOKUP(OrderData[[#This Row],[Customer ID]],customers!$A$1:$I$1001,2,FALSE)</f>
        <v>Wilton Jallin</v>
      </c>
      <c r="G912" s="2" t="str">
        <f>LEFT(OrderData[[#This Row],[Name]], SEARCH(" ", OrderData[[#This Row],[Name]]) - 1)</f>
        <v>Wilton</v>
      </c>
      <c r="H912" s="2" t="str">
        <f>RIGHT(OrderData[[#This Row],[Name]], LEN(OrderData[[#This Row],[Name]]) - SEARCH(" ", OrderData[[#This Row],[Name]]))</f>
        <v>Jallin</v>
      </c>
      <c r="I912" s="2" t="str">
        <f>VLOOKUP(OrderData[[#This Row],[Customer ID]],customers!$A$1:$I$1001,6,FALSE)</f>
        <v>Boston</v>
      </c>
      <c r="J912" s="2" t="str">
        <f>VLOOKUP(OrderData[[#This Row],[Customer ID]],customers!$A$1:$I$1001,7,FALSE)</f>
        <v>United States</v>
      </c>
      <c r="K912" t="str">
        <f>VLOOKUP(OrderData[[#This Row],[Customer ID]],customers!$A$1:$I$1001,9,FALSE)</f>
        <v>No</v>
      </c>
      <c r="L912" t="str">
        <f>INDEX(Table3[Coffee Type],MATCH(OrderData[[#This Row],[Product ID]],Table3[Product ID],0))</f>
        <v>Ara</v>
      </c>
      <c r="M912" t="str">
        <f>VLOOKUP(OrderData[[#This Row],[Product ID]],products!$A$1:$G$49,3,FALSE)</f>
        <v>D</v>
      </c>
      <c r="N912">
        <f>VLOOKUP(OrderData[[#This Row],[Product ID]],products!$A$1:$G$49,5,FALSE)</f>
        <v>22.884999999999998</v>
      </c>
      <c r="O912" s="4">
        <f>OrderData[[#This Row],[Unit Price]]*OrderData[[#This Row],[Quantity]]</f>
        <v>91.539999999999992</v>
      </c>
      <c r="P912" t="str" cm="1">
        <f t="array" ref="P912">_xlfn.IFS(OrderData[[#This Row],[Roast Type]]="M","Medium",OrderData[[#This Row],[Roast Type]]="L","Light",OrderData[[#This Row],[Roast Type]]="D","Dark")</f>
        <v>Dark</v>
      </c>
      <c r="Q912" t="str" cm="1">
        <f t="array" ref="Q912">_xlfn.IFS(OrderData[[#This Row],[Coffee Type]]="Rob","Robusta",OrderData[[#This Row],[Coffee Type]]="Ara","Arabica",OrderData[[#This Row],[Coffee Type]]="Lib","Librica",OrderData[[#This Row],[Coffee Type]]="Exc","Excelsior")</f>
        <v>Arabica</v>
      </c>
    </row>
    <row r="913" spans="1:17" x14ac:dyDescent="0.3">
      <c r="A913" s="2" t="s">
        <v>1772</v>
      </c>
      <c r="B913" s="3">
        <v>44511</v>
      </c>
      <c r="C913" s="2" t="s">
        <v>1773</v>
      </c>
      <c r="D913" t="s">
        <v>74</v>
      </c>
      <c r="E913" s="2">
        <v>4</v>
      </c>
      <c r="F913" s="2" t="str">
        <f>VLOOKUP(OrderData[[#This Row],[Customer ID]],customers!$A$1:$I$1001,2,FALSE)</f>
        <v>Mindy Bogey</v>
      </c>
      <c r="G913" s="2" t="str">
        <f>LEFT(OrderData[[#This Row],[Name]], SEARCH(" ", OrderData[[#This Row],[Name]]) - 1)</f>
        <v>Mindy</v>
      </c>
      <c r="H913" s="2" t="str">
        <f>RIGHT(OrderData[[#This Row],[Name]], LEN(OrderData[[#This Row],[Name]]) - SEARCH(" ", OrderData[[#This Row],[Name]]))</f>
        <v>Bogey</v>
      </c>
      <c r="I913" s="2" t="str">
        <f>VLOOKUP(OrderData[[#This Row],[Customer ID]],customers!$A$1:$I$1001,6,FALSE)</f>
        <v>Washington</v>
      </c>
      <c r="J913" s="2" t="str">
        <f>VLOOKUP(OrderData[[#This Row],[Customer ID]],customers!$A$1:$I$1001,7,FALSE)</f>
        <v>United States</v>
      </c>
      <c r="K913" t="str">
        <f>VLOOKUP(OrderData[[#This Row],[Customer ID]],customers!$A$1:$I$1001,9,FALSE)</f>
        <v>Yes</v>
      </c>
      <c r="L913" t="str">
        <f>INDEX(Table3[Coffee Type],MATCH(OrderData[[#This Row],[Product ID]],Table3[Product ID],0))</f>
        <v>Ara</v>
      </c>
      <c r="M913" t="str">
        <f>VLOOKUP(OrderData[[#This Row],[Product ID]],products!$A$1:$G$49,3,FALSE)</f>
        <v>M</v>
      </c>
      <c r="N913">
        <f>VLOOKUP(OrderData[[#This Row],[Product ID]],products!$A$1:$G$49,5,FALSE)</f>
        <v>11.25</v>
      </c>
      <c r="O913" s="4">
        <f>OrderData[[#This Row],[Unit Price]]*OrderData[[#This Row],[Quantity]]</f>
        <v>45</v>
      </c>
      <c r="P913" t="str" cm="1">
        <f t="array" ref="P913">_xlfn.IFS(OrderData[[#This Row],[Roast Type]]="M","Medium",OrderData[[#This Row],[Roast Type]]="L","Light",OrderData[[#This Row],[Roast Type]]="D","Dark")</f>
        <v>Medium</v>
      </c>
      <c r="Q913" t="str" cm="1">
        <f t="array" ref="Q913">_xlfn.IFS(OrderData[[#This Row],[Coffee Type]]="Rob","Robusta",OrderData[[#This Row],[Coffee Type]]="Ara","Arabica",OrderData[[#This Row],[Coffee Type]]="Lib","Librica",OrderData[[#This Row],[Coffee Type]]="Exc","Excelsior")</f>
        <v>Arabica</v>
      </c>
    </row>
    <row r="914" spans="1:17" x14ac:dyDescent="0.3">
      <c r="A914" s="2" t="s">
        <v>1774</v>
      </c>
      <c r="B914" s="3">
        <v>43726</v>
      </c>
      <c r="C914" s="2" t="s">
        <v>1775</v>
      </c>
      <c r="D914" t="s">
        <v>54</v>
      </c>
      <c r="E914" s="2">
        <v>6</v>
      </c>
      <c r="F914" s="2" t="str">
        <f>VLOOKUP(OrderData[[#This Row],[Customer ID]],customers!$A$1:$I$1001,2,FALSE)</f>
        <v>Paulie Fonzone</v>
      </c>
      <c r="G914" s="2" t="str">
        <f>LEFT(OrderData[[#This Row],[Name]], SEARCH(" ", OrderData[[#This Row],[Name]]) - 1)</f>
        <v>Paulie</v>
      </c>
      <c r="H914" s="2" t="str">
        <f>RIGHT(OrderData[[#This Row],[Name]], LEN(OrderData[[#This Row],[Name]]) - SEARCH(" ", OrderData[[#This Row],[Name]]))</f>
        <v>Fonzone</v>
      </c>
      <c r="I914" s="2" t="str">
        <f>VLOOKUP(OrderData[[#This Row],[Customer ID]],customers!$A$1:$I$1001,6,FALSE)</f>
        <v>Albany</v>
      </c>
      <c r="J914" s="2" t="str">
        <f>VLOOKUP(OrderData[[#This Row],[Customer ID]],customers!$A$1:$I$1001,7,FALSE)</f>
        <v>United States</v>
      </c>
      <c r="K914" t="str">
        <f>VLOOKUP(OrderData[[#This Row],[Customer ID]],customers!$A$1:$I$1001,9,FALSE)</f>
        <v>Yes</v>
      </c>
      <c r="L914" t="str">
        <f>INDEX(Table3[Coffee Type],MATCH(OrderData[[#This Row],[Product ID]],Table3[Product ID],0))</f>
        <v>Rob</v>
      </c>
      <c r="M914" t="str">
        <f>VLOOKUP(OrderData[[#This Row],[Product ID]],products!$A$1:$G$49,3,FALSE)</f>
        <v>M</v>
      </c>
      <c r="N914">
        <f>VLOOKUP(OrderData[[#This Row],[Product ID]],products!$A$1:$G$49,5,FALSE)</f>
        <v>22.884999999999998</v>
      </c>
      <c r="O914" s="4">
        <f>OrderData[[#This Row],[Unit Price]]*OrderData[[#This Row],[Quantity]]</f>
        <v>137.31</v>
      </c>
      <c r="P914" t="str" cm="1">
        <f t="array" ref="P914">_xlfn.IFS(OrderData[[#This Row],[Roast Type]]="M","Medium",OrderData[[#This Row],[Roast Type]]="L","Light",OrderData[[#This Row],[Roast Type]]="D","Dark")</f>
        <v>Medium</v>
      </c>
      <c r="Q914" t="str" cm="1">
        <f t="array" ref="Q914">_xlfn.IFS(OrderData[[#This Row],[Coffee Type]]="Rob","Robusta",OrderData[[#This Row],[Coffee Type]]="Ara","Arabica",OrderData[[#This Row],[Coffee Type]]="Lib","Librica",OrderData[[#This Row],[Coffee Type]]="Exc","Excelsior")</f>
        <v>Robusta</v>
      </c>
    </row>
    <row r="915" spans="1:17" x14ac:dyDescent="0.3">
      <c r="A915" s="2" t="s">
        <v>1776</v>
      </c>
      <c r="B915" s="3">
        <v>44406</v>
      </c>
      <c r="C915" s="2" t="s">
        <v>1777</v>
      </c>
      <c r="D915" t="s">
        <v>80</v>
      </c>
      <c r="E915" s="2">
        <v>1</v>
      </c>
      <c r="F915" s="2" t="str">
        <f>VLOOKUP(OrderData[[#This Row],[Customer ID]],customers!$A$1:$I$1001,2,FALSE)</f>
        <v>Merrile Cobbledick</v>
      </c>
      <c r="G915" s="2" t="str">
        <f>LEFT(OrderData[[#This Row],[Name]], SEARCH(" ", OrderData[[#This Row],[Name]]) - 1)</f>
        <v>Merrile</v>
      </c>
      <c r="H915" s="2" t="str">
        <f>RIGHT(OrderData[[#This Row],[Name]], LEN(OrderData[[#This Row],[Name]]) - SEARCH(" ", OrderData[[#This Row],[Name]]))</f>
        <v>Cobbledick</v>
      </c>
      <c r="I915" s="2" t="str">
        <f>VLOOKUP(OrderData[[#This Row],[Customer ID]],customers!$A$1:$I$1001,6,FALSE)</f>
        <v>Tucson</v>
      </c>
      <c r="J915" s="2" t="str">
        <f>VLOOKUP(OrderData[[#This Row],[Customer ID]],customers!$A$1:$I$1001,7,FALSE)</f>
        <v>United States</v>
      </c>
      <c r="K915" t="str">
        <f>VLOOKUP(OrderData[[#This Row],[Customer ID]],customers!$A$1:$I$1001,9,FALSE)</f>
        <v>No</v>
      </c>
      <c r="L915" t="str">
        <f>INDEX(Table3[Coffee Type],MATCH(OrderData[[#This Row],[Product ID]],Table3[Product ID],0))</f>
        <v>Ara</v>
      </c>
      <c r="M915" t="str">
        <f>VLOOKUP(OrderData[[#This Row],[Product ID]],products!$A$1:$G$49,3,FALSE)</f>
        <v>M</v>
      </c>
      <c r="N915">
        <f>VLOOKUP(OrderData[[#This Row],[Product ID]],products!$A$1:$G$49,5,FALSE)</f>
        <v>6.75</v>
      </c>
      <c r="O915" s="4">
        <f>OrderData[[#This Row],[Unit Price]]*OrderData[[#This Row],[Quantity]]</f>
        <v>6.75</v>
      </c>
      <c r="P915" t="str" cm="1">
        <f t="array" ref="P915">_xlfn.IFS(OrderData[[#This Row],[Roast Type]]="M","Medium",OrderData[[#This Row],[Roast Type]]="L","Light",OrderData[[#This Row],[Roast Type]]="D","Dark")</f>
        <v>Medium</v>
      </c>
      <c r="Q915" t="str" cm="1">
        <f t="array" ref="Q915">_xlfn.IFS(OrderData[[#This Row],[Coffee Type]]="Rob","Robusta",OrderData[[#This Row],[Coffee Type]]="Ara","Arabica",OrderData[[#This Row],[Coffee Type]]="Lib","Librica",OrderData[[#This Row],[Coffee Type]]="Exc","Excelsior")</f>
        <v>Arabica</v>
      </c>
    </row>
    <row r="916" spans="1:17" x14ac:dyDescent="0.3">
      <c r="A916" s="2" t="s">
        <v>1778</v>
      </c>
      <c r="B916" s="3">
        <v>44640</v>
      </c>
      <c r="C916" s="2" t="s">
        <v>1779</v>
      </c>
      <c r="D916" t="s">
        <v>74</v>
      </c>
      <c r="E916" s="2">
        <v>4</v>
      </c>
      <c r="F916" s="2" t="str">
        <f>VLOOKUP(OrderData[[#This Row],[Customer ID]],customers!$A$1:$I$1001,2,FALSE)</f>
        <v>Antonius Lewry</v>
      </c>
      <c r="G916" s="2" t="str">
        <f>LEFT(OrderData[[#This Row],[Name]], SEARCH(" ", OrderData[[#This Row],[Name]]) - 1)</f>
        <v>Antonius</v>
      </c>
      <c r="H916" s="2" t="str">
        <f>RIGHT(OrderData[[#This Row],[Name]], LEN(OrderData[[#This Row],[Name]]) - SEARCH(" ", OrderData[[#This Row],[Name]]))</f>
        <v>Lewry</v>
      </c>
      <c r="I916" s="2" t="str">
        <f>VLOOKUP(OrderData[[#This Row],[Customer ID]],customers!$A$1:$I$1001,6,FALSE)</f>
        <v>Montgomery</v>
      </c>
      <c r="J916" s="2" t="str">
        <f>VLOOKUP(OrderData[[#This Row],[Customer ID]],customers!$A$1:$I$1001,7,FALSE)</f>
        <v>United States</v>
      </c>
      <c r="K916" t="str">
        <f>VLOOKUP(OrderData[[#This Row],[Customer ID]],customers!$A$1:$I$1001,9,FALSE)</f>
        <v>No</v>
      </c>
      <c r="L916" t="str">
        <f>INDEX(Table3[Coffee Type],MATCH(OrderData[[#This Row],[Product ID]],Table3[Product ID],0))</f>
        <v>Ara</v>
      </c>
      <c r="M916" t="str">
        <f>VLOOKUP(OrderData[[#This Row],[Product ID]],products!$A$1:$G$49,3,FALSE)</f>
        <v>M</v>
      </c>
      <c r="N916">
        <f>VLOOKUP(OrderData[[#This Row],[Product ID]],products!$A$1:$G$49,5,FALSE)</f>
        <v>11.25</v>
      </c>
      <c r="O916" s="4">
        <f>OrderData[[#This Row],[Unit Price]]*OrderData[[#This Row],[Quantity]]</f>
        <v>45</v>
      </c>
      <c r="P916" t="str" cm="1">
        <f t="array" ref="P916">_xlfn.IFS(OrderData[[#This Row],[Roast Type]]="M","Medium",OrderData[[#This Row],[Roast Type]]="L","Light",OrderData[[#This Row],[Roast Type]]="D","Dark")</f>
        <v>Medium</v>
      </c>
      <c r="Q916" t="str" cm="1">
        <f t="array" ref="Q916">_xlfn.IFS(OrderData[[#This Row],[Coffee Type]]="Rob","Robusta",OrderData[[#This Row],[Coffee Type]]="Ara","Arabica",OrderData[[#This Row],[Coffee Type]]="Lib","Librica",OrderData[[#This Row],[Coffee Type]]="Exc","Excelsior")</f>
        <v>Arabica</v>
      </c>
    </row>
    <row r="917" spans="1:17" x14ac:dyDescent="0.3">
      <c r="A917" s="2" t="s">
        <v>1780</v>
      </c>
      <c r="B917" s="3">
        <v>43955</v>
      </c>
      <c r="C917" s="2" t="s">
        <v>1781</v>
      </c>
      <c r="D917" t="s">
        <v>543</v>
      </c>
      <c r="E917" s="2">
        <v>3</v>
      </c>
      <c r="F917" s="2" t="str">
        <f>VLOOKUP(OrderData[[#This Row],[Customer ID]],customers!$A$1:$I$1001,2,FALSE)</f>
        <v>Isis Hessel</v>
      </c>
      <c r="G917" s="2" t="str">
        <f>LEFT(OrderData[[#This Row],[Name]], SEARCH(" ", OrderData[[#This Row],[Name]]) - 1)</f>
        <v>Isis</v>
      </c>
      <c r="H917" s="2" t="str">
        <f>RIGHT(OrderData[[#This Row],[Name]], LEN(OrderData[[#This Row],[Name]]) - SEARCH(" ", OrderData[[#This Row],[Name]]))</f>
        <v>Hessel</v>
      </c>
      <c r="I917" s="2" t="str">
        <f>VLOOKUP(OrderData[[#This Row],[Customer ID]],customers!$A$1:$I$1001,6,FALSE)</f>
        <v>Fairbanks</v>
      </c>
      <c r="J917" s="2" t="str">
        <f>VLOOKUP(OrderData[[#This Row],[Customer ID]],customers!$A$1:$I$1001,7,FALSE)</f>
        <v>United States</v>
      </c>
      <c r="K917" t="str">
        <f>VLOOKUP(OrderData[[#This Row],[Customer ID]],customers!$A$1:$I$1001,9,FALSE)</f>
        <v>Yes</v>
      </c>
      <c r="L917" t="str">
        <f>INDEX(Table3[Coffee Type],MATCH(OrderData[[#This Row],[Product ID]],Table3[Product ID],0))</f>
        <v>Exc</v>
      </c>
      <c r="M917" t="str">
        <f>VLOOKUP(OrderData[[#This Row],[Product ID]],products!$A$1:$G$49,3,FALSE)</f>
        <v>D</v>
      </c>
      <c r="N917">
        <f>VLOOKUP(OrderData[[#This Row],[Product ID]],products!$A$1:$G$49,5,FALSE)</f>
        <v>27.945</v>
      </c>
      <c r="O917" s="4">
        <f>OrderData[[#This Row],[Unit Price]]*OrderData[[#This Row],[Quantity]]</f>
        <v>83.835000000000008</v>
      </c>
      <c r="P917" t="str" cm="1">
        <f t="array" ref="P917">_xlfn.IFS(OrderData[[#This Row],[Roast Type]]="M","Medium",OrderData[[#This Row],[Roast Type]]="L","Light",OrderData[[#This Row],[Roast Type]]="D","Dark")</f>
        <v>Dark</v>
      </c>
      <c r="Q917" t="str" cm="1">
        <f t="array" ref="Q917">_xlfn.IFS(OrderData[[#This Row],[Coffee Type]]="Rob","Robusta",OrderData[[#This Row],[Coffee Type]]="Ara","Arabica",OrderData[[#This Row],[Coffee Type]]="Lib","Librica",OrderData[[#This Row],[Coffee Type]]="Exc","Excelsior")</f>
        <v>Excelsior</v>
      </c>
    </row>
    <row r="918" spans="1:17" x14ac:dyDescent="0.3">
      <c r="A918" s="2" t="s">
        <v>1782</v>
      </c>
      <c r="B918" s="3">
        <v>44291</v>
      </c>
      <c r="C918" s="2" t="s">
        <v>1783</v>
      </c>
      <c r="D918" t="s">
        <v>64</v>
      </c>
      <c r="E918" s="2">
        <v>1</v>
      </c>
      <c r="F918" s="2" t="str">
        <f>VLOOKUP(OrderData[[#This Row],[Customer ID]],customers!$A$1:$I$1001,2,FALSE)</f>
        <v>Harland Trematick</v>
      </c>
      <c r="G918" s="2" t="str">
        <f>LEFT(OrderData[[#This Row],[Name]], SEARCH(" ", OrderData[[#This Row],[Name]]) - 1)</f>
        <v>Harland</v>
      </c>
      <c r="H918" s="2" t="str">
        <f>RIGHT(OrderData[[#This Row],[Name]], LEN(OrderData[[#This Row],[Name]]) - SEARCH(" ", OrderData[[#This Row],[Name]]))</f>
        <v>Trematick</v>
      </c>
      <c r="I918" s="2" t="str">
        <f>VLOOKUP(OrderData[[#This Row],[Customer ID]],customers!$A$1:$I$1001,6,FALSE)</f>
        <v>Monasterevin</v>
      </c>
      <c r="J918" s="2" t="str">
        <f>VLOOKUP(OrderData[[#This Row],[Customer ID]],customers!$A$1:$I$1001,7,FALSE)</f>
        <v>Ireland</v>
      </c>
      <c r="K918" t="str">
        <f>VLOOKUP(OrderData[[#This Row],[Customer ID]],customers!$A$1:$I$1001,9,FALSE)</f>
        <v>Yes</v>
      </c>
      <c r="L918" t="str">
        <f>INDEX(Table3[Coffee Type],MATCH(OrderData[[#This Row],[Product ID]],Table3[Product ID],0))</f>
        <v>Exc</v>
      </c>
      <c r="M918" t="str">
        <f>VLOOKUP(OrderData[[#This Row],[Product ID]],products!$A$1:$G$49,3,FALSE)</f>
        <v>D</v>
      </c>
      <c r="N918">
        <f>VLOOKUP(OrderData[[#This Row],[Product ID]],products!$A$1:$G$49,5,FALSE)</f>
        <v>3.645</v>
      </c>
      <c r="O918" s="4">
        <f>OrderData[[#This Row],[Unit Price]]*OrderData[[#This Row],[Quantity]]</f>
        <v>3.645</v>
      </c>
      <c r="P918" t="str" cm="1">
        <f t="array" ref="P918">_xlfn.IFS(OrderData[[#This Row],[Roast Type]]="M","Medium",OrderData[[#This Row],[Roast Type]]="L","Light",OrderData[[#This Row],[Roast Type]]="D","Dark")</f>
        <v>Dark</v>
      </c>
      <c r="Q918" t="str" cm="1">
        <f t="array" ref="Q918">_xlfn.IFS(OrderData[[#This Row],[Coffee Type]]="Rob","Robusta",OrderData[[#This Row],[Coffee Type]]="Ara","Arabica",OrderData[[#This Row],[Coffee Type]]="Lib","Librica",OrderData[[#This Row],[Coffee Type]]="Exc","Excelsior")</f>
        <v>Excelsior</v>
      </c>
    </row>
    <row r="919" spans="1:17" x14ac:dyDescent="0.3">
      <c r="A919" s="2" t="s">
        <v>1784</v>
      </c>
      <c r="B919" s="3">
        <v>44573</v>
      </c>
      <c r="C919" s="2" t="s">
        <v>1785</v>
      </c>
      <c r="D919" t="s">
        <v>80</v>
      </c>
      <c r="E919" s="2">
        <v>1</v>
      </c>
      <c r="F919" s="2" t="str">
        <f>VLOOKUP(OrderData[[#This Row],[Customer ID]],customers!$A$1:$I$1001,2,FALSE)</f>
        <v>Chloris Sorrell</v>
      </c>
      <c r="G919" s="2" t="str">
        <f>LEFT(OrderData[[#This Row],[Name]], SEARCH(" ", OrderData[[#This Row],[Name]]) - 1)</f>
        <v>Chloris</v>
      </c>
      <c r="H919" s="2" t="str">
        <f>RIGHT(OrderData[[#This Row],[Name]], LEN(OrderData[[#This Row],[Name]]) - SEARCH(" ", OrderData[[#This Row],[Name]]))</f>
        <v>Sorrell</v>
      </c>
      <c r="I919" s="2" t="str">
        <f>VLOOKUP(OrderData[[#This Row],[Customer ID]],customers!$A$1:$I$1001,6,FALSE)</f>
        <v>Norton</v>
      </c>
      <c r="J919" s="2" t="str">
        <f>VLOOKUP(OrderData[[#This Row],[Customer ID]],customers!$A$1:$I$1001,7,FALSE)</f>
        <v>United Kingdom</v>
      </c>
      <c r="K919" t="str">
        <f>VLOOKUP(OrderData[[#This Row],[Customer ID]],customers!$A$1:$I$1001,9,FALSE)</f>
        <v>No</v>
      </c>
      <c r="L919" t="str">
        <f>INDEX(Table3[Coffee Type],MATCH(OrderData[[#This Row],[Product ID]],Table3[Product ID],0))</f>
        <v>Ara</v>
      </c>
      <c r="M919" t="str">
        <f>VLOOKUP(OrderData[[#This Row],[Product ID]],products!$A$1:$G$49,3,FALSE)</f>
        <v>M</v>
      </c>
      <c r="N919">
        <f>VLOOKUP(OrderData[[#This Row],[Product ID]],products!$A$1:$G$49,5,FALSE)</f>
        <v>6.75</v>
      </c>
      <c r="O919" s="4">
        <f>OrderData[[#This Row],[Unit Price]]*OrderData[[#This Row],[Quantity]]</f>
        <v>6.75</v>
      </c>
      <c r="P919" t="str" cm="1">
        <f t="array" ref="P919">_xlfn.IFS(OrderData[[#This Row],[Roast Type]]="M","Medium",OrderData[[#This Row],[Roast Type]]="L","Light",OrderData[[#This Row],[Roast Type]]="D","Dark")</f>
        <v>Medium</v>
      </c>
      <c r="Q919" t="str" cm="1">
        <f t="array" ref="Q919">_xlfn.IFS(OrderData[[#This Row],[Coffee Type]]="Rob","Robusta",OrderData[[#This Row],[Coffee Type]]="Ara","Arabica",OrderData[[#This Row],[Coffee Type]]="Lib","Librica",OrderData[[#This Row],[Coffee Type]]="Exc","Excelsior")</f>
        <v>Arabica</v>
      </c>
    </row>
    <row r="920" spans="1:17" x14ac:dyDescent="0.3">
      <c r="A920" s="2" t="s">
        <v>1784</v>
      </c>
      <c r="B920" s="3">
        <v>44573</v>
      </c>
      <c r="C920" s="2" t="s">
        <v>1785</v>
      </c>
      <c r="D920" t="s">
        <v>29</v>
      </c>
      <c r="E920" s="2">
        <v>3</v>
      </c>
      <c r="F920" s="2" t="str">
        <f>VLOOKUP(OrderData[[#This Row],[Customer ID]],customers!$A$1:$I$1001,2,FALSE)</f>
        <v>Chloris Sorrell</v>
      </c>
      <c r="G920" s="2" t="str">
        <f>LEFT(OrderData[[#This Row],[Name]], SEARCH(" ", OrderData[[#This Row],[Name]]) - 1)</f>
        <v>Chloris</v>
      </c>
      <c r="H920" s="2" t="str">
        <f>RIGHT(OrderData[[#This Row],[Name]], LEN(OrderData[[#This Row],[Name]]) - SEARCH(" ", OrderData[[#This Row],[Name]]))</f>
        <v>Sorrell</v>
      </c>
      <c r="I920" s="2" t="str">
        <f>VLOOKUP(OrderData[[#This Row],[Customer ID]],customers!$A$1:$I$1001,6,FALSE)</f>
        <v>Norton</v>
      </c>
      <c r="J920" s="2" t="str">
        <f>VLOOKUP(OrderData[[#This Row],[Customer ID]],customers!$A$1:$I$1001,7,FALSE)</f>
        <v>United Kingdom</v>
      </c>
      <c r="K920" t="str">
        <f>VLOOKUP(OrderData[[#This Row],[Customer ID]],customers!$A$1:$I$1001,9,FALSE)</f>
        <v>No</v>
      </c>
      <c r="L920" t="str">
        <f>INDEX(Table3[Coffee Type],MATCH(OrderData[[#This Row],[Product ID]],Table3[Product ID],0))</f>
        <v>Exc</v>
      </c>
      <c r="M920" t="str">
        <f>VLOOKUP(OrderData[[#This Row],[Product ID]],products!$A$1:$G$49,3,FALSE)</f>
        <v>D</v>
      </c>
      <c r="N920">
        <f>VLOOKUP(OrderData[[#This Row],[Product ID]],products!$A$1:$G$49,5,FALSE)</f>
        <v>7.29</v>
      </c>
      <c r="O920" s="4">
        <f>OrderData[[#This Row],[Unit Price]]*OrderData[[#This Row],[Quantity]]</f>
        <v>21.87</v>
      </c>
      <c r="P920" t="str" cm="1">
        <f t="array" ref="P920">_xlfn.IFS(OrderData[[#This Row],[Roast Type]]="M","Medium",OrderData[[#This Row],[Roast Type]]="L","Light",OrderData[[#This Row],[Roast Type]]="D","Dark")</f>
        <v>Dark</v>
      </c>
      <c r="Q920" t="str" cm="1">
        <f t="array" ref="Q920">_xlfn.IFS(OrderData[[#This Row],[Coffee Type]]="Rob","Robusta",OrderData[[#This Row],[Coffee Type]]="Ara","Arabica",OrderData[[#This Row],[Coffee Type]]="Lib","Librica",OrderData[[#This Row],[Coffee Type]]="Exc","Excelsior")</f>
        <v>Excelsior</v>
      </c>
    </row>
    <row r="921" spans="1:17" x14ac:dyDescent="0.3">
      <c r="A921" s="2" t="s">
        <v>1786</v>
      </c>
      <c r="B921" s="3">
        <v>44181</v>
      </c>
      <c r="C921" s="2" t="s">
        <v>1787</v>
      </c>
      <c r="D921" t="s">
        <v>114</v>
      </c>
      <c r="E921" s="2">
        <v>5</v>
      </c>
      <c r="F921" s="2" t="str">
        <f>VLOOKUP(OrderData[[#This Row],[Customer ID]],customers!$A$1:$I$1001,2,FALSE)</f>
        <v>Quintina Heavyside</v>
      </c>
      <c r="G921" s="2" t="str">
        <f>LEFT(OrderData[[#This Row],[Name]], SEARCH(" ", OrderData[[#This Row],[Name]]) - 1)</f>
        <v>Quintina</v>
      </c>
      <c r="H921" s="2" t="str">
        <f>RIGHT(OrderData[[#This Row],[Name]], LEN(OrderData[[#This Row],[Name]]) - SEARCH(" ", OrderData[[#This Row],[Name]]))</f>
        <v>Heavyside</v>
      </c>
      <c r="I921" s="2" t="str">
        <f>VLOOKUP(OrderData[[#This Row],[Customer ID]],customers!$A$1:$I$1001,6,FALSE)</f>
        <v>Lexington</v>
      </c>
      <c r="J921" s="2" t="str">
        <f>VLOOKUP(OrderData[[#This Row],[Customer ID]],customers!$A$1:$I$1001,7,FALSE)</f>
        <v>United States</v>
      </c>
      <c r="K921" t="str">
        <f>VLOOKUP(OrderData[[#This Row],[Customer ID]],customers!$A$1:$I$1001,9,FALSE)</f>
        <v>Yes</v>
      </c>
      <c r="L921" t="str">
        <f>INDEX(Table3[Coffee Type],MATCH(OrderData[[#This Row],[Product ID]],Table3[Product ID],0))</f>
        <v>Rob</v>
      </c>
      <c r="M921" t="str">
        <f>VLOOKUP(OrderData[[#This Row],[Product ID]],products!$A$1:$G$49,3,FALSE)</f>
        <v>D</v>
      </c>
      <c r="N921">
        <f>VLOOKUP(OrderData[[#This Row],[Product ID]],products!$A$1:$G$49,5,FALSE)</f>
        <v>2.6849999999999996</v>
      </c>
      <c r="O921" s="4">
        <f>OrderData[[#This Row],[Unit Price]]*OrderData[[#This Row],[Quantity]]</f>
        <v>13.424999999999997</v>
      </c>
      <c r="P921" t="str" cm="1">
        <f t="array" ref="P921">_xlfn.IFS(OrderData[[#This Row],[Roast Type]]="M","Medium",OrderData[[#This Row],[Roast Type]]="L","Light",OrderData[[#This Row],[Roast Type]]="D","Dark")</f>
        <v>Dark</v>
      </c>
      <c r="Q921" t="str" cm="1">
        <f t="array" ref="Q921">_xlfn.IFS(OrderData[[#This Row],[Coffee Type]]="Rob","Robusta",OrderData[[#This Row],[Coffee Type]]="Ara","Arabica",OrderData[[#This Row],[Coffee Type]]="Lib","Librica",OrderData[[#This Row],[Coffee Type]]="Exc","Excelsior")</f>
        <v>Robusta</v>
      </c>
    </row>
    <row r="922" spans="1:17" x14ac:dyDescent="0.3">
      <c r="A922" s="2" t="s">
        <v>1788</v>
      </c>
      <c r="B922" s="3">
        <v>44711</v>
      </c>
      <c r="C922" s="2" t="s">
        <v>1789</v>
      </c>
      <c r="D922" t="s">
        <v>48</v>
      </c>
      <c r="E922" s="2">
        <v>6</v>
      </c>
      <c r="F922" s="2" t="str">
        <f>VLOOKUP(OrderData[[#This Row],[Customer ID]],customers!$A$1:$I$1001,2,FALSE)</f>
        <v>Hadley Reuven</v>
      </c>
      <c r="G922" s="2" t="str">
        <f>LEFT(OrderData[[#This Row],[Name]], SEARCH(" ", OrderData[[#This Row],[Name]]) - 1)</f>
        <v>Hadley</v>
      </c>
      <c r="H922" s="2" t="str">
        <f>RIGHT(OrderData[[#This Row],[Name]], LEN(OrderData[[#This Row],[Name]]) - SEARCH(" ", OrderData[[#This Row],[Name]]))</f>
        <v>Reuven</v>
      </c>
      <c r="I922" s="2" t="str">
        <f>VLOOKUP(OrderData[[#This Row],[Customer ID]],customers!$A$1:$I$1001,6,FALSE)</f>
        <v>Grand Rapids</v>
      </c>
      <c r="J922" s="2" t="str">
        <f>VLOOKUP(OrderData[[#This Row],[Customer ID]],customers!$A$1:$I$1001,7,FALSE)</f>
        <v>United States</v>
      </c>
      <c r="K922" t="str">
        <f>VLOOKUP(OrderData[[#This Row],[Customer ID]],customers!$A$1:$I$1001,9,FALSE)</f>
        <v>No</v>
      </c>
      <c r="L922" t="str">
        <f>INDEX(Table3[Coffee Type],MATCH(OrderData[[#This Row],[Product ID]],Table3[Product ID],0))</f>
        <v>Rob</v>
      </c>
      <c r="M922" t="str">
        <f>VLOOKUP(OrderData[[#This Row],[Product ID]],products!$A$1:$G$49,3,FALSE)</f>
        <v>D</v>
      </c>
      <c r="N922">
        <f>VLOOKUP(OrderData[[#This Row],[Product ID]],products!$A$1:$G$49,5,FALSE)</f>
        <v>20.584999999999997</v>
      </c>
      <c r="O922" s="4">
        <f>OrderData[[#This Row],[Unit Price]]*OrderData[[#This Row],[Quantity]]</f>
        <v>123.50999999999999</v>
      </c>
      <c r="P922" t="str" cm="1">
        <f t="array" ref="P922">_xlfn.IFS(OrderData[[#This Row],[Roast Type]]="M","Medium",OrderData[[#This Row],[Roast Type]]="L","Light",OrderData[[#This Row],[Roast Type]]="D","Dark")</f>
        <v>Dark</v>
      </c>
      <c r="Q922" t="str" cm="1">
        <f t="array" ref="Q922">_xlfn.IFS(OrderData[[#This Row],[Coffee Type]]="Rob","Robusta",OrderData[[#This Row],[Coffee Type]]="Ara","Arabica",OrderData[[#This Row],[Coffee Type]]="Lib","Librica",OrderData[[#This Row],[Coffee Type]]="Exc","Excelsior")</f>
        <v>Robusta</v>
      </c>
    </row>
    <row r="923" spans="1:17" x14ac:dyDescent="0.3">
      <c r="A923" s="2" t="s">
        <v>1790</v>
      </c>
      <c r="B923" s="3">
        <v>44509</v>
      </c>
      <c r="C923" s="2" t="s">
        <v>1791</v>
      </c>
      <c r="D923" t="s">
        <v>51</v>
      </c>
      <c r="E923" s="2">
        <v>2</v>
      </c>
      <c r="F923" s="2" t="str">
        <f>VLOOKUP(OrderData[[#This Row],[Customer ID]],customers!$A$1:$I$1001,2,FALSE)</f>
        <v>Mitch Attwool</v>
      </c>
      <c r="G923" s="2" t="str">
        <f>LEFT(OrderData[[#This Row],[Name]], SEARCH(" ", OrderData[[#This Row],[Name]]) - 1)</f>
        <v>Mitch</v>
      </c>
      <c r="H923" s="2" t="str">
        <f>RIGHT(OrderData[[#This Row],[Name]], LEN(OrderData[[#This Row],[Name]]) - SEARCH(" ", OrderData[[#This Row],[Name]]))</f>
        <v>Attwool</v>
      </c>
      <c r="I923" s="2" t="str">
        <f>VLOOKUP(OrderData[[#This Row],[Customer ID]],customers!$A$1:$I$1001,6,FALSE)</f>
        <v>Des Moines</v>
      </c>
      <c r="J923" s="2" t="str">
        <f>VLOOKUP(OrderData[[#This Row],[Customer ID]],customers!$A$1:$I$1001,7,FALSE)</f>
        <v>United States</v>
      </c>
      <c r="K923" t="str">
        <f>VLOOKUP(OrderData[[#This Row],[Customer ID]],customers!$A$1:$I$1001,9,FALSE)</f>
        <v>No</v>
      </c>
      <c r="L923" t="str">
        <f>INDEX(Table3[Coffee Type],MATCH(OrderData[[#This Row],[Product ID]],Table3[Product ID],0))</f>
        <v>Lib</v>
      </c>
      <c r="M923" t="str">
        <f>VLOOKUP(OrderData[[#This Row],[Product ID]],products!$A$1:$G$49,3,FALSE)</f>
        <v>D</v>
      </c>
      <c r="N923">
        <f>VLOOKUP(OrderData[[#This Row],[Product ID]],products!$A$1:$G$49,5,FALSE)</f>
        <v>3.8849999999999998</v>
      </c>
      <c r="O923" s="4">
        <f>OrderData[[#This Row],[Unit Price]]*OrderData[[#This Row],[Quantity]]</f>
        <v>7.77</v>
      </c>
      <c r="P923" t="str" cm="1">
        <f t="array" ref="P923">_xlfn.IFS(OrderData[[#This Row],[Roast Type]]="M","Medium",OrderData[[#This Row],[Roast Type]]="L","Light",OrderData[[#This Row],[Roast Type]]="D","Dark")</f>
        <v>Dark</v>
      </c>
      <c r="Q923" t="str" cm="1">
        <f t="array" ref="Q923">_xlfn.IFS(OrderData[[#This Row],[Coffee Type]]="Rob","Robusta",OrderData[[#This Row],[Coffee Type]]="Ara","Arabica",OrderData[[#This Row],[Coffee Type]]="Lib","Librica",OrderData[[#This Row],[Coffee Type]]="Exc","Excelsior")</f>
        <v>Librica</v>
      </c>
    </row>
    <row r="924" spans="1:17" x14ac:dyDescent="0.3">
      <c r="A924" s="2" t="s">
        <v>1792</v>
      </c>
      <c r="B924" s="3">
        <v>44659</v>
      </c>
      <c r="C924" s="2" t="s">
        <v>1793</v>
      </c>
      <c r="D924" t="s">
        <v>74</v>
      </c>
      <c r="E924" s="2">
        <v>6</v>
      </c>
      <c r="F924" s="2" t="str">
        <f>VLOOKUP(OrderData[[#This Row],[Customer ID]],customers!$A$1:$I$1001,2,FALSE)</f>
        <v>Charin Maplethorp</v>
      </c>
      <c r="G924" s="2" t="str">
        <f>LEFT(OrderData[[#This Row],[Name]], SEARCH(" ", OrderData[[#This Row],[Name]]) - 1)</f>
        <v>Charin</v>
      </c>
      <c r="H924" s="2" t="str">
        <f>RIGHT(OrderData[[#This Row],[Name]], LEN(OrderData[[#This Row],[Name]]) - SEARCH(" ", OrderData[[#This Row],[Name]]))</f>
        <v>Maplethorp</v>
      </c>
      <c r="I924" s="2" t="str">
        <f>VLOOKUP(OrderData[[#This Row],[Customer ID]],customers!$A$1:$I$1001,6,FALSE)</f>
        <v>Wilmington</v>
      </c>
      <c r="J924" s="2" t="str">
        <f>VLOOKUP(OrderData[[#This Row],[Customer ID]],customers!$A$1:$I$1001,7,FALSE)</f>
        <v>United States</v>
      </c>
      <c r="K924" t="str">
        <f>VLOOKUP(OrderData[[#This Row],[Customer ID]],customers!$A$1:$I$1001,9,FALSE)</f>
        <v>Yes</v>
      </c>
      <c r="L924" t="str">
        <f>INDEX(Table3[Coffee Type],MATCH(OrderData[[#This Row],[Product ID]],Table3[Product ID],0))</f>
        <v>Ara</v>
      </c>
      <c r="M924" t="str">
        <f>VLOOKUP(OrderData[[#This Row],[Product ID]],products!$A$1:$G$49,3,FALSE)</f>
        <v>M</v>
      </c>
      <c r="N924">
        <f>VLOOKUP(OrderData[[#This Row],[Product ID]],products!$A$1:$G$49,5,FALSE)</f>
        <v>11.25</v>
      </c>
      <c r="O924" s="4">
        <f>OrderData[[#This Row],[Unit Price]]*OrderData[[#This Row],[Quantity]]</f>
        <v>67.5</v>
      </c>
      <c r="P924" t="str" cm="1">
        <f t="array" ref="P924">_xlfn.IFS(OrderData[[#This Row],[Roast Type]]="M","Medium",OrderData[[#This Row],[Roast Type]]="L","Light",OrderData[[#This Row],[Roast Type]]="D","Dark")</f>
        <v>Medium</v>
      </c>
      <c r="Q924" t="str" cm="1">
        <f t="array" ref="Q924">_xlfn.IFS(OrderData[[#This Row],[Coffee Type]]="Rob","Robusta",OrderData[[#This Row],[Coffee Type]]="Ara","Arabica",OrderData[[#This Row],[Coffee Type]]="Lib","Librica",OrderData[[#This Row],[Coffee Type]]="Exc","Excelsior")</f>
        <v>Arabica</v>
      </c>
    </row>
    <row r="925" spans="1:17" x14ac:dyDescent="0.3">
      <c r="A925" s="2" t="s">
        <v>1794</v>
      </c>
      <c r="B925" s="3">
        <v>43746</v>
      </c>
      <c r="C925" s="2" t="s">
        <v>1795</v>
      </c>
      <c r="D925" t="s">
        <v>543</v>
      </c>
      <c r="E925" s="2">
        <v>1</v>
      </c>
      <c r="F925" s="2" t="str">
        <f>VLOOKUP(OrderData[[#This Row],[Customer ID]],customers!$A$1:$I$1001,2,FALSE)</f>
        <v>Goldie Wynes</v>
      </c>
      <c r="G925" s="2" t="str">
        <f>LEFT(OrderData[[#This Row],[Name]], SEARCH(" ", OrderData[[#This Row],[Name]]) - 1)</f>
        <v>Goldie</v>
      </c>
      <c r="H925" s="2" t="str">
        <f>RIGHT(OrderData[[#This Row],[Name]], LEN(OrderData[[#This Row],[Name]]) - SEARCH(" ", OrderData[[#This Row],[Name]]))</f>
        <v>Wynes</v>
      </c>
      <c r="I925" s="2" t="str">
        <f>VLOOKUP(OrderData[[#This Row],[Customer ID]],customers!$A$1:$I$1001,6,FALSE)</f>
        <v>Austin</v>
      </c>
      <c r="J925" s="2" t="str">
        <f>VLOOKUP(OrderData[[#This Row],[Customer ID]],customers!$A$1:$I$1001,7,FALSE)</f>
        <v>United States</v>
      </c>
      <c r="K925" t="str">
        <f>VLOOKUP(OrderData[[#This Row],[Customer ID]],customers!$A$1:$I$1001,9,FALSE)</f>
        <v>No</v>
      </c>
      <c r="L925" t="str">
        <f>INDEX(Table3[Coffee Type],MATCH(OrderData[[#This Row],[Product ID]],Table3[Product ID],0))</f>
        <v>Exc</v>
      </c>
      <c r="M925" t="str">
        <f>VLOOKUP(OrderData[[#This Row],[Product ID]],products!$A$1:$G$49,3,FALSE)</f>
        <v>D</v>
      </c>
      <c r="N925">
        <f>VLOOKUP(OrderData[[#This Row],[Product ID]],products!$A$1:$G$49,5,FALSE)</f>
        <v>27.945</v>
      </c>
      <c r="O925" s="4">
        <f>OrderData[[#This Row],[Unit Price]]*OrderData[[#This Row],[Quantity]]</f>
        <v>27.945</v>
      </c>
      <c r="P925" t="str" cm="1">
        <f t="array" ref="P925">_xlfn.IFS(OrderData[[#This Row],[Roast Type]]="M","Medium",OrderData[[#This Row],[Roast Type]]="L","Light",OrderData[[#This Row],[Roast Type]]="D","Dark")</f>
        <v>Dark</v>
      </c>
      <c r="Q925" t="str" cm="1">
        <f t="array" ref="Q925">_xlfn.IFS(OrderData[[#This Row],[Coffee Type]]="Rob","Robusta",OrderData[[#This Row],[Coffee Type]]="Ara","Arabica",OrderData[[#This Row],[Coffee Type]]="Lib","Librica",OrderData[[#This Row],[Coffee Type]]="Exc","Excelsior")</f>
        <v>Excelsior</v>
      </c>
    </row>
    <row r="926" spans="1:17" x14ac:dyDescent="0.3">
      <c r="A926" s="2" t="s">
        <v>1796</v>
      </c>
      <c r="B926" s="3">
        <v>44451</v>
      </c>
      <c r="C926" s="2" t="s">
        <v>1797</v>
      </c>
      <c r="D926" t="s">
        <v>217</v>
      </c>
      <c r="E926" s="2">
        <v>3</v>
      </c>
      <c r="F926" s="2" t="str">
        <f>VLOOKUP(OrderData[[#This Row],[Customer ID]],customers!$A$1:$I$1001,2,FALSE)</f>
        <v>Celie MacCourt</v>
      </c>
      <c r="G926" s="2" t="str">
        <f>LEFT(OrderData[[#This Row],[Name]], SEARCH(" ", OrderData[[#This Row],[Name]]) - 1)</f>
        <v>Celie</v>
      </c>
      <c r="H926" s="2" t="str">
        <f>RIGHT(OrderData[[#This Row],[Name]], LEN(OrderData[[#This Row],[Name]]) - SEARCH(" ", OrderData[[#This Row],[Name]]))</f>
        <v>MacCourt</v>
      </c>
      <c r="I926" s="2" t="str">
        <f>VLOOKUP(OrderData[[#This Row],[Customer ID]],customers!$A$1:$I$1001,6,FALSE)</f>
        <v>Orlando</v>
      </c>
      <c r="J926" s="2" t="str">
        <f>VLOOKUP(OrderData[[#This Row],[Customer ID]],customers!$A$1:$I$1001,7,FALSE)</f>
        <v>United States</v>
      </c>
      <c r="K926" t="str">
        <f>VLOOKUP(OrderData[[#This Row],[Customer ID]],customers!$A$1:$I$1001,9,FALSE)</f>
        <v>No</v>
      </c>
      <c r="L926" t="str">
        <f>INDEX(Table3[Coffee Type],MATCH(OrderData[[#This Row],[Product ID]],Table3[Product ID],0))</f>
        <v>Ara</v>
      </c>
      <c r="M926" t="str">
        <f>VLOOKUP(OrderData[[#This Row],[Product ID]],products!$A$1:$G$49,3,FALSE)</f>
        <v>L</v>
      </c>
      <c r="N926">
        <f>VLOOKUP(OrderData[[#This Row],[Product ID]],products!$A$1:$G$49,5,FALSE)</f>
        <v>29.784999999999997</v>
      </c>
      <c r="O926" s="4">
        <f>OrderData[[#This Row],[Unit Price]]*OrderData[[#This Row],[Quantity]]</f>
        <v>89.35499999999999</v>
      </c>
      <c r="P926" t="str" cm="1">
        <f t="array" ref="P926">_xlfn.IFS(OrderData[[#This Row],[Roast Type]]="M","Medium",OrderData[[#This Row],[Roast Type]]="L","Light",OrderData[[#This Row],[Roast Type]]="D","Dark")</f>
        <v>Light</v>
      </c>
      <c r="Q926" t="str" cm="1">
        <f t="array" ref="Q926">_xlfn.IFS(OrderData[[#This Row],[Coffee Type]]="Rob","Robusta",OrderData[[#This Row],[Coffee Type]]="Ara","Arabica",OrderData[[#This Row],[Coffee Type]]="Lib","Librica",OrderData[[#This Row],[Coffee Type]]="Exc","Excelsior")</f>
        <v>Arabica</v>
      </c>
    </row>
    <row r="927" spans="1:17" x14ac:dyDescent="0.3">
      <c r="A927" s="2" t="s">
        <v>1798</v>
      </c>
      <c r="B927" s="3">
        <v>44770</v>
      </c>
      <c r="C927" s="2" t="s">
        <v>1742</v>
      </c>
      <c r="D927" t="s">
        <v>80</v>
      </c>
      <c r="E927" s="2">
        <v>3</v>
      </c>
      <c r="F927" s="2" t="str">
        <f>VLOOKUP(OrderData[[#This Row],[Customer ID]],customers!$A$1:$I$1001,2,FALSE)</f>
        <v>Derick Snow</v>
      </c>
      <c r="G927" s="2" t="str">
        <f>LEFT(OrderData[[#This Row],[Name]], SEARCH(" ", OrderData[[#This Row],[Name]]) - 1)</f>
        <v>Derick</v>
      </c>
      <c r="H927" s="2" t="str">
        <f>RIGHT(OrderData[[#This Row],[Name]], LEN(OrderData[[#This Row],[Name]]) - SEARCH(" ", OrderData[[#This Row],[Name]]))</f>
        <v>Snow</v>
      </c>
      <c r="I927" s="2" t="str">
        <f>VLOOKUP(OrderData[[#This Row],[Customer ID]],customers!$A$1:$I$1001,6,FALSE)</f>
        <v>New York City</v>
      </c>
      <c r="J927" s="2" t="str">
        <f>VLOOKUP(OrderData[[#This Row],[Customer ID]],customers!$A$1:$I$1001,7,FALSE)</f>
        <v>United States</v>
      </c>
      <c r="K927" t="str">
        <f>VLOOKUP(OrderData[[#This Row],[Customer ID]],customers!$A$1:$I$1001,9,FALSE)</f>
        <v>No</v>
      </c>
      <c r="L927" t="str">
        <f>INDEX(Table3[Coffee Type],MATCH(OrderData[[#This Row],[Product ID]],Table3[Product ID],0))</f>
        <v>Ara</v>
      </c>
      <c r="M927" t="str">
        <f>VLOOKUP(OrderData[[#This Row],[Product ID]],products!$A$1:$G$49,3,FALSE)</f>
        <v>M</v>
      </c>
      <c r="N927">
        <f>VLOOKUP(OrderData[[#This Row],[Product ID]],products!$A$1:$G$49,5,FALSE)</f>
        <v>6.75</v>
      </c>
      <c r="O927" s="4">
        <f>OrderData[[#This Row],[Unit Price]]*OrderData[[#This Row],[Quantity]]</f>
        <v>20.25</v>
      </c>
      <c r="P927" t="str" cm="1">
        <f t="array" ref="P927">_xlfn.IFS(OrderData[[#This Row],[Roast Type]]="M","Medium",OrderData[[#This Row],[Roast Type]]="L","Light",OrderData[[#This Row],[Roast Type]]="D","Dark")</f>
        <v>Medium</v>
      </c>
      <c r="Q927" t="str" cm="1">
        <f t="array" ref="Q927">_xlfn.IFS(OrderData[[#This Row],[Coffee Type]]="Rob","Robusta",OrderData[[#This Row],[Coffee Type]]="Ara","Arabica",OrderData[[#This Row],[Coffee Type]]="Lib","Librica",OrderData[[#This Row],[Coffee Type]]="Exc","Excelsior")</f>
        <v>Arabica</v>
      </c>
    </row>
    <row r="928" spans="1:17" x14ac:dyDescent="0.3">
      <c r="A928" s="2" t="s">
        <v>1799</v>
      </c>
      <c r="B928" s="3">
        <v>44012</v>
      </c>
      <c r="C928" s="2" t="s">
        <v>1800</v>
      </c>
      <c r="D928" t="s">
        <v>80</v>
      </c>
      <c r="E928" s="2">
        <v>5</v>
      </c>
      <c r="F928" s="2" t="str">
        <f>VLOOKUP(OrderData[[#This Row],[Customer ID]],customers!$A$1:$I$1001,2,FALSE)</f>
        <v>Evy Wilsone</v>
      </c>
      <c r="G928" s="2" t="str">
        <f>LEFT(OrderData[[#This Row],[Name]], SEARCH(" ", OrderData[[#This Row],[Name]]) - 1)</f>
        <v>Evy</v>
      </c>
      <c r="H928" s="2" t="str">
        <f>RIGHT(OrderData[[#This Row],[Name]], LEN(OrderData[[#This Row],[Name]]) - SEARCH(" ", OrderData[[#This Row],[Name]]))</f>
        <v>Wilsone</v>
      </c>
      <c r="I928" s="2" t="str">
        <f>VLOOKUP(OrderData[[#This Row],[Customer ID]],customers!$A$1:$I$1001,6,FALSE)</f>
        <v>Washington</v>
      </c>
      <c r="J928" s="2" t="str">
        <f>VLOOKUP(OrderData[[#This Row],[Customer ID]],customers!$A$1:$I$1001,7,FALSE)</f>
        <v>United States</v>
      </c>
      <c r="K928" t="str">
        <f>VLOOKUP(OrderData[[#This Row],[Customer ID]],customers!$A$1:$I$1001,9,FALSE)</f>
        <v>Yes</v>
      </c>
      <c r="L928" t="str">
        <f>INDEX(Table3[Coffee Type],MATCH(OrderData[[#This Row],[Product ID]],Table3[Product ID],0))</f>
        <v>Ara</v>
      </c>
      <c r="M928" t="str">
        <f>VLOOKUP(OrderData[[#This Row],[Product ID]],products!$A$1:$G$49,3,FALSE)</f>
        <v>M</v>
      </c>
      <c r="N928">
        <f>VLOOKUP(OrderData[[#This Row],[Product ID]],products!$A$1:$G$49,5,FALSE)</f>
        <v>6.75</v>
      </c>
      <c r="O928" s="4">
        <f>OrderData[[#This Row],[Unit Price]]*OrderData[[#This Row],[Quantity]]</f>
        <v>33.75</v>
      </c>
      <c r="P928" t="str" cm="1">
        <f t="array" ref="P928">_xlfn.IFS(OrderData[[#This Row],[Roast Type]]="M","Medium",OrderData[[#This Row],[Roast Type]]="L","Light",OrderData[[#This Row],[Roast Type]]="D","Dark")</f>
        <v>Medium</v>
      </c>
      <c r="Q928" t="str" cm="1">
        <f t="array" ref="Q928">_xlfn.IFS(OrderData[[#This Row],[Coffee Type]]="Rob","Robusta",OrderData[[#This Row],[Coffee Type]]="Ara","Arabica",OrderData[[#This Row],[Coffee Type]]="Lib","Librica",OrderData[[#This Row],[Coffee Type]]="Exc","Excelsior")</f>
        <v>Arabica</v>
      </c>
    </row>
    <row r="929" spans="1:17" x14ac:dyDescent="0.3">
      <c r="A929" s="2" t="s">
        <v>1801</v>
      </c>
      <c r="B929" s="3">
        <v>43474</v>
      </c>
      <c r="C929" s="2" t="s">
        <v>1802</v>
      </c>
      <c r="D929" t="s">
        <v>543</v>
      </c>
      <c r="E929" s="2">
        <v>4</v>
      </c>
      <c r="F929" s="2" t="str">
        <f>VLOOKUP(OrderData[[#This Row],[Customer ID]],customers!$A$1:$I$1001,2,FALSE)</f>
        <v>Dolores Duffie</v>
      </c>
      <c r="G929" s="2" t="str">
        <f>LEFT(OrderData[[#This Row],[Name]], SEARCH(" ", OrderData[[#This Row],[Name]]) - 1)</f>
        <v>Dolores</v>
      </c>
      <c r="H929" s="2" t="str">
        <f>RIGHT(OrderData[[#This Row],[Name]], LEN(OrderData[[#This Row],[Name]]) - SEARCH(" ", OrderData[[#This Row],[Name]]))</f>
        <v>Duffie</v>
      </c>
      <c r="I929" s="2" t="str">
        <f>VLOOKUP(OrderData[[#This Row],[Customer ID]],customers!$A$1:$I$1001,6,FALSE)</f>
        <v>Portland</v>
      </c>
      <c r="J929" s="2" t="str">
        <f>VLOOKUP(OrderData[[#This Row],[Customer ID]],customers!$A$1:$I$1001,7,FALSE)</f>
        <v>United States</v>
      </c>
      <c r="K929" t="str">
        <f>VLOOKUP(OrderData[[#This Row],[Customer ID]],customers!$A$1:$I$1001,9,FALSE)</f>
        <v>No</v>
      </c>
      <c r="L929" t="str">
        <f>INDEX(Table3[Coffee Type],MATCH(OrderData[[#This Row],[Product ID]],Table3[Product ID],0))</f>
        <v>Exc</v>
      </c>
      <c r="M929" t="str">
        <f>VLOOKUP(OrderData[[#This Row],[Product ID]],products!$A$1:$G$49,3,FALSE)</f>
        <v>D</v>
      </c>
      <c r="N929">
        <f>VLOOKUP(OrderData[[#This Row],[Product ID]],products!$A$1:$G$49,5,FALSE)</f>
        <v>27.945</v>
      </c>
      <c r="O929" s="4">
        <f>OrderData[[#This Row],[Unit Price]]*OrderData[[#This Row],[Quantity]]</f>
        <v>111.78</v>
      </c>
      <c r="P929" t="str" cm="1">
        <f t="array" ref="P929">_xlfn.IFS(OrderData[[#This Row],[Roast Type]]="M","Medium",OrderData[[#This Row],[Roast Type]]="L","Light",OrderData[[#This Row],[Roast Type]]="D","Dark")</f>
        <v>Dark</v>
      </c>
      <c r="Q929" t="str" cm="1">
        <f t="array" ref="Q929">_xlfn.IFS(OrderData[[#This Row],[Coffee Type]]="Rob","Robusta",OrderData[[#This Row],[Coffee Type]]="Ara","Arabica",OrderData[[#This Row],[Coffee Type]]="Lib","Librica",OrderData[[#This Row],[Coffee Type]]="Exc","Excelsior")</f>
        <v>Excelsior</v>
      </c>
    </row>
    <row r="930" spans="1:17" x14ac:dyDescent="0.3">
      <c r="A930" s="2" t="s">
        <v>1803</v>
      </c>
      <c r="B930" s="3">
        <v>44754</v>
      </c>
      <c r="C930" s="2" t="s">
        <v>1804</v>
      </c>
      <c r="D930" t="s">
        <v>125</v>
      </c>
      <c r="E930" s="2">
        <v>2</v>
      </c>
      <c r="F930" s="2" t="str">
        <f>VLOOKUP(OrderData[[#This Row],[Customer ID]],customers!$A$1:$I$1001,2,FALSE)</f>
        <v>Mathilda Matiasek</v>
      </c>
      <c r="G930" s="2" t="str">
        <f>LEFT(OrderData[[#This Row],[Name]], SEARCH(" ", OrderData[[#This Row],[Name]]) - 1)</f>
        <v>Mathilda</v>
      </c>
      <c r="H930" s="2" t="str">
        <f>RIGHT(OrderData[[#This Row],[Name]], LEN(OrderData[[#This Row],[Name]]) - SEARCH(" ", OrderData[[#This Row],[Name]]))</f>
        <v>Matiasek</v>
      </c>
      <c r="I930" s="2" t="str">
        <f>VLOOKUP(OrderData[[#This Row],[Customer ID]],customers!$A$1:$I$1001,6,FALSE)</f>
        <v>New York City</v>
      </c>
      <c r="J930" s="2" t="str">
        <f>VLOOKUP(OrderData[[#This Row],[Customer ID]],customers!$A$1:$I$1001,7,FALSE)</f>
        <v>United States</v>
      </c>
      <c r="K930" t="str">
        <f>VLOOKUP(OrderData[[#This Row],[Customer ID]],customers!$A$1:$I$1001,9,FALSE)</f>
        <v>Yes</v>
      </c>
      <c r="L930" t="str">
        <f>INDEX(Table3[Coffee Type],MATCH(OrderData[[#This Row],[Product ID]],Table3[Product ID],0))</f>
        <v>Exc</v>
      </c>
      <c r="M930" t="str">
        <f>VLOOKUP(OrderData[[#This Row],[Product ID]],products!$A$1:$G$49,3,FALSE)</f>
        <v>M</v>
      </c>
      <c r="N930">
        <f>VLOOKUP(OrderData[[#This Row],[Product ID]],products!$A$1:$G$49,5,FALSE)</f>
        <v>31.624999999999996</v>
      </c>
      <c r="O930" s="4">
        <f>OrderData[[#This Row],[Unit Price]]*OrderData[[#This Row],[Quantity]]</f>
        <v>63.249999999999993</v>
      </c>
      <c r="P930" t="str" cm="1">
        <f t="array" ref="P930">_xlfn.IFS(OrderData[[#This Row],[Roast Type]]="M","Medium",OrderData[[#This Row],[Roast Type]]="L","Light",OrderData[[#This Row],[Roast Type]]="D","Dark")</f>
        <v>Medium</v>
      </c>
      <c r="Q930" t="str" cm="1">
        <f t="array" ref="Q930">_xlfn.IFS(OrderData[[#This Row],[Coffee Type]]="Rob","Robusta",OrderData[[#This Row],[Coffee Type]]="Ara","Arabica",OrderData[[#This Row],[Coffee Type]]="Lib","Librica",OrderData[[#This Row],[Coffee Type]]="Exc","Excelsior")</f>
        <v>Excelsior</v>
      </c>
    </row>
    <row r="931" spans="1:17" x14ac:dyDescent="0.3">
      <c r="A931" s="2" t="s">
        <v>1805</v>
      </c>
      <c r="B931" s="3">
        <v>44165</v>
      </c>
      <c r="C931" s="2" t="s">
        <v>1806</v>
      </c>
      <c r="D931" t="s">
        <v>267</v>
      </c>
      <c r="E931" s="2">
        <v>2</v>
      </c>
      <c r="F931" s="2" t="str">
        <f>VLOOKUP(OrderData[[#This Row],[Customer ID]],customers!$A$1:$I$1001,2,FALSE)</f>
        <v>Jarred Camillo</v>
      </c>
      <c r="G931" s="2" t="str">
        <f>LEFT(OrderData[[#This Row],[Name]], SEARCH(" ", OrderData[[#This Row],[Name]]) - 1)</f>
        <v>Jarred</v>
      </c>
      <c r="H931" s="2" t="str">
        <f>RIGHT(OrderData[[#This Row],[Name]], LEN(OrderData[[#This Row],[Name]]) - SEARCH(" ", OrderData[[#This Row],[Name]]))</f>
        <v>Camillo</v>
      </c>
      <c r="I931" s="2" t="str">
        <f>VLOOKUP(OrderData[[#This Row],[Customer ID]],customers!$A$1:$I$1001,6,FALSE)</f>
        <v>Washington</v>
      </c>
      <c r="J931" s="2" t="str">
        <f>VLOOKUP(OrderData[[#This Row],[Customer ID]],customers!$A$1:$I$1001,7,FALSE)</f>
        <v>United States</v>
      </c>
      <c r="K931" t="str">
        <f>VLOOKUP(OrderData[[#This Row],[Customer ID]],customers!$A$1:$I$1001,9,FALSE)</f>
        <v>Yes</v>
      </c>
      <c r="L931" t="str">
        <f>INDEX(Table3[Coffee Type],MATCH(OrderData[[#This Row],[Product ID]],Table3[Product ID],0))</f>
        <v>Exc</v>
      </c>
      <c r="M931" t="str">
        <f>VLOOKUP(OrderData[[#This Row],[Product ID]],products!$A$1:$G$49,3,FALSE)</f>
        <v>L</v>
      </c>
      <c r="N931">
        <f>VLOOKUP(OrderData[[#This Row],[Product ID]],products!$A$1:$G$49,5,FALSE)</f>
        <v>4.4550000000000001</v>
      </c>
      <c r="O931" s="4">
        <f>OrderData[[#This Row],[Unit Price]]*OrderData[[#This Row],[Quantity]]</f>
        <v>8.91</v>
      </c>
      <c r="P931" t="str" cm="1">
        <f t="array" ref="P931">_xlfn.IFS(OrderData[[#This Row],[Roast Type]]="M","Medium",OrderData[[#This Row],[Roast Type]]="L","Light",OrderData[[#This Row],[Roast Type]]="D","Dark")</f>
        <v>Light</v>
      </c>
      <c r="Q931" t="str" cm="1">
        <f t="array" ref="Q931">_xlfn.IFS(OrderData[[#This Row],[Coffee Type]]="Rob","Robusta",OrderData[[#This Row],[Coffee Type]]="Ara","Arabica",OrderData[[#This Row],[Coffee Type]]="Lib","Librica",OrderData[[#This Row],[Coffee Type]]="Exc","Excelsior")</f>
        <v>Excelsior</v>
      </c>
    </row>
    <row r="932" spans="1:17" x14ac:dyDescent="0.3">
      <c r="A932" s="2" t="s">
        <v>1807</v>
      </c>
      <c r="B932" s="3">
        <v>43546</v>
      </c>
      <c r="C932" s="2" t="s">
        <v>1808</v>
      </c>
      <c r="D932" t="s">
        <v>258</v>
      </c>
      <c r="E932" s="2">
        <v>1</v>
      </c>
      <c r="F932" s="2" t="str">
        <f>VLOOKUP(OrderData[[#This Row],[Customer ID]],customers!$A$1:$I$1001,2,FALSE)</f>
        <v>Kameko Philbrick</v>
      </c>
      <c r="G932" s="2" t="str">
        <f>LEFT(OrderData[[#This Row],[Name]], SEARCH(" ", OrderData[[#This Row],[Name]]) - 1)</f>
        <v>Kameko</v>
      </c>
      <c r="H932" s="2" t="str">
        <f>RIGHT(OrderData[[#This Row],[Name]], LEN(OrderData[[#This Row],[Name]]) - SEARCH(" ", OrderData[[#This Row],[Name]]))</f>
        <v>Philbrick</v>
      </c>
      <c r="I932" s="2" t="str">
        <f>VLOOKUP(OrderData[[#This Row],[Customer ID]],customers!$A$1:$I$1001,6,FALSE)</f>
        <v>Washington</v>
      </c>
      <c r="J932" s="2" t="str">
        <f>VLOOKUP(OrderData[[#This Row],[Customer ID]],customers!$A$1:$I$1001,7,FALSE)</f>
        <v>United States</v>
      </c>
      <c r="K932" t="str">
        <f>VLOOKUP(OrderData[[#This Row],[Customer ID]],customers!$A$1:$I$1001,9,FALSE)</f>
        <v>Yes</v>
      </c>
      <c r="L932" t="str">
        <f>INDEX(Table3[Coffee Type],MATCH(OrderData[[#This Row],[Product ID]],Table3[Product ID],0))</f>
        <v>Exc</v>
      </c>
      <c r="M932" t="str">
        <f>VLOOKUP(OrderData[[#This Row],[Product ID]],products!$A$1:$G$49,3,FALSE)</f>
        <v>D</v>
      </c>
      <c r="N932">
        <f>VLOOKUP(OrderData[[#This Row],[Product ID]],products!$A$1:$G$49,5,FALSE)</f>
        <v>12.15</v>
      </c>
      <c r="O932" s="4">
        <f>OrderData[[#This Row],[Unit Price]]*OrderData[[#This Row],[Quantity]]</f>
        <v>12.15</v>
      </c>
      <c r="P932" t="str" cm="1">
        <f t="array" ref="P932">_xlfn.IFS(OrderData[[#This Row],[Roast Type]]="M","Medium",OrderData[[#This Row],[Roast Type]]="L","Light",OrderData[[#This Row],[Roast Type]]="D","Dark")</f>
        <v>Dark</v>
      </c>
      <c r="Q932" t="str" cm="1">
        <f t="array" ref="Q932">_xlfn.IFS(OrderData[[#This Row],[Coffee Type]]="Rob","Robusta",OrderData[[#This Row],[Coffee Type]]="Ara","Arabica",OrderData[[#This Row],[Coffee Type]]="Lib","Librica",OrderData[[#This Row],[Coffee Type]]="Exc","Excelsior")</f>
        <v>Excelsior</v>
      </c>
    </row>
    <row r="933" spans="1:17" x14ac:dyDescent="0.3">
      <c r="A933" s="2" t="s">
        <v>1809</v>
      </c>
      <c r="B933" s="3">
        <v>44607</v>
      </c>
      <c r="C933" s="2" t="s">
        <v>1810</v>
      </c>
      <c r="D933" t="s">
        <v>85</v>
      </c>
      <c r="E933" s="2">
        <v>4</v>
      </c>
      <c r="F933" s="2" t="str">
        <f>VLOOKUP(OrderData[[#This Row],[Customer ID]],customers!$A$1:$I$1001,2,FALSE)</f>
        <v>Mallory Shrimpling</v>
      </c>
      <c r="G933" s="2" t="str">
        <f>LEFT(OrderData[[#This Row],[Name]], SEARCH(" ", OrderData[[#This Row],[Name]]) - 1)</f>
        <v>Mallory</v>
      </c>
      <c r="H933" s="2" t="str">
        <f>RIGHT(OrderData[[#This Row],[Name]], LEN(OrderData[[#This Row],[Name]]) - SEARCH(" ", OrderData[[#This Row],[Name]]))</f>
        <v>Shrimpling</v>
      </c>
      <c r="I933" s="2" t="str">
        <f>VLOOKUP(OrderData[[#This Row],[Customer ID]],customers!$A$1:$I$1001,6,FALSE)</f>
        <v>Allentown</v>
      </c>
      <c r="J933" s="2" t="str">
        <f>VLOOKUP(OrderData[[#This Row],[Customer ID]],customers!$A$1:$I$1001,7,FALSE)</f>
        <v>United States</v>
      </c>
      <c r="K933" t="str">
        <f>VLOOKUP(OrderData[[#This Row],[Customer ID]],customers!$A$1:$I$1001,9,FALSE)</f>
        <v>Yes</v>
      </c>
      <c r="L933" t="str">
        <f>INDEX(Table3[Coffee Type],MATCH(OrderData[[#This Row],[Product ID]],Table3[Product ID],0))</f>
        <v>Ara</v>
      </c>
      <c r="M933" t="str">
        <f>VLOOKUP(OrderData[[#This Row],[Product ID]],products!$A$1:$G$49,3,FALSE)</f>
        <v>D</v>
      </c>
      <c r="N933">
        <f>VLOOKUP(OrderData[[#This Row],[Product ID]],products!$A$1:$G$49,5,FALSE)</f>
        <v>5.97</v>
      </c>
      <c r="O933" s="4">
        <f>OrderData[[#This Row],[Unit Price]]*OrderData[[#This Row],[Quantity]]</f>
        <v>23.88</v>
      </c>
      <c r="P933" t="str" cm="1">
        <f t="array" ref="P933">_xlfn.IFS(OrderData[[#This Row],[Roast Type]]="M","Medium",OrderData[[#This Row],[Roast Type]]="L","Light",OrderData[[#This Row],[Roast Type]]="D","Dark")</f>
        <v>Dark</v>
      </c>
      <c r="Q933" t="str" cm="1">
        <f t="array" ref="Q933">_xlfn.IFS(OrderData[[#This Row],[Coffee Type]]="Rob","Robusta",OrderData[[#This Row],[Coffee Type]]="Ara","Arabica",OrderData[[#This Row],[Coffee Type]]="Lib","Librica",OrderData[[#This Row],[Coffee Type]]="Exc","Excelsior")</f>
        <v>Arabica</v>
      </c>
    </row>
    <row r="934" spans="1:17" x14ac:dyDescent="0.3">
      <c r="A934" s="2" t="s">
        <v>1811</v>
      </c>
      <c r="B934" s="3">
        <v>44117</v>
      </c>
      <c r="C934" s="2" t="s">
        <v>1812</v>
      </c>
      <c r="D934" t="s">
        <v>22</v>
      </c>
      <c r="E934" s="2">
        <v>4</v>
      </c>
      <c r="F934" s="2" t="str">
        <f>VLOOKUP(OrderData[[#This Row],[Customer ID]],customers!$A$1:$I$1001,2,FALSE)</f>
        <v>Barnett Sillis</v>
      </c>
      <c r="G934" s="2" t="str">
        <f>LEFT(OrderData[[#This Row],[Name]], SEARCH(" ", OrderData[[#This Row],[Name]]) - 1)</f>
        <v>Barnett</v>
      </c>
      <c r="H934" s="2" t="str">
        <f>RIGHT(OrderData[[#This Row],[Name]], LEN(OrderData[[#This Row],[Name]]) - SEARCH(" ", OrderData[[#This Row],[Name]]))</f>
        <v>Sillis</v>
      </c>
      <c r="I934" s="2" t="str">
        <f>VLOOKUP(OrderData[[#This Row],[Customer ID]],customers!$A$1:$I$1001,6,FALSE)</f>
        <v>Miami</v>
      </c>
      <c r="J934" s="2" t="str">
        <f>VLOOKUP(OrderData[[#This Row],[Customer ID]],customers!$A$1:$I$1001,7,FALSE)</f>
        <v>United States</v>
      </c>
      <c r="K934" t="str">
        <f>VLOOKUP(OrderData[[#This Row],[Customer ID]],customers!$A$1:$I$1001,9,FALSE)</f>
        <v>No</v>
      </c>
      <c r="L934" t="str">
        <f>INDEX(Table3[Coffee Type],MATCH(OrderData[[#This Row],[Product ID]],Table3[Product ID],0))</f>
        <v>Exc</v>
      </c>
      <c r="M934" t="str">
        <f>VLOOKUP(OrderData[[#This Row],[Product ID]],products!$A$1:$G$49,3,FALSE)</f>
        <v>M</v>
      </c>
      <c r="N934">
        <f>VLOOKUP(OrderData[[#This Row],[Product ID]],products!$A$1:$G$49,5,FALSE)</f>
        <v>13.75</v>
      </c>
      <c r="O934" s="4">
        <f>OrderData[[#This Row],[Unit Price]]*OrderData[[#This Row],[Quantity]]</f>
        <v>55</v>
      </c>
      <c r="P934" t="str" cm="1">
        <f t="array" ref="P934">_xlfn.IFS(OrderData[[#This Row],[Roast Type]]="M","Medium",OrderData[[#This Row],[Roast Type]]="L","Light",OrderData[[#This Row],[Roast Type]]="D","Dark")</f>
        <v>Medium</v>
      </c>
      <c r="Q934" t="str" cm="1">
        <f t="array" ref="Q934">_xlfn.IFS(OrderData[[#This Row],[Coffee Type]]="Rob","Robusta",OrderData[[#This Row],[Coffee Type]]="Ara","Arabica",OrderData[[#This Row],[Coffee Type]]="Lib","Librica",OrderData[[#This Row],[Coffee Type]]="Exc","Excelsior")</f>
        <v>Excelsior</v>
      </c>
    </row>
    <row r="935" spans="1:17" x14ac:dyDescent="0.3">
      <c r="A935" s="2" t="s">
        <v>1813</v>
      </c>
      <c r="B935" s="3">
        <v>44557</v>
      </c>
      <c r="C935" s="2" t="s">
        <v>1814</v>
      </c>
      <c r="D935" t="s">
        <v>192</v>
      </c>
      <c r="E935" s="2">
        <v>3</v>
      </c>
      <c r="F935" s="2" t="str">
        <f>VLOOKUP(OrderData[[#This Row],[Customer ID]],customers!$A$1:$I$1001,2,FALSE)</f>
        <v>Brenn Dundredge</v>
      </c>
      <c r="G935" s="2" t="str">
        <f>LEFT(OrderData[[#This Row],[Name]], SEARCH(" ", OrderData[[#This Row],[Name]]) - 1)</f>
        <v>Brenn</v>
      </c>
      <c r="H935" s="2" t="str">
        <f>RIGHT(OrderData[[#This Row],[Name]], LEN(OrderData[[#This Row],[Name]]) - SEARCH(" ", OrderData[[#This Row],[Name]]))</f>
        <v>Dundredge</v>
      </c>
      <c r="I935" s="2" t="str">
        <f>VLOOKUP(OrderData[[#This Row],[Customer ID]],customers!$A$1:$I$1001,6,FALSE)</f>
        <v>Oklahoma City</v>
      </c>
      <c r="J935" s="2" t="str">
        <f>VLOOKUP(OrderData[[#This Row],[Customer ID]],customers!$A$1:$I$1001,7,FALSE)</f>
        <v>United States</v>
      </c>
      <c r="K935" t="str">
        <f>VLOOKUP(OrderData[[#This Row],[Customer ID]],customers!$A$1:$I$1001,9,FALSE)</f>
        <v>Yes</v>
      </c>
      <c r="L935" t="str">
        <f>INDEX(Table3[Coffee Type],MATCH(OrderData[[#This Row],[Product ID]],Table3[Product ID],0))</f>
        <v>Rob</v>
      </c>
      <c r="M935" t="str">
        <f>VLOOKUP(OrderData[[#This Row],[Product ID]],products!$A$1:$G$49,3,FALSE)</f>
        <v>D</v>
      </c>
      <c r="N935">
        <f>VLOOKUP(OrderData[[#This Row],[Product ID]],products!$A$1:$G$49,5,FALSE)</f>
        <v>8.9499999999999993</v>
      </c>
      <c r="O935" s="4">
        <f>OrderData[[#This Row],[Unit Price]]*OrderData[[#This Row],[Quantity]]</f>
        <v>26.849999999999998</v>
      </c>
      <c r="P935" t="str" cm="1">
        <f t="array" ref="P935">_xlfn.IFS(OrderData[[#This Row],[Roast Type]]="M","Medium",OrderData[[#This Row],[Roast Type]]="L","Light",OrderData[[#This Row],[Roast Type]]="D","Dark")</f>
        <v>Dark</v>
      </c>
      <c r="Q935" t="str" cm="1">
        <f t="array" ref="Q935">_xlfn.IFS(OrderData[[#This Row],[Coffee Type]]="Rob","Robusta",OrderData[[#This Row],[Coffee Type]]="Ara","Arabica",OrderData[[#This Row],[Coffee Type]]="Lib","Librica",OrderData[[#This Row],[Coffee Type]]="Exc","Excelsior")</f>
        <v>Robusta</v>
      </c>
    </row>
    <row r="936" spans="1:17" x14ac:dyDescent="0.3">
      <c r="A936" s="2" t="s">
        <v>1815</v>
      </c>
      <c r="B936" s="3">
        <v>44409</v>
      </c>
      <c r="C936" s="2" t="s">
        <v>1816</v>
      </c>
      <c r="D936" t="s">
        <v>54</v>
      </c>
      <c r="E936" s="2">
        <v>5</v>
      </c>
      <c r="F936" s="2" t="str">
        <f>VLOOKUP(OrderData[[#This Row],[Customer ID]],customers!$A$1:$I$1001,2,FALSE)</f>
        <v>Read Cutts</v>
      </c>
      <c r="G936" s="2" t="str">
        <f>LEFT(OrderData[[#This Row],[Name]], SEARCH(" ", OrderData[[#This Row],[Name]]) - 1)</f>
        <v>Read</v>
      </c>
      <c r="H936" s="2" t="str">
        <f>RIGHT(OrderData[[#This Row],[Name]], LEN(OrderData[[#This Row],[Name]]) - SEARCH(" ", OrderData[[#This Row],[Name]]))</f>
        <v>Cutts</v>
      </c>
      <c r="I936" s="2" t="str">
        <f>VLOOKUP(OrderData[[#This Row],[Customer ID]],customers!$A$1:$I$1001,6,FALSE)</f>
        <v>Rockford</v>
      </c>
      <c r="J936" s="2" t="str">
        <f>VLOOKUP(OrderData[[#This Row],[Customer ID]],customers!$A$1:$I$1001,7,FALSE)</f>
        <v>United States</v>
      </c>
      <c r="K936" t="str">
        <f>VLOOKUP(OrderData[[#This Row],[Customer ID]],customers!$A$1:$I$1001,9,FALSE)</f>
        <v>No</v>
      </c>
      <c r="L936" t="str">
        <f>INDEX(Table3[Coffee Type],MATCH(OrderData[[#This Row],[Product ID]],Table3[Product ID],0))</f>
        <v>Rob</v>
      </c>
      <c r="M936" t="str">
        <f>VLOOKUP(OrderData[[#This Row],[Product ID]],products!$A$1:$G$49,3,FALSE)</f>
        <v>M</v>
      </c>
      <c r="N936">
        <f>VLOOKUP(OrderData[[#This Row],[Product ID]],products!$A$1:$G$49,5,FALSE)</f>
        <v>22.884999999999998</v>
      </c>
      <c r="O936" s="4">
        <f>OrderData[[#This Row],[Unit Price]]*OrderData[[#This Row],[Quantity]]</f>
        <v>114.42499999999998</v>
      </c>
      <c r="P936" t="str" cm="1">
        <f t="array" ref="P936">_xlfn.IFS(OrderData[[#This Row],[Roast Type]]="M","Medium",OrderData[[#This Row],[Roast Type]]="L","Light",OrderData[[#This Row],[Roast Type]]="D","Dark")</f>
        <v>Medium</v>
      </c>
      <c r="Q936" t="str" cm="1">
        <f t="array" ref="Q936">_xlfn.IFS(OrderData[[#This Row],[Coffee Type]]="Rob","Robusta",OrderData[[#This Row],[Coffee Type]]="Ara","Arabica",OrderData[[#This Row],[Coffee Type]]="Lib","Librica",OrderData[[#This Row],[Coffee Type]]="Exc","Excelsior")</f>
        <v>Robusta</v>
      </c>
    </row>
    <row r="937" spans="1:17" x14ac:dyDescent="0.3">
      <c r="A937" s="2" t="s">
        <v>1817</v>
      </c>
      <c r="B937" s="3">
        <v>44153</v>
      </c>
      <c r="C937" s="2" t="s">
        <v>1818</v>
      </c>
      <c r="D937" t="s">
        <v>184</v>
      </c>
      <c r="E937" s="2">
        <v>6</v>
      </c>
      <c r="F937" s="2" t="str">
        <f>VLOOKUP(OrderData[[#This Row],[Customer ID]],customers!$A$1:$I$1001,2,FALSE)</f>
        <v>Michale Delves</v>
      </c>
      <c r="G937" s="2" t="str">
        <f>LEFT(OrderData[[#This Row],[Name]], SEARCH(" ", OrderData[[#This Row],[Name]]) - 1)</f>
        <v>Michale</v>
      </c>
      <c r="H937" s="2" t="str">
        <f>RIGHT(OrderData[[#This Row],[Name]], LEN(OrderData[[#This Row],[Name]]) - SEARCH(" ", OrderData[[#This Row],[Name]]))</f>
        <v>Delves</v>
      </c>
      <c r="I937" s="2" t="str">
        <f>VLOOKUP(OrderData[[#This Row],[Customer ID]],customers!$A$1:$I$1001,6,FALSE)</f>
        <v>Montgomery</v>
      </c>
      <c r="J937" s="2" t="str">
        <f>VLOOKUP(OrderData[[#This Row],[Customer ID]],customers!$A$1:$I$1001,7,FALSE)</f>
        <v>United States</v>
      </c>
      <c r="K937" t="str">
        <f>VLOOKUP(OrderData[[#This Row],[Customer ID]],customers!$A$1:$I$1001,9,FALSE)</f>
        <v>Yes</v>
      </c>
      <c r="L937" t="str">
        <f>INDEX(Table3[Coffee Type],MATCH(OrderData[[#This Row],[Product ID]],Table3[Product ID],0))</f>
        <v>Ara</v>
      </c>
      <c r="M937" t="str">
        <f>VLOOKUP(OrderData[[#This Row],[Product ID]],products!$A$1:$G$49,3,FALSE)</f>
        <v>M</v>
      </c>
      <c r="N937">
        <f>VLOOKUP(OrderData[[#This Row],[Product ID]],products!$A$1:$G$49,5,FALSE)</f>
        <v>25.874999999999996</v>
      </c>
      <c r="O937" s="4">
        <f>OrderData[[#This Row],[Unit Price]]*OrderData[[#This Row],[Quantity]]</f>
        <v>155.24999999999997</v>
      </c>
      <c r="P937" t="str" cm="1">
        <f t="array" ref="P937">_xlfn.IFS(OrderData[[#This Row],[Roast Type]]="M","Medium",OrderData[[#This Row],[Roast Type]]="L","Light",OrderData[[#This Row],[Roast Type]]="D","Dark")</f>
        <v>Medium</v>
      </c>
      <c r="Q937" t="str" cm="1">
        <f t="array" ref="Q937">_xlfn.IFS(OrderData[[#This Row],[Coffee Type]]="Rob","Robusta",OrderData[[#This Row],[Coffee Type]]="Ara","Arabica",OrderData[[#This Row],[Coffee Type]]="Lib","Librica",OrderData[[#This Row],[Coffee Type]]="Exc","Excelsior")</f>
        <v>Arabica</v>
      </c>
    </row>
    <row r="938" spans="1:17" x14ac:dyDescent="0.3">
      <c r="A938" s="2" t="s">
        <v>1819</v>
      </c>
      <c r="B938" s="3">
        <v>44493</v>
      </c>
      <c r="C938" s="2" t="s">
        <v>1820</v>
      </c>
      <c r="D938" t="s">
        <v>136</v>
      </c>
      <c r="E938" s="2">
        <v>3</v>
      </c>
      <c r="F938" s="2" t="str">
        <f>VLOOKUP(OrderData[[#This Row],[Customer ID]],customers!$A$1:$I$1001,2,FALSE)</f>
        <v>Devland Gritton</v>
      </c>
      <c r="G938" s="2" t="str">
        <f>LEFT(OrderData[[#This Row],[Name]], SEARCH(" ", OrderData[[#This Row],[Name]]) - 1)</f>
        <v>Devland</v>
      </c>
      <c r="H938" s="2" t="str">
        <f>RIGHT(OrderData[[#This Row],[Name]], LEN(OrderData[[#This Row],[Name]]) - SEARCH(" ", OrderData[[#This Row],[Name]]))</f>
        <v>Gritton</v>
      </c>
      <c r="I938" s="2" t="str">
        <f>VLOOKUP(OrderData[[#This Row],[Customer ID]],customers!$A$1:$I$1001,6,FALSE)</f>
        <v>Pasadena</v>
      </c>
      <c r="J938" s="2" t="str">
        <f>VLOOKUP(OrderData[[#This Row],[Customer ID]],customers!$A$1:$I$1001,7,FALSE)</f>
        <v>United States</v>
      </c>
      <c r="K938" t="str">
        <f>VLOOKUP(OrderData[[#This Row],[Customer ID]],customers!$A$1:$I$1001,9,FALSE)</f>
        <v>Yes</v>
      </c>
      <c r="L938" t="str">
        <f>INDEX(Table3[Coffee Type],MATCH(OrderData[[#This Row],[Product ID]],Table3[Product ID],0))</f>
        <v>Lib</v>
      </c>
      <c r="M938" t="str">
        <f>VLOOKUP(OrderData[[#This Row],[Product ID]],products!$A$1:$G$49,3,FALSE)</f>
        <v>D</v>
      </c>
      <c r="N938">
        <f>VLOOKUP(OrderData[[#This Row],[Product ID]],products!$A$1:$G$49,5,FALSE)</f>
        <v>7.77</v>
      </c>
      <c r="O938" s="4">
        <f>OrderData[[#This Row],[Unit Price]]*OrderData[[#This Row],[Quantity]]</f>
        <v>23.31</v>
      </c>
      <c r="P938" t="str" cm="1">
        <f t="array" ref="P938">_xlfn.IFS(OrderData[[#This Row],[Roast Type]]="M","Medium",OrderData[[#This Row],[Roast Type]]="L","Light",OrderData[[#This Row],[Roast Type]]="D","Dark")</f>
        <v>Dark</v>
      </c>
      <c r="Q938" t="str" cm="1">
        <f t="array" ref="Q938">_xlfn.IFS(OrderData[[#This Row],[Coffee Type]]="Rob","Robusta",OrderData[[#This Row],[Coffee Type]]="Ara","Arabica",OrderData[[#This Row],[Coffee Type]]="Lib","Librica",OrderData[[#This Row],[Coffee Type]]="Exc","Excelsior")</f>
        <v>Librica</v>
      </c>
    </row>
    <row r="939" spans="1:17" x14ac:dyDescent="0.3">
      <c r="A939" s="2" t="s">
        <v>1819</v>
      </c>
      <c r="B939" s="3">
        <v>44493</v>
      </c>
      <c r="C939" s="2" t="s">
        <v>1820</v>
      </c>
      <c r="D939" t="s">
        <v>54</v>
      </c>
      <c r="E939" s="2">
        <v>4</v>
      </c>
      <c r="F939" s="2" t="str">
        <f>VLOOKUP(OrderData[[#This Row],[Customer ID]],customers!$A$1:$I$1001,2,FALSE)</f>
        <v>Devland Gritton</v>
      </c>
      <c r="G939" s="2" t="str">
        <f>LEFT(OrderData[[#This Row],[Name]], SEARCH(" ", OrderData[[#This Row],[Name]]) - 1)</f>
        <v>Devland</v>
      </c>
      <c r="H939" s="2" t="str">
        <f>RIGHT(OrderData[[#This Row],[Name]], LEN(OrderData[[#This Row],[Name]]) - SEARCH(" ", OrderData[[#This Row],[Name]]))</f>
        <v>Gritton</v>
      </c>
      <c r="I939" s="2" t="str">
        <f>VLOOKUP(OrderData[[#This Row],[Customer ID]],customers!$A$1:$I$1001,6,FALSE)</f>
        <v>Pasadena</v>
      </c>
      <c r="J939" s="2" t="str">
        <f>VLOOKUP(OrderData[[#This Row],[Customer ID]],customers!$A$1:$I$1001,7,FALSE)</f>
        <v>United States</v>
      </c>
      <c r="K939" t="str">
        <f>VLOOKUP(OrderData[[#This Row],[Customer ID]],customers!$A$1:$I$1001,9,FALSE)</f>
        <v>Yes</v>
      </c>
      <c r="L939" t="str">
        <f>INDEX(Table3[Coffee Type],MATCH(OrderData[[#This Row],[Product ID]],Table3[Product ID],0))</f>
        <v>Rob</v>
      </c>
      <c r="M939" t="str">
        <f>VLOOKUP(OrderData[[#This Row],[Product ID]],products!$A$1:$G$49,3,FALSE)</f>
        <v>M</v>
      </c>
      <c r="N939">
        <f>VLOOKUP(OrderData[[#This Row],[Product ID]],products!$A$1:$G$49,5,FALSE)</f>
        <v>22.884999999999998</v>
      </c>
      <c r="O939" s="4">
        <f>OrderData[[#This Row],[Unit Price]]*OrderData[[#This Row],[Quantity]]</f>
        <v>91.539999999999992</v>
      </c>
      <c r="P939" t="str" cm="1">
        <f t="array" ref="P939">_xlfn.IFS(OrderData[[#This Row],[Roast Type]]="M","Medium",OrderData[[#This Row],[Roast Type]]="L","Light",OrderData[[#This Row],[Roast Type]]="D","Dark")</f>
        <v>Medium</v>
      </c>
      <c r="Q939" t="str" cm="1">
        <f t="array" ref="Q939">_xlfn.IFS(OrderData[[#This Row],[Coffee Type]]="Rob","Robusta",OrderData[[#This Row],[Coffee Type]]="Ara","Arabica",OrderData[[#This Row],[Coffee Type]]="Lib","Librica",OrderData[[#This Row],[Coffee Type]]="Exc","Excelsior")</f>
        <v>Robusta</v>
      </c>
    </row>
    <row r="940" spans="1:17" x14ac:dyDescent="0.3">
      <c r="A940" s="2" t="s">
        <v>1821</v>
      </c>
      <c r="B940" s="3">
        <v>43829</v>
      </c>
      <c r="C940" s="2" t="s">
        <v>1822</v>
      </c>
      <c r="D940" t="s">
        <v>150</v>
      </c>
      <c r="E940" s="2">
        <v>5</v>
      </c>
      <c r="F940" s="2" t="str">
        <f>VLOOKUP(OrderData[[#This Row],[Customer ID]],customers!$A$1:$I$1001,2,FALSE)</f>
        <v>Dell Gut</v>
      </c>
      <c r="G940" s="2" t="str">
        <f>LEFT(OrderData[[#This Row],[Name]], SEARCH(" ", OrderData[[#This Row],[Name]]) - 1)</f>
        <v>Dell</v>
      </c>
      <c r="H940" s="2" t="str">
        <f>RIGHT(OrderData[[#This Row],[Name]], LEN(OrderData[[#This Row],[Name]]) - SEARCH(" ", OrderData[[#This Row],[Name]]))</f>
        <v>Gut</v>
      </c>
      <c r="I940" s="2" t="str">
        <f>VLOOKUP(OrderData[[#This Row],[Customer ID]],customers!$A$1:$I$1001,6,FALSE)</f>
        <v>Houston</v>
      </c>
      <c r="J940" s="2" t="str">
        <f>VLOOKUP(OrderData[[#This Row],[Customer ID]],customers!$A$1:$I$1001,7,FALSE)</f>
        <v>United States</v>
      </c>
      <c r="K940" t="str">
        <f>VLOOKUP(OrderData[[#This Row],[Customer ID]],customers!$A$1:$I$1001,9,FALSE)</f>
        <v>Yes</v>
      </c>
      <c r="L940" t="str">
        <f>INDEX(Table3[Coffee Type],MATCH(OrderData[[#This Row],[Product ID]],Table3[Product ID],0))</f>
        <v>Exc</v>
      </c>
      <c r="M940" t="str">
        <f>VLOOKUP(OrderData[[#This Row],[Product ID]],products!$A$1:$G$49,3,FALSE)</f>
        <v>L</v>
      </c>
      <c r="N940">
        <f>VLOOKUP(OrderData[[#This Row],[Product ID]],products!$A$1:$G$49,5,FALSE)</f>
        <v>14.85</v>
      </c>
      <c r="O940" s="4">
        <f>OrderData[[#This Row],[Unit Price]]*OrderData[[#This Row],[Quantity]]</f>
        <v>74.25</v>
      </c>
      <c r="P940" t="str" cm="1">
        <f t="array" ref="P940">_xlfn.IFS(OrderData[[#This Row],[Roast Type]]="M","Medium",OrderData[[#This Row],[Roast Type]]="L","Light",OrderData[[#This Row],[Roast Type]]="D","Dark")</f>
        <v>Light</v>
      </c>
      <c r="Q940" t="str" cm="1">
        <f t="array" ref="Q940">_xlfn.IFS(OrderData[[#This Row],[Coffee Type]]="Rob","Robusta",OrderData[[#This Row],[Coffee Type]]="Ara","Arabica",OrderData[[#This Row],[Coffee Type]]="Lib","Librica",OrderData[[#This Row],[Coffee Type]]="Exc","Excelsior")</f>
        <v>Excelsior</v>
      </c>
    </row>
    <row r="941" spans="1:17" x14ac:dyDescent="0.3">
      <c r="A941" s="2" t="s">
        <v>1823</v>
      </c>
      <c r="B941" s="3">
        <v>44229</v>
      </c>
      <c r="C941" s="2" t="s">
        <v>1824</v>
      </c>
      <c r="D941" t="s">
        <v>32</v>
      </c>
      <c r="E941" s="2">
        <v>6</v>
      </c>
      <c r="F941" s="2" t="str">
        <f>VLOOKUP(OrderData[[#This Row],[Customer ID]],customers!$A$1:$I$1001,2,FALSE)</f>
        <v>Willy Pummery</v>
      </c>
      <c r="G941" s="2" t="str">
        <f>LEFT(OrderData[[#This Row],[Name]], SEARCH(" ", OrderData[[#This Row],[Name]]) - 1)</f>
        <v>Willy</v>
      </c>
      <c r="H941" s="2" t="str">
        <f>RIGHT(OrderData[[#This Row],[Name]], LEN(OrderData[[#This Row],[Name]]) - SEARCH(" ", OrderData[[#This Row],[Name]]))</f>
        <v>Pummery</v>
      </c>
      <c r="I941" s="2" t="str">
        <f>VLOOKUP(OrderData[[#This Row],[Customer ID]],customers!$A$1:$I$1001,6,FALSE)</f>
        <v>Muskegon</v>
      </c>
      <c r="J941" s="2" t="str">
        <f>VLOOKUP(OrderData[[#This Row],[Customer ID]],customers!$A$1:$I$1001,7,FALSE)</f>
        <v>United States</v>
      </c>
      <c r="K941" t="str">
        <f>VLOOKUP(OrderData[[#This Row],[Customer ID]],customers!$A$1:$I$1001,9,FALSE)</f>
        <v>No</v>
      </c>
      <c r="L941" t="str">
        <f>INDEX(Table3[Coffee Type],MATCH(OrderData[[#This Row],[Product ID]],Table3[Product ID],0))</f>
        <v>Lib</v>
      </c>
      <c r="M941" t="str">
        <f>VLOOKUP(OrderData[[#This Row],[Product ID]],products!$A$1:$G$49,3,FALSE)</f>
        <v>L</v>
      </c>
      <c r="N941">
        <f>VLOOKUP(OrderData[[#This Row],[Product ID]],products!$A$1:$G$49,5,FALSE)</f>
        <v>4.7549999999999999</v>
      </c>
      <c r="O941" s="4">
        <f>OrderData[[#This Row],[Unit Price]]*OrderData[[#This Row],[Quantity]]</f>
        <v>28.53</v>
      </c>
      <c r="P941" t="str" cm="1">
        <f t="array" ref="P941">_xlfn.IFS(OrderData[[#This Row],[Roast Type]]="M","Medium",OrderData[[#This Row],[Roast Type]]="L","Light",OrderData[[#This Row],[Roast Type]]="D","Dark")</f>
        <v>Light</v>
      </c>
      <c r="Q941" t="str" cm="1">
        <f t="array" ref="Q941">_xlfn.IFS(OrderData[[#This Row],[Coffee Type]]="Rob","Robusta",OrderData[[#This Row],[Coffee Type]]="Ara","Arabica",OrderData[[#This Row],[Coffee Type]]="Lib","Librica",OrderData[[#This Row],[Coffee Type]]="Exc","Excelsior")</f>
        <v>Librica</v>
      </c>
    </row>
    <row r="942" spans="1:17" x14ac:dyDescent="0.3">
      <c r="A942" s="2" t="s">
        <v>1825</v>
      </c>
      <c r="B942" s="3">
        <v>44332</v>
      </c>
      <c r="C942" s="2" t="s">
        <v>1826</v>
      </c>
      <c r="D942" t="s">
        <v>170</v>
      </c>
      <c r="E942" s="2">
        <v>2</v>
      </c>
      <c r="F942" s="2" t="str">
        <f>VLOOKUP(OrderData[[#This Row],[Customer ID]],customers!$A$1:$I$1001,2,FALSE)</f>
        <v>Geoffrey Siuda</v>
      </c>
      <c r="G942" s="2" t="str">
        <f>LEFT(OrderData[[#This Row],[Name]], SEARCH(" ", OrderData[[#This Row],[Name]]) - 1)</f>
        <v>Geoffrey</v>
      </c>
      <c r="H942" s="2" t="str">
        <f>RIGHT(OrderData[[#This Row],[Name]], LEN(OrderData[[#This Row],[Name]]) - SEARCH(" ", OrderData[[#This Row],[Name]]))</f>
        <v>Siuda</v>
      </c>
      <c r="I942" s="2" t="str">
        <f>VLOOKUP(OrderData[[#This Row],[Customer ID]],customers!$A$1:$I$1001,6,FALSE)</f>
        <v>Washington</v>
      </c>
      <c r="J942" s="2" t="str">
        <f>VLOOKUP(OrderData[[#This Row],[Customer ID]],customers!$A$1:$I$1001,7,FALSE)</f>
        <v>United States</v>
      </c>
      <c r="K942" t="str">
        <f>VLOOKUP(OrderData[[#This Row],[Customer ID]],customers!$A$1:$I$1001,9,FALSE)</f>
        <v>Yes</v>
      </c>
      <c r="L942" t="str">
        <f>INDEX(Table3[Coffee Type],MATCH(OrderData[[#This Row],[Product ID]],Table3[Product ID],0))</f>
        <v>Rob</v>
      </c>
      <c r="M942" t="str">
        <f>VLOOKUP(OrderData[[#This Row],[Product ID]],products!$A$1:$G$49,3,FALSE)</f>
        <v>L</v>
      </c>
      <c r="N942">
        <f>VLOOKUP(OrderData[[#This Row],[Product ID]],products!$A$1:$G$49,5,FALSE)</f>
        <v>7.169999999999999</v>
      </c>
      <c r="O942" s="4">
        <f>OrderData[[#This Row],[Unit Price]]*OrderData[[#This Row],[Quantity]]</f>
        <v>14.339999999999998</v>
      </c>
      <c r="P942" t="str" cm="1">
        <f t="array" ref="P942">_xlfn.IFS(OrderData[[#This Row],[Roast Type]]="M","Medium",OrderData[[#This Row],[Roast Type]]="L","Light",OrderData[[#This Row],[Roast Type]]="D","Dark")</f>
        <v>Light</v>
      </c>
      <c r="Q942" t="str" cm="1">
        <f t="array" ref="Q942">_xlfn.IFS(OrderData[[#This Row],[Coffee Type]]="Rob","Robusta",OrderData[[#This Row],[Coffee Type]]="Ara","Arabica",OrderData[[#This Row],[Coffee Type]]="Lib","Librica",OrderData[[#This Row],[Coffee Type]]="Exc","Excelsior")</f>
        <v>Robusta</v>
      </c>
    </row>
    <row r="943" spans="1:17" x14ac:dyDescent="0.3">
      <c r="A943" s="2" t="s">
        <v>1827</v>
      </c>
      <c r="B943" s="3">
        <v>44674</v>
      </c>
      <c r="C943" s="2" t="s">
        <v>1828</v>
      </c>
      <c r="D943" t="s">
        <v>205</v>
      </c>
      <c r="E943" s="2">
        <v>2</v>
      </c>
      <c r="F943" s="2" t="str">
        <f>VLOOKUP(OrderData[[#This Row],[Customer ID]],customers!$A$1:$I$1001,2,FALSE)</f>
        <v>Henderson Crowne</v>
      </c>
      <c r="G943" s="2" t="str">
        <f>LEFT(OrderData[[#This Row],[Name]], SEARCH(" ", OrderData[[#This Row],[Name]]) - 1)</f>
        <v>Henderson</v>
      </c>
      <c r="H943" s="2" t="str">
        <f>RIGHT(OrderData[[#This Row],[Name]], LEN(OrderData[[#This Row],[Name]]) - SEARCH(" ", OrderData[[#This Row],[Name]]))</f>
        <v>Crowne</v>
      </c>
      <c r="I943" s="2" t="str">
        <f>VLOOKUP(OrderData[[#This Row],[Customer ID]],customers!$A$1:$I$1001,6,FALSE)</f>
        <v>Sallins</v>
      </c>
      <c r="J943" s="2" t="str">
        <f>VLOOKUP(OrderData[[#This Row],[Customer ID]],customers!$A$1:$I$1001,7,FALSE)</f>
        <v>Ireland</v>
      </c>
      <c r="K943" t="str">
        <f>VLOOKUP(OrderData[[#This Row],[Customer ID]],customers!$A$1:$I$1001,9,FALSE)</f>
        <v>Yes</v>
      </c>
      <c r="L943" t="str">
        <f>INDEX(Table3[Coffee Type],MATCH(OrderData[[#This Row],[Product ID]],Table3[Product ID],0))</f>
        <v>Ara</v>
      </c>
      <c r="M943" t="str">
        <f>VLOOKUP(OrderData[[#This Row],[Product ID]],products!$A$1:$G$49,3,FALSE)</f>
        <v>L</v>
      </c>
      <c r="N943">
        <f>VLOOKUP(OrderData[[#This Row],[Product ID]],products!$A$1:$G$49,5,FALSE)</f>
        <v>7.77</v>
      </c>
      <c r="O943" s="4">
        <f>OrderData[[#This Row],[Unit Price]]*OrderData[[#This Row],[Quantity]]</f>
        <v>15.54</v>
      </c>
      <c r="P943" t="str" cm="1">
        <f t="array" ref="P943">_xlfn.IFS(OrderData[[#This Row],[Roast Type]]="M","Medium",OrderData[[#This Row],[Roast Type]]="L","Light",OrderData[[#This Row],[Roast Type]]="D","Dark")</f>
        <v>Light</v>
      </c>
      <c r="Q943" t="str" cm="1">
        <f t="array" ref="Q943">_xlfn.IFS(OrderData[[#This Row],[Coffee Type]]="Rob","Robusta",OrderData[[#This Row],[Coffee Type]]="Ara","Arabica",OrderData[[#This Row],[Coffee Type]]="Lib","Librica",OrderData[[#This Row],[Coffee Type]]="Exc","Excelsior")</f>
        <v>Arabica</v>
      </c>
    </row>
    <row r="944" spans="1:17" x14ac:dyDescent="0.3">
      <c r="A944" s="2" t="s">
        <v>1829</v>
      </c>
      <c r="B944" s="3">
        <v>44464</v>
      </c>
      <c r="C944" s="2" t="s">
        <v>1830</v>
      </c>
      <c r="D944" t="s">
        <v>202</v>
      </c>
      <c r="E944" s="2">
        <v>3</v>
      </c>
      <c r="F944" s="2" t="str">
        <f>VLOOKUP(OrderData[[#This Row],[Customer ID]],customers!$A$1:$I$1001,2,FALSE)</f>
        <v>Vernor Pawsey</v>
      </c>
      <c r="G944" s="2" t="str">
        <f>LEFT(OrderData[[#This Row],[Name]], SEARCH(" ", OrderData[[#This Row],[Name]]) - 1)</f>
        <v>Vernor</v>
      </c>
      <c r="H944" s="2" t="str">
        <f>RIGHT(OrderData[[#This Row],[Name]], LEN(OrderData[[#This Row],[Name]]) - SEARCH(" ", OrderData[[#This Row],[Name]]))</f>
        <v>Pawsey</v>
      </c>
      <c r="I944" s="2" t="str">
        <f>VLOOKUP(OrderData[[#This Row],[Customer ID]],customers!$A$1:$I$1001,6,FALSE)</f>
        <v>Macon</v>
      </c>
      <c r="J944" s="2" t="str">
        <f>VLOOKUP(OrderData[[#This Row],[Customer ID]],customers!$A$1:$I$1001,7,FALSE)</f>
        <v>United States</v>
      </c>
      <c r="K944" t="str">
        <f>VLOOKUP(OrderData[[#This Row],[Customer ID]],customers!$A$1:$I$1001,9,FALSE)</f>
        <v>No</v>
      </c>
      <c r="L944" t="str">
        <f>INDEX(Table3[Coffee Type],MATCH(OrderData[[#This Row],[Product ID]],Table3[Product ID],0))</f>
        <v>Rob</v>
      </c>
      <c r="M944" t="str">
        <f>VLOOKUP(OrderData[[#This Row],[Product ID]],products!$A$1:$G$49,3,FALSE)</f>
        <v>L</v>
      </c>
      <c r="N944">
        <f>VLOOKUP(OrderData[[#This Row],[Product ID]],products!$A$1:$G$49,5,FALSE)</f>
        <v>11.95</v>
      </c>
      <c r="O944" s="4">
        <f>OrderData[[#This Row],[Unit Price]]*OrderData[[#This Row],[Quantity]]</f>
        <v>35.849999999999994</v>
      </c>
      <c r="P944" t="str" cm="1">
        <f t="array" ref="P944">_xlfn.IFS(OrderData[[#This Row],[Roast Type]]="M","Medium",OrderData[[#This Row],[Roast Type]]="L","Light",OrderData[[#This Row],[Roast Type]]="D","Dark")</f>
        <v>Light</v>
      </c>
      <c r="Q944" t="str" cm="1">
        <f t="array" ref="Q944">_xlfn.IFS(OrderData[[#This Row],[Coffee Type]]="Rob","Robusta",OrderData[[#This Row],[Coffee Type]]="Ara","Arabica",OrderData[[#This Row],[Coffee Type]]="Lib","Librica",OrderData[[#This Row],[Coffee Type]]="Exc","Excelsior")</f>
        <v>Robusta</v>
      </c>
    </row>
    <row r="945" spans="1:17" x14ac:dyDescent="0.3">
      <c r="A945" s="2" t="s">
        <v>1831</v>
      </c>
      <c r="B945" s="3">
        <v>44719</v>
      </c>
      <c r="C945" s="2" t="s">
        <v>1832</v>
      </c>
      <c r="D945" t="s">
        <v>205</v>
      </c>
      <c r="E945" s="2">
        <v>6</v>
      </c>
      <c r="F945" s="2" t="str">
        <f>VLOOKUP(OrderData[[#This Row],[Customer ID]],customers!$A$1:$I$1001,2,FALSE)</f>
        <v>Augustin Waterhouse</v>
      </c>
      <c r="G945" s="2" t="str">
        <f>LEFT(OrderData[[#This Row],[Name]], SEARCH(" ", OrderData[[#This Row],[Name]]) - 1)</f>
        <v>Augustin</v>
      </c>
      <c r="H945" s="2" t="str">
        <f>RIGHT(OrderData[[#This Row],[Name]], LEN(OrderData[[#This Row],[Name]]) - SEARCH(" ", OrderData[[#This Row],[Name]]))</f>
        <v>Waterhouse</v>
      </c>
      <c r="I945" s="2" t="str">
        <f>VLOOKUP(OrderData[[#This Row],[Customer ID]],customers!$A$1:$I$1001,6,FALSE)</f>
        <v>Shreveport</v>
      </c>
      <c r="J945" s="2" t="str">
        <f>VLOOKUP(OrderData[[#This Row],[Customer ID]],customers!$A$1:$I$1001,7,FALSE)</f>
        <v>United States</v>
      </c>
      <c r="K945" t="str">
        <f>VLOOKUP(OrderData[[#This Row],[Customer ID]],customers!$A$1:$I$1001,9,FALSE)</f>
        <v>No</v>
      </c>
      <c r="L945" t="str">
        <f>INDEX(Table3[Coffee Type],MATCH(OrderData[[#This Row],[Product ID]],Table3[Product ID],0))</f>
        <v>Ara</v>
      </c>
      <c r="M945" t="str">
        <f>VLOOKUP(OrderData[[#This Row],[Product ID]],products!$A$1:$G$49,3,FALSE)</f>
        <v>L</v>
      </c>
      <c r="N945">
        <f>VLOOKUP(OrderData[[#This Row],[Product ID]],products!$A$1:$G$49,5,FALSE)</f>
        <v>7.77</v>
      </c>
      <c r="O945" s="4">
        <f>OrderData[[#This Row],[Unit Price]]*OrderData[[#This Row],[Quantity]]</f>
        <v>46.62</v>
      </c>
      <c r="P945" t="str" cm="1">
        <f t="array" ref="P945">_xlfn.IFS(OrderData[[#This Row],[Roast Type]]="M","Medium",OrderData[[#This Row],[Roast Type]]="L","Light",OrderData[[#This Row],[Roast Type]]="D","Dark")</f>
        <v>Light</v>
      </c>
      <c r="Q945" t="str" cm="1">
        <f t="array" ref="Q945">_xlfn.IFS(OrderData[[#This Row],[Coffee Type]]="Rob","Robusta",OrderData[[#This Row],[Coffee Type]]="Ara","Arabica",OrderData[[#This Row],[Coffee Type]]="Lib","Librica",OrderData[[#This Row],[Coffee Type]]="Exc","Excelsior")</f>
        <v>Arabica</v>
      </c>
    </row>
    <row r="946" spans="1:17" x14ac:dyDescent="0.3">
      <c r="A946" s="2" t="s">
        <v>1833</v>
      </c>
      <c r="B946" s="3">
        <v>44054</v>
      </c>
      <c r="C946" s="2" t="s">
        <v>1834</v>
      </c>
      <c r="D946" t="s">
        <v>170</v>
      </c>
      <c r="E946" s="2">
        <v>5</v>
      </c>
      <c r="F946" s="2" t="str">
        <f>VLOOKUP(OrderData[[#This Row],[Customer ID]],customers!$A$1:$I$1001,2,FALSE)</f>
        <v>Fanchon Haughian</v>
      </c>
      <c r="G946" s="2" t="str">
        <f>LEFT(OrderData[[#This Row],[Name]], SEARCH(" ", OrderData[[#This Row],[Name]]) - 1)</f>
        <v>Fanchon</v>
      </c>
      <c r="H946" s="2" t="str">
        <f>RIGHT(OrderData[[#This Row],[Name]], LEN(OrderData[[#This Row],[Name]]) - SEARCH(" ", OrderData[[#This Row],[Name]]))</f>
        <v>Haughian</v>
      </c>
      <c r="I946" s="2" t="str">
        <f>VLOOKUP(OrderData[[#This Row],[Customer ID]],customers!$A$1:$I$1001,6,FALSE)</f>
        <v>Tacoma</v>
      </c>
      <c r="J946" s="2" t="str">
        <f>VLOOKUP(OrderData[[#This Row],[Customer ID]],customers!$A$1:$I$1001,7,FALSE)</f>
        <v>United States</v>
      </c>
      <c r="K946" t="str">
        <f>VLOOKUP(OrderData[[#This Row],[Customer ID]],customers!$A$1:$I$1001,9,FALSE)</f>
        <v>No</v>
      </c>
      <c r="L946" t="str">
        <f>INDEX(Table3[Coffee Type],MATCH(OrderData[[#This Row],[Product ID]],Table3[Product ID],0))</f>
        <v>Rob</v>
      </c>
      <c r="M946" t="str">
        <f>VLOOKUP(OrderData[[#This Row],[Product ID]],products!$A$1:$G$49,3,FALSE)</f>
        <v>L</v>
      </c>
      <c r="N946">
        <f>VLOOKUP(OrderData[[#This Row],[Product ID]],products!$A$1:$G$49,5,FALSE)</f>
        <v>7.169999999999999</v>
      </c>
      <c r="O946" s="4">
        <f>OrderData[[#This Row],[Unit Price]]*OrderData[[#This Row],[Quantity]]</f>
        <v>35.849999999999994</v>
      </c>
      <c r="P946" t="str" cm="1">
        <f t="array" ref="P946">_xlfn.IFS(OrderData[[#This Row],[Roast Type]]="M","Medium",OrderData[[#This Row],[Roast Type]]="L","Light",OrderData[[#This Row],[Roast Type]]="D","Dark")</f>
        <v>Light</v>
      </c>
      <c r="Q946" t="str" cm="1">
        <f t="array" ref="Q946">_xlfn.IFS(OrderData[[#This Row],[Coffee Type]]="Rob","Robusta",OrderData[[#This Row],[Coffee Type]]="Ara","Arabica",OrderData[[#This Row],[Coffee Type]]="Lib","Librica",OrderData[[#This Row],[Coffee Type]]="Exc","Excelsior")</f>
        <v>Robusta</v>
      </c>
    </row>
    <row r="947" spans="1:17" x14ac:dyDescent="0.3">
      <c r="A947" s="2" t="s">
        <v>1835</v>
      </c>
      <c r="B947" s="3">
        <v>43524</v>
      </c>
      <c r="C947" s="2" t="s">
        <v>1836</v>
      </c>
      <c r="D947" t="s">
        <v>122</v>
      </c>
      <c r="E947" s="2">
        <v>4</v>
      </c>
      <c r="F947" s="2" t="str">
        <f>VLOOKUP(OrderData[[#This Row],[Customer ID]],customers!$A$1:$I$1001,2,FALSE)</f>
        <v>Jaimie Hatz</v>
      </c>
      <c r="G947" s="2" t="str">
        <f>LEFT(OrderData[[#This Row],[Name]], SEARCH(" ", OrderData[[#This Row],[Name]]) - 1)</f>
        <v>Jaimie</v>
      </c>
      <c r="H947" s="2" t="str">
        <f>RIGHT(OrderData[[#This Row],[Name]], LEN(OrderData[[#This Row],[Name]]) - SEARCH(" ", OrderData[[#This Row],[Name]]))</f>
        <v>Hatz</v>
      </c>
      <c r="I947" s="2" t="str">
        <f>VLOOKUP(OrderData[[#This Row],[Customer ID]],customers!$A$1:$I$1001,6,FALSE)</f>
        <v>El Paso</v>
      </c>
      <c r="J947" s="2" t="str">
        <f>VLOOKUP(OrderData[[#This Row],[Customer ID]],customers!$A$1:$I$1001,7,FALSE)</f>
        <v>United States</v>
      </c>
      <c r="K947" t="str">
        <f>VLOOKUP(OrderData[[#This Row],[Customer ID]],customers!$A$1:$I$1001,9,FALSE)</f>
        <v>No</v>
      </c>
      <c r="L947" t="str">
        <f>INDEX(Table3[Coffee Type],MATCH(OrderData[[#This Row],[Product ID]],Table3[Product ID],0))</f>
        <v>Lib</v>
      </c>
      <c r="M947" t="str">
        <f>VLOOKUP(OrderData[[#This Row],[Product ID]],products!$A$1:$G$49,3,FALSE)</f>
        <v>D</v>
      </c>
      <c r="N947">
        <f>VLOOKUP(OrderData[[#This Row],[Product ID]],products!$A$1:$G$49,5,FALSE)</f>
        <v>29.784999999999997</v>
      </c>
      <c r="O947" s="4">
        <f>OrderData[[#This Row],[Unit Price]]*OrderData[[#This Row],[Quantity]]</f>
        <v>119.13999999999999</v>
      </c>
      <c r="P947" t="str" cm="1">
        <f t="array" ref="P947">_xlfn.IFS(OrderData[[#This Row],[Roast Type]]="M","Medium",OrderData[[#This Row],[Roast Type]]="L","Light",OrderData[[#This Row],[Roast Type]]="D","Dark")</f>
        <v>Dark</v>
      </c>
      <c r="Q947" t="str" cm="1">
        <f t="array" ref="Q947">_xlfn.IFS(OrderData[[#This Row],[Coffee Type]]="Rob","Robusta",OrderData[[#This Row],[Coffee Type]]="Ara","Arabica",OrderData[[#This Row],[Coffee Type]]="Lib","Librica",OrderData[[#This Row],[Coffee Type]]="Exc","Excelsior")</f>
        <v>Librica</v>
      </c>
    </row>
    <row r="948" spans="1:17" x14ac:dyDescent="0.3">
      <c r="A948" s="2" t="s">
        <v>1837</v>
      </c>
      <c r="B948" s="3">
        <v>43719</v>
      </c>
      <c r="C948" s="2" t="s">
        <v>1838</v>
      </c>
      <c r="D948" t="s">
        <v>136</v>
      </c>
      <c r="E948" s="2">
        <v>3</v>
      </c>
      <c r="F948" s="2" t="str">
        <f>VLOOKUP(OrderData[[#This Row],[Customer ID]],customers!$A$1:$I$1001,2,FALSE)</f>
        <v>Edeline Edney</v>
      </c>
      <c r="G948" s="2" t="str">
        <f>LEFT(OrderData[[#This Row],[Name]], SEARCH(" ", OrderData[[#This Row],[Name]]) - 1)</f>
        <v>Edeline</v>
      </c>
      <c r="H948" s="2" t="str">
        <f>RIGHT(OrderData[[#This Row],[Name]], LEN(OrderData[[#This Row],[Name]]) - SEARCH(" ", OrderData[[#This Row],[Name]]))</f>
        <v>Edney</v>
      </c>
      <c r="I948" s="2" t="str">
        <f>VLOOKUP(OrderData[[#This Row],[Customer ID]],customers!$A$1:$I$1001,6,FALSE)</f>
        <v>Birmingham</v>
      </c>
      <c r="J948" s="2" t="str">
        <f>VLOOKUP(OrderData[[#This Row],[Customer ID]],customers!$A$1:$I$1001,7,FALSE)</f>
        <v>United States</v>
      </c>
      <c r="K948" t="str">
        <f>VLOOKUP(OrderData[[#This Row],[Customer ID]],customers!$A$1:$I$1001,9,FALSE)</f>
        <v>No</v>
      </c>
      <c r="L948" t="str">
        <f>INDEX(Table3[Coffee Type],MATCH(OrderData[[#This Row],[Product ID]],Table3[Product ID],0))</f>
        <v>Lib</v>
      </c>
      <c r="M948" t="str">
        <f>VLOOKUP(OrderData[[#This Row],[Product ID]],products!$A$1:$G$49,3,FALSE)</f>
        <v>D</v>
      </c>
      <c r="N948">
        <f>VLOOKUP(OrderData[[#This Row],[Product ID]],products!$A$1:$G$49,5,FALSE)</f>
        <v>7.77</v>
      </c>
      <c r="O948" s="4">
        <f>OrderData[[#This Row],[Unit Price]]*OrderData[[#This Row],[Quantity]]</f>
        <v>23.31</v>
      </c>
      <c r="P948" t="str" cm="1">
        <f t="array" ref="P948">_xlfn.IFS(OrderData[[#This Row],[Roast Type]]="M","Medium",OrderData[[#This Row],[Roast Type]]="L","Light",OrderData[[#This Row],[Roast Type]]="D","Dark")</f>
        <v>Dark</v>
      </c>
      <c r="Q948" t="str" cm="1">
        <f t="array" ref="Q948">_xlfn.IFS(OrderData[[#This Row],[Coffee Type]]="Rob","Robusta",OrderData[[#This Row],[Coffee Type]]="Ara","Arabica",OrderData[[#This Row],[Coffee Type]]="Lib","Librica",OrderData[[#This Row],[Coffee Type]]="Exc","Excelsior")</f>
        <v>Librica</v>
      </c>
    </row>
    <row r="949" spans="1:17" x14ac:dyDescent="0.3">
      <c r="A949" s="2" t="s">
        <v>1839</v>
      </c>
      <c r="B949" s="3">
        <v>44294</v>
      </c>
      <c r="C949" s="2" t="s">
        <v>1840</v>
      </c>
      <c r="D949" t="s">
        <v>74</v>
      </c>
      <c r="E949" s="2">
        <v>1</v>
      </c>
      <c r="F949" s="2" t="str">
        <f>VLOOKUP(OrderData[[#This Row],[Customer ID]],customers!$A$1:$I$1001,2,FALSE)</f>
        <v>Rickie Faltin</v>
      </c>
      <c r="G949" s="2" t="str">
        <f>LEFT(OrderData[[#This Row],[Name]], SEARCH(" ", OrderData[[#This Row],[Name]]) - 1)</f>
        <v>Rickie</v>
      </c>
      <c r="H949" s="2" t="str">
        <f>RIGHT(OrderData[[#This Row],[Name]], LEN(OrderData[[#This Row],[Name]]) - SEARCH(" ", OrderData[[#This Row],[Name]]))</f>
        <v>Faltin</v>
      </c>
      <c r="I949" s="2" t="str">
        <f>VLOOKUP(OrderData[[#This Row],[Customer ID]],customers!$A$1:$I$1001,6,FALSE)</f>
        <v>Portumna</v>
      </c>
      <c r="J949" s="2" t="str">
        <f>VLOOKUP(OrderData[[#This Row],[Customer ID]],customers!$A$1:$I$1001,7,FALSE)</f>
        <v>Ireland</v>
      </c>
      <c r="K949" t="str">
        <f>VLOOKUP(OrderData[[#This Row],[Customer ID]],customers!$A$1:$I$1001,9,FALSE)</f>
        <v>No</v>
      </c>
      <c r="L949" t="str">
        <f>INDEX(Table3[Coffee Type],MATCH(OrderData[[#This Row],[Product ID]],Table3[Product ID],0))</f>
        <v>Ara</v>
      </c>
      <c r="M949" t="str">
        <f>VLOOKUP(OrderData[[#This Row],[Product ID]],products!$A$1:$G$49,3,FALSE)</f>
        <v>M</v>
      </c>
      <c r="N949">
        <f>VLOOKUP(OrderData[[#This Row],[Product ID]],products!$A$1:$G$49,5,FALSE)</f>
        <v>11.25</v>
      </c>
      <c r="O949" s="4">
        <f>OrderData[[#This Row],[Unit Price]]*OrderData[[#This Row],[Quantity]]</f>
        <v>11.25</v>
      </c>
      <c r="P949" t="str" cm="1">
        <f t="array" ref="P949">_xlfn.IFS(OrderData[[#This Row],[Roast Type]]="M","Medium",OrderData[[#This Row],[Roast Type]]="L","Light",OrderData[[#This Row],[Roast Type]]="D","Dark")</f>
        <v>Medium</v>
      </c>
      <c r="Q949" t="str" cm="1">
        <f t="array" ref="Q949">_xlfn.IFS(OrderData[[#This Row],[Coffee Type]]="Rob","Robusta",OrderData[[#This Row],[Coffee Type]]="Ara","Arabica",OrderData[[#This Row],[Coffee Type]]="Lib","Librica",OrderData[[#This Row],[Coffee Type]]="Exc","Excelsior")</f>
        <v>Arabica</v>
      </c>
    </row>
    <row r="950" spans="1:17" x14ac:dyDescent="0.3">
      <c r="A950" s="2" t="s">
        <v>1841</v>
      </c>
      <c r="B950" s="3">
        <v>44445</v>
      </c>
      <c r="C950" s="2" t="s">
        <v>1842</v>
      </c>
      <c r="D950" t="s">
        <v>543</v>
      </c>
      <c r="E950" s="2">
        <v>3</v>
      </c>
      <c r="F950" s="2" t="str">
        <f>VLOOKUP(OrderData[[#This Row],[Customer ID]],customers!$A$1:$I$1001,2,FALSE)</f>
        <v>Gnni Cheeke</v>
      </c>
      <c r="G950" s="2" t="str">
        <f>LEFT(OrderData[[#This Row],[Name]], SEARCH(" ", OrderData[[#This Row],[Name]]) - 1)</f>
        <v>Gnni</v>
      </c>
      <c r="H950" s="2" t="str">
        <f>RIGHT(OrderData[[#This Row],[Name]], LEN(OrderData[[#This Row],[Name]]) - SEARCH(" ", OrderData[[#This Row],[Name]]))</f>
        <v>Cheeke</v>
      </c>
      <c r="I950" s="2" t="str">
        <f>VLOOKUP(OrderData[[#This Row],[Customer ID]],customers!$A$1:$I$1001,6,FALSE)</f>
        <v>London</v>
      </c>
      <c r="J950" s="2" t="str">
        <f>VLOOKUP(OrderData[[#This Row],[Customer ID]],customers!$A$1:$I$1001,7,FALSE)</f>
        <v>United Kingdom</v>
      </c>
      <c r="K950" t="str">
        <f>VLOOKUP(OrderData[[#This Row],[Customer ID]],customers!$A$1:$I$1001,9,FALSE)</f>
        <v>Yes</v>
      </c>
      <c r="L950" t="str">
        <f>INDEX(Table3[Coffee Type],MATCH(OrderData[[#This Row],[Product ID]],Table3[Product ID],0))</f>
        <v>Exc</v>
      </c>
      <c r="M950" t="str">
        <f>VLOOKUP(OrderData[[#This Row],[Product ID]],products!$A$1:$G$49,3,FALSE)</f>
        <v>D</v>
      </c>
      <c r="N950">
        <f>VLOOKUP(OrderData[[#This Row],[Product ID]],products!$A$1:$G$49,5,FALSE)</f>
        <v>27.945</v>
      </c>
      <c r="O950" s="4">
        <f>OrderData[[#This Row],[Unit Price]]*OrderData[[#This Row],[Quantity]]</f>
        <v>83.835000000000008</v>
      </c>
      <c r="P950" t="str" cm="1">
        <f t="array" ref="P950">_xlfn.IFS(OrderData[[#This Row],[Roast Type]]="M","Medium",OrderData[[#This Row],[Roast Type]]="L","Light",OrderData[[#This Row],[Roast Type]]="D","Dark")</f>
        <v>Dark</v>
      </c>
      <c r="Q950" t="str" cm="1">
        <f t="array" ref="Q950">_xlfn.IFS(OrderData[[#This Row],[Coffee Type]]="Rob","Robusta",OrderData[[#This Row],[Coffee Type]]="Ara","Arabica",OrderData[[#This Row],[Coffee Type]]="Lib","Librica",OrderData[[#This Row],[Coffee Type]]="Exc","Excelsior")</f>
        <v>Excelsior</v>
      </c>
    </row>
    <row r="951" spans="1:17" x14ac:dyDescent="0.3">
      <c r="A951" s="2" t="s">
        <v>1843</v>
      </c>
      <c r="B951" s="3">
        <v>44449</v>
      </c>
      <c r="C951" s="2" t="s">
        <v>1844</v>
      </c>
      <c r="D951" t="s">
        <v>23</v>
      </c>
      <c r="E951" s="2">
        <v>4</v>
      </c>
      <c r="F951" s="2" t="str">
        <f>VLOOKUP(OrderData[[#This Row],[Customer ID]],customers!$A$1:$I$1001,2,FALSE)</f>
        <v>Gwenni Ratt</v>
      </c>
      <c r="G951" s="2" t="str">
        <f>LEFT(OrderData[[#This Row],[Name]], SEARCH(" ", OrderData[[#This Row],[Name]]) - 1)</f>
        <v>Gwenni</v>
      </c>
      <c r="H951" s="2" t="str">
        <f>RIGHT(OrderData[[#This Row],[Name]], LEN(OrderData[[#This Row],[Name]]) - SEARCH(" ", OrderData[[#This Row],[Name]]))</f>
        <v>Ratt</v>
      </c>
      <c r="I951" s="2" t="str">
        <f>VLOOKUP(OrderData[[#This Row],[Customer ID]],customers!$A$1:$I$1001,6,FALSE)</f>
        <v>Castlemartyr</v>
      </c>
      <c r="J951" s="2" t="str">
        <f>VLOOKUP(OrderData[[#This Row],[Customer ID]],customers!$A$1:$I$1001,7,FALSE)</f>
        <v>Ireland</v>
      </c>
      <c r="K951" t="str">
        <f>VLOOKUP(OrderData[[#This Row],[Customer ID]],customers!$A$1:$I$1001,9,FALSE)</f>
        <v>No</v>
      </c>
      <c r="L951" t="str">
        <f>INDEX(Table3[Coffee Type],MATCH(OrderData[[#This Row],[Product ID]],Table3[Product ID],0))</f>
        <v>Rob</v>
      </c>
      <c r="M951" t="str">
        <f>VLOOKUP(OrderData[[#This Row],[Product ID]],products!$A$1:$G$49,3,FALSE)</f>
        <v>L</v>
      </c>
      <c r="N951">
        <f>VLOOKUP(OrderData[[#This Row],[Product ID]],products!$A$1:$G$49,5,FALSE)</f>
        <v>27.484999999999996</v>
      </c>
      <c r="O951" s="4">
        <f>OrderData[[#This Row],[Unit Price]]*OrderData[[#This Row],[Quantity]]</f>
        <v>109.93999999999998</v>
      </c>
      <c r="P951" t="str" cm="1">
        <f t="array" ref="P951">_xlfn.IFS(OrderData[[#This Row],[Roast Type]]="M","Medium",OrderData[[#This Row],[Roast Type]]="L","Light",OrderData[[#This Row],[Roast Type]]="D","Dark")</f>
        <v>Light</v>
      </c>
      <c r="Q951" t="str" cm="1">
        <f t="array" ref="Q951">_xlfn.IFS(OrderData[[#This Row],[Coffee Type]]="Rob","Robusta",OrderData[[#This Row],[Coffee Type]]="Ara","Arabica",OrderData[[#This Row],[Coffee Type]]="Lib","Librica",OrderData[[#This Row],[Coffee Type]]="Exc","Excelsior")</f>
        <v>Robusta</v>
      </c>
    </row>
    <row r="952" spans="1:17" x14ac:dyDescent="0.3">
      <c r="A952" s="2" t="s">
        <v>1845</v>
      </c>
      <c r="B952" s="3">
        <v>44703</v>
      </c>
      <c r="C952" s="2" t="s">
        <v>1846</v>
      </c>
      <c r="D952" t="s">
        <v>195</v>
      </c>
      <c r="E952" s="2">
        <v>4</v>
      </c>
      <c r="F952" s="2" t="str">
        <f>VLOOKUP(OrderData[[#This Row],[Customer ID]],customers!$A$1:$I$1001,2,FALSE)</f>
        <v>Johnath Fairebrother</v>
      </c>
      <c r="G952" s="2" t="str">
        <f>LEFT(OrderData[[#This Row],[Name]], SEARCH(" ", OrderData[[#This Row],[Name]]) - 1)</f>
        <v>Johnath</v>
      </c>
      <c r="H952" s="2" t="str">
        <f>RIGHT(OrderData[[#This Row],[Name]], LEN(OrderData[[#This Row],[Name]]) - SEARCH(" ", OrderData[[#This Row],[Name]]))</f>
        <v>Fairebrother</v>
      </c>
      <c r="I952" s="2" t="str">
        <f>VLOOKUP(OrderData[[#This Row],[Customer ID]],customers!$A$1:$I$1001,6,FALSE)</f>
        <v>Wilmington</v>
      </c>
      <c r="J952" s="2" t="str">
        <f>VLOOKUP(OrderData[[#This Row],[Customer ID]],customers!$A$1:$I$1001,7,FALSE)</f>
        <v>United States</v>
      </c>
      <c r="K952" t="str">
        <f>VLOOKUP(OrderData[[#This Row],[Customer ID]],customers!$A$1:$I$1001,9,FALSE)</f>
        <v>Yes</v>
      </c>
      <c r="L952" t="str">
        <f>INDEX(Table3[Coffee Type],MATCH(OrderData[[#This Row],[Product ID]],Table3[Product ID],0))</f>
        <v>Rob</v>
      </c>
      <c r="M952" t="str">
        <f>VLOOKUP(OrderData[[#This Row],[Product ID]],products!$A$1:$G$49,3,FALSE)</f>
        <v>L</v>
      </c>
      <c r="N952">
        <f>VLOOKUP(OrderData[[#This Row],[Product ID]],products!$A$1:$G$49,5,FALSE)</f>
        <v>3.5849999999999995</v>
      </c>
      <c r="O952" s="4">
        <f>OrderData[[#This Row],[Unit Price]]*OrderData[[#This Row],[Quantity]]</f>
        <v>14.339999999999998</v>
      </c>
      <c r="P952" t="str" cm="1">
        <f t="array" ref="P952">_xlfn.IFS(OrderData[[#This Row],[Roast Type]]="M","Medium",OrderData[[#This Row],[Roast Type]]="L","Light",OrderData[[#This Row],[Roast Type]]="D","Dark")</f>
        <v>Light</v>
      </c>
      <c r="Q952" t="str" cm="1">
        <f t="array" ref="Q952">_xlfn.IFS(OrderData[[#This Row],[Coffee Type]]="Rob","Robusta",OrderData[[#This Row],[Coffee Type]]="Ara","Arabica",OrderData[[#This Row],[Coffee Type]]="Lib","Librica",OrderData[[#This Row],[Coffee Type]]="Exc","Excelsior")</f>
        <v>Robusta</v>
      </c>
    </row>
    <row r="953" spans="1:17" x14ac:dyDescent="0.3">
      <c r="A953" s="2" t="s">
        <v>1847</v>
      </c>
      <c r="B953" s="3">
        <v>44092</v>
      </c>
      <c r="C953" s="2" t="s">
        <v>1848</v>
      </c>
      <c r="D953" t="s">
        <v>195</v>
      </c>
      <c r="E953" s="2">
        <v>6</v>
      </c>
      <c r="F953" s="2" t="str">
        <f>VLOOKUP(OrderData[[#This Row],[Customer ID]],customers!$A$1:$I$1001,2,FALSE)</f>
        <v>Ingamar Eberlein</v>
      </c>
      <c r="G953" s="2" t="str">
        <f>LEFT(OrderData[[#This Row],[Name]], SEARCH(" ", OrderData[[#This Row],[Name]]) - 1)</f>
        <v>Ingamar</v>
      </c>
      <c r="H953" s="2" t="str">
        <f>RIGHT(OrderData[[#This Row],[Name]], LEN(OrderData[[#This Row],[Name]]) - SEARCH(" ", OrderData[[#This Row],[Name]]))</f>
        <v>Eberlein</v>
      </c>
      <c r="I953" s="2" t="str">
        <f>VLOOKUP(OrderData[[#This Row],[Customer ID]],customers!$A$1:$I$1001,6,FALSE)</f>
        <v>Harrisburg</v>
      </c>
      <c r="J953" s="2" t="str">
        <f>VLOOKUP(OrderData[[#This Row],[Customer ID]],customers!$A$1:$I$1001,7,FALSE)</f>
        <v>United States</v>
      </c>
      <c r="K953" t="str">
        <f>VLOOKUP(OrderData[[#This Row],[Customer ID]],customers!$A$1:$I$1001,9,FALSE)</f>
        <v>No</v>
      </c>
      <c r="L953" t="str">
        <f>INDEX(Table3[Coffee Type],MATCH(OrderData[[#This Row],[Product ID]],Table3[Product ID],0))</f>
        <v>Rob</v>
      </c>
      <c r="M953" t="str">
        <f>VLOOKUP(OrderData[[#This Row],[Product ID]],products!$A$1:$G$49,3,FALSE)</f>
        <v>L</v>
      </c>
      <c r="N953">
        <f>VLOOKUP(OrderData[[#This Row],[Product ID]],products!$A$1:$G$49,5,FALSE)</f>
        <v>3.5849999999999995</v>
      </c>
      <c r="O953" s="4">
        <f>OrderData[[#This Row],[Unit Price]]*OrderData[[#This Row],[Quantity]]</f>
        <v>21.509999999999998</v>
      </c>
      <c r="P953" t="str" cm="1">
        <f t="array" ref="P953">_xlfn.IFS(OrderData[[#This Row],[Roast Type]]="M","Medium",OrderData[[#This Row],[Roast Type]]="L","Light",OrderData[[#This Row],[Roast Type]]="D","Dark")</f>
        <v>Light</v>
      </c>
      <c r="Q953" t="str" cm="1">
        <f t="array" ref="Q953">_xlfn.IFS(OrderData[[#This Row],[Coffee Type]]="Rob","Robusta",OrderData[[#This Row],[Coffee Type]]="Ara","Arabica",OrderData[[#This Row],[Coffee Type]]="Lib","Librica",OrderData[[#This Row],[Coffee Type]]="Exc","Excelsior")</f>
        <v>Robusta</v>
      </c>
    </row>
    <row r="954" spans="1:17" x14ac:dyDescent="0.3">
      <c r="A954" s="2" t="s">
        <v>1849</v>
      </c>
      <c r="B954" s="3">
        <v>44439</v>
      </c>
      <c r="C954" s="2" t="s">
        <v>1850</v>
      </c>
      <c r="D954" t="s">
        <v>74</v>
      </c>
      <c r="E954" s="2">
        <v>2</v>
      </c>
      <c r="F954" s="2" t="str">
        <f>VLOOKUP(OrderData[[#This Row],[Customer ID]],customers!$A$1:$I$1001,2,FALSE)</f>
        <v>Jilly Dreng</v>
      </c>
      <c r="G954" s="2" t="str">
        <f>LEFT(OrderData[[#This Row],[Name]], SEARCH(" ", OrderData[[#This Row],[Name]]) - 1)</f>
        <v>Jilly</v>
      </c>
      <c r="H954" s="2" t="str">
        <f>RIGHT(OrderData[[#This Row],[Name]], LEN(OrderData[[#This Row],[Name]]) - SEARCH(" ", OrderData[[#This Row],[Name]]))</f>
        <v>Dreng</v>
      </c>
      <c r="I954" s="2" t="str">
        <f>VLOOKUP(OrderData[[#This Row],[Customer ID]],customers!$A$1:$I$1001,6,FALSE)</f>
        <v>Sallins</v>
      </c>
      <c r="J954" s="2" t="str">
        <f>VLOOKUP(OrderData[[#This Row],[Customer ID]],customers!$A$1:$I$1001,7,FALSE)</f>
        <v>Ireland</v>
      </c>
      <c r="K954" t="str">
        <f>VLOOKUP(OrderData[[#This Row],[Customer ID]],customers!$A$1:$I$1001,9,FALSE)</f>
        <v>Yes</v>
      </c>
      <c r="L954" t="str">
        <f>INDEX(Table3[Coffee Type],MATCH(OrderData[[#This Row],[Product ID]],Table3[Product ID],0))</f>
        <v>Ara</v>
      </c>
      <c r="M954" t="str">
        <f>VLOOKUP(OrderData[[#This Row],[Product ID]],products!$A$1:$G$49,3,FALSE)</f>
        <v>M</v>
      </c>
      <c r="N954">
        <f>VLOOKUP(OrderData[[#This Row],[Product ID]],products!$A$1:$G$49,5,FALSE)</f>
        <v>11.25</v>
      </c>
      <c r="O954" s="4">
        <f>OrderData[[#This Row],[Unit Price]]*OrderData[[#This Row],[Quantity]]</f>
        <v>22.5</v>
      </c>
      <c r="P954" t="str" cm="1">
        <f t="array" ref="P954">_xlfn.IFS(OrderData[[#This Row],[Roast Type]]="M","Medium",OrderData[[#This Row],[Roast Type]]="L","Light",OrderData[[#This Row],[Roast Type]]="D","Dark")</f>
        <v>Medium</v>
      </c>
      <c r="Q954" t="str" cm="1">
        <f t="array" ref="Q954">_xlfn.IFS(OrderData[[#This Row],[Coffee Type]]="Rob","Robusta",OrderData[[#This Row],[Coffee Type]]="Ara","Arabica",OrderData[[#This Row],[Coffee Type]]="Lib","Librica",OrderData[[#This Row],[Coffee Type]]="Exc","Excelsior")</f>
        <v>Arabica</v>
      </c>
    </row>
    <row r="955" spans="1:17" x14ac:dyDescent="0.3">
      <c r="A955" s="2" t="s">
        <v>1851</v>
      </c>
      <c r="B955" s="3">
        <v>44582</v>
      </c>
      <c r="C955" s="2" t="s">
        <v>1814</v>
      </c>
      <c r="D955" t="s">
        <v>128</v>
      </c>
      <c r="E955" s="2">
        <v>1</v>
      </c>
      <c r="F955" s="2" t="str">
        <f>VLOOKUP(OrderData[[#This Row],[Customer ID]],customers!$A$1:$I$1001,2,FALSE)</f>
        <v>Brenn Dundredge</v>
      </c>
      <c r="G955" s="2" t="str">
        <f>LEFT(OrderData[[#This Row],[Name]], SEARCH(" ", OrderData[[#This Row],[Name]]) - 1)</f>
        <v>Brenn</v>
      </c>
      <c r="H955" s="2" t="str">
        <f>RIGHT(OrderData[[#This Row],[Name]], LEN(OrderData[[#This Row],[Name]]) - SEARCH(" ", OrderData[[#This Row],[Name]]))</f>
        <v>Dundredge</v>
      </c>
      <c r="I955" s="2" t="str">
        <f>VLOOKUP(OrderData[[#This Row],[Customer ID]],customers!$A$1:$I$1001,6,FALSE)</f>
        <v>Oklahoma City</v>
      </c>
      <c r="J955" s="2" t="str">
        <f>VLOOKUP(OrderData[[#This Row],[Customer ID]],customers!$A$1:$I$1001,7,FALSE)</f>
        <v>United States</v>
      </c>
      <c r="K955" t="str">
        <f>VLOOKUP(OrderData[[#This Row],[Customer ID]],customers!$A$1:$I$1001,9,FALSE)</f>
        <v>Yes</v>
      </c>
      <c r="L955" t="str">
        <f>INDEX(Table3[Coffee Type],MATCH(OrderData[[#This Row],[Product ID]],Table3[Product ID],0))</f>
        <v>Ara</v>
      </c>
      <c r="M955" t="str">
        <f>VLOOKUP(OrderData[[#This Row],[Product ID]],products!$A$1:$G$49,3,FALSE)</f>
        <v>L</v>
      </c>
      <c r="N955">
        <f>VLOOKUP(OrderData[[#This Row],[Product ID]],products!$A$1:$G$49,5,FALSE)</f>
        <v>3.8849999999999998</v>
      </c>
      <c r="O955" s="4">
        <f>OrderData[[#This Row],[Unit Price]]*OrderData[[#This Row],[Quantity]]</f>
        <v>3.8849999999999998</v>
      </c>
      <c r="P955" t="str" cm="1">
        <f t="array" ref="P955">_xlfn.IFS(OrderData[[#This Row],[Roast Type]]="M","Medium",OrderData[[#This Row],[Roast Type]]="L","Light",OrderData[[#This Row],[Roast Type]]="D","Dark")</f>
        <v>Light</v>
      </c>
      <c r="Q955" t="str" cm="1">
        <f t="array" ref="Q955">_xlfn.IFS(OrderData[[#This Row],[Coffee Type]]="Rob","Robusta",OrderData[[#This Row],[Coffee Type]]="Ara","Arabica",OrderData[[#This Row],[Coffee Type]]="Lib","Librica",OrderData[[#This Row],[Coffee Type]]="Exc","Excelsior")</f>
        <v>Arabica</v>
      </c>
    </row>
    <row r="956" spans="1:17" x14ac:dyDescent="0.3">
      <c r="A956" s="2" t="s">
        <v>1852</v>
      </c>
      <c r="B956" s="3">
        <v>44722</v>
      </c>
      <c r="C956" s="2" t="s">
        <v>1814</v>
      </c>
      <c r="D956" t="s">
        <v>543</v>
      </c>
      <c r="E956" s="2">
        <v>1</v>
      </c>
      <c r="F956" s="2" t="str">
        <f>VLOOKUP(OrderData[[#This Row],[Customer ID]],customers!$A$1:$I$1001,2,FALSE)</f>
        <v>Brenn Dundredge</v>
      </c>
      <c r="G956" s="2" t="str">
        <f>LEFT(OrderData[[#This Row],[Name]], SEARCH(" ", OrderData[[#This Row],[Name]]) - 1)</f>
        <v>Brenn</v>
      </c>
      <c r="H956" s="2" t="str">
        <f>RIGHT(OrderData[[#This Row],[Name]], LEN(OrderData[[#This Row],[Name]]) - SEARCH(" ", OrderData[[#This Row],[Name]]))</f>
        <v>Dundredge</v>
      </c>
      <c r="I956" s="2" t="str">
        <f>VLOOKUP(OrderData[[#This Row],[Customer ID]],customers!$A$1:$I$1001,6,FALSE)</f>
        <v>Oklahoma City</v>
      </c>
      <c r="J956" s="2" t="str">
        <f>VLOOKUP(OrderData[[#This Row],[Customer ID]],customers!$A$1:$I$1001,7,FALSE)</f>
        <v>United States</v>
      </c>
      <c r="K956" t="str">
        <f>VLOOKUP(OrderData[[#This Row],[Customer ID]],customers!$A$1:$I$1001,9,FALSE)</f>
        <v>Yes</v>
      </c>
      <c r="L956" t="str">
        <f>INDEX(Table3[Coffee Type],MATCH(OrderData[[#This Row],[Product ID]],Table3[Product ID],0))</f>
        <v>Exc</v>
      </c>
      <c r="M956" t="str">
        <f>VLOOKUP(OrderData[[#This Row],[Product ID]],products!$A$1:$G$49,3,FALSE)</f>
        <v>D</v>
      </c>
      <c r="N956">
        <f>VLOOKUP(OrderData[[#This Row],[Product ID]],products!$A$1:$G$49,5,FALSE)</f>
        <v>27.945</v>
      </c>
      <c r="O956" s="4">
        <f>OrderData[[#This Row],[Unit Price]]*OrderData[[#This Row],[Quantity]]</f>
        <v>27.945</v>
      </c>
      <c r="P956" t="str" cm="1">
        <f t="array" ref="P956">_xlfn.IFS(OrderData[[#This Row],[Roast Type]]="M","Medium",OrderData[[#This Row],[Roast Type]]="L","Light",OrderData[[#This Row],[Roast Type]]="D","Dark")</f>
        <v>Dark</v>
      </c>
      <c r="Q956" t="str" cm="1">
        <f t="array" ref="Q956">_xlfn.IFS(OrderData[[#This Row],[Coffee Type]]="Rob","Robusta",OrderData[[#This Row],[Coffee Type]]="Ara","Arabica",OrderData[[#This Row],[Coffee Type]]="Lib","Librica",OrderData[[#This Row],[Coffee Type]]="Exc","Excelsior")</f>
        <v>Excelsior</v>
      </c>
    </row>
    <row r="957" spans="1:17" x14ac:dyDescent="0.3">
      <c r="A957" s="2" t="s">
        <v>1853</v>
      </c>
      <c r="B957" s="3">
        <v>43582</v>
      </c>
      <c r="C957" s="2" t="s">
        <v>1814</v>
      </c>
      <c r="D957" t="s">
        <v>43</v>
      </c>
      <c r="E957" s="2">
        <v>5</v>
      </c>
      <c r="F957" s="2" t="str">
        <f>VLOOKUP(OrderData[[#This Row],[Customer ID]],customers!$A$1:$I$1001,2,FALSE)</f>
        <v>Brenn Dundredge</v>
      </c>
      <c r="G957" s="2" t="str">
        <f>LEFT(OrderData[[#This Row],[Name]], SEARCH(" ", OrderData[[#This Row],[Name]]) - 1)</f>
        <v>Brenn</v>
      </c>
      <c r="H957" s="2" t="str">
        <f>RIGHT(OrderData[[#This Row],[Name]], LEN(OrderData[[#This Row],[Name]]) - SEARCH(" ", OrderData[[#This Row],[Name]]))</f>
        <v>Dundredge</v>
      </c>
      <c r="I957" s="2" t="str">
        <f>VLOOKUP(OrderData[[#This Row],[Customer ID]],customers!$A$1:$I$1001,6,FALSE)</f>
        <v>Oklahoma City</v>
      </c>
      <c r="J957" s="2" t="str">
        <f>VLOOKUP(OrderData[[#This Row],[Customer ID]],customers!$A$1:$I$1001,7,FALSE)</f>
        <v>United States</v>
      </c>
      <c r="K957" t="str">
        <f>VLOOKUP(OrderData[[#This Row],[Customer ID]],customers!$A$1:$I$1001,9,FALSE)</f>
        <v>Yes</v>
      </c>
      <c r="L957" t="str">
        <f>INDEX(Table3[Coffee Type],MATCH(OrderData[[#This Row],[Product ID]],Table3[Product ID],0))</f>
        <v>Exc</v>
      </c>
      <c r="M957" t="str">
        <f>VLOOKUP(OrderData[[#This Row],[Product ID]],products!$A$1:$G$49,3,FALSE)</f>
        <v>L</v>
      </c>
      <c r="N957">
        <f>VLOOKUP(OrderData[[#This Row],[Product ID]],products!$A$1:$G$49,5,FALSE)</f>
        <v>34.154999999999994</v>
      </c>
      <c r="O957" s="4">
        <f>OrderData[[#This Row],[Unit Price]]*OrderData[[#This Row],[Quantity]]</f>
        <v>170.77499999999998</v>
      </c>
      <c r="P957" t="str" cm="1">
        <f t="array" ref="P957">_xlfn.IFS(OrderData[[#This Row],[Roast Type]]="M","Medium",OrderData[[#This Row],[Roast Type]]="L","Light",OrderData[[#This Row],[Roast Type]]="D","Dark")</f>
        <v>Light</v>
      </c>
      <c r="Q957" t="str" cm="1">
        <f t="array" ref="Q957">_xlfn.IFS(OrderData[[#This Row],[Coffee Type]]="Rob","Robusta",OrderData[[#This Row],[Coffee Type]]="Ara","Arabica",OrderData[[#This Row],[Coffee Type]]="Lib","Librica",OrderData[[#This Row],[Coffee Type]]="Exc","Excelsior")</f>
        <v>Excelsior</v>
      </c>
    </row>
    <row r="958" spans="1:17" x14ac:dyDescent="0.3">
      <c r="A958" s="2" t="s">
        <v>1853</v>
      </c>
      <c r="B958" s="3">
        <v>43582</v>
      </c>
      <c r="C958" s="2" t="s">
        <v>1814</v>
      </c>
      <c r="D958" t="s">
        <v>23</v>
      </c>
      <c r="E958" s="2">
        <v>2</v>
      </c>
      <c r="F958" s="2" t="str">
        <f>VLOOKUP(OrderData[[#This Row],[Customer ID]],customers!$A$1:$I$1001,2,FALSE)</f>
        <v>Brenn Dundredge</v>
      </c>
      <c r="G958" s="2" t="str">
        <f>LEFT(OrderData[[#This Row],[Name]], SEARCH(" ", OrderData[[#This Row],[Name]]) - 1)</f>
        <v>Brenn</v>
      </c>
      <c r="H958" s="2" t="str">
        <f>RIGHT(OrderData[[#This Row],[Name]], LEN(OrderData[[#This Row],[Name]]) - SEARCH(" ", OrderData[[#This Row],[Name]]))</f>
        <v>Dundredge</v>
      </c>
      <c r="I958" s="2" t="str">
        <f>VLOOKUP(OrderData[[#This Row],[Customer ID]],customers!$A$1:$I$1001,6,FALSE)</f>
        <v>Oklahoma City</v>
      </c>
      <c r="J958" s="2" t="str">
        <f>VLOOKUP(OrderData[[#This Row],[Customer ID]],customers!$A$1:$I$1001,7,FALSE)</f>
        <v>United States</v>
      </c>
      <c r="K958" t="str">
        <f>VLOOKUP(OrderData[[#This Row],[Customer ID]],customers!$A$1:$I$1001,9,FALSE)</f>
        <v>Yes</v>
      </c>
      <c r="L958" t="str">
        <f>INDEX(Table3[Coffee Type],MATCH(OrderData[[#This Row],[Product ID]],Table3[Product ID],0))</f>
        <v>Rob</v>
      </c>
      <c r="M958" t="str">
        <f>VLOOKUP(OrderData[[#This Row],[Product ID]],products!$A$1:$G$49,3,FALSE)</f>
        <v>L</v>
      </c>
      <c r="N958">
        <f>VLOOKUP(OrderData[[#This Row],[Product ID]],products!$A$1:$G$49,5,FALSE)</f>
        <v>27.484999999999996</v>
      </c>
      <c r="O958" s="4">
        <f>OrderData[[#This Row],[Unit Price]]*OrderData[[#This Row],[Quantity]]</f>
        <v>54.969999999999992</v>
      </c>
      <c r="P958" t="str" cm="1">
        <f t="array" ref="P958">_xlfn.IFS(OrderData[[#This Row],[Roast Type]]="M","Medium",OrderData[[#This Row],[Roast Type]]="L","Light",OrderData[[#This Row],[Roast Type]]="D","Dark")</f>
        <v>Light</v>
      </c>
      <c r="Q958" t="str" cm="1">
        <f t="array" ref="Q958">_xlfn.IFS(OrderData[[#This Row],[Coffee Type]]="Rob","Robusta",OrderData[[#This Row],[Coffee Type]]="Ara","Arabica",OrderData[[#This Row],[Coffee Type]]="Lib","Librica",OrderData[[#This Row],[Coffee Type]]="Exc","Excelsior")</f>
        <v>Robusta</v>
      </c>
    </row>
    <row r="959" spans="1:17" x14ac:dyDescent="0.3">
      <c r="A959" s="2" t="s">
        <v>1853</v>
      </c>
      <c r="B959" s="3">
        <v>43582</v>
      </c>
      <c r="C959" s="2" t="s">
        <v>1814</v>
      </c>
      <c r="D959" t="s">
        <v>150</v>
      </c>
      <c r="E959" s="2">
        <v>1</v>
      </c>
      <c r="F959" s="2" t="str">
        <f>VLOOKUP(OrderData[[#This Row],[Customer ID]],customers!$A$1:$I$1001,2,FALSE)</f>
        <v>Brenn Dundredge</v>
      </c>
      <c r="G959" s="2" t="str">
        <f>LEFT(OrderData[[#This Row],[Name]], SEARCH(" ", OrderData[[#This Row],[Name]]) - 1)</f>
        <v>Brenn</v>
      </c>
      <c r="H959" s="2" t="str">
        <f>RIGHT(OrderData[[#This Row],[Name]], LEN(OrderData[[#This Row],[Name]]) - SEARCH(" ", OrderData[[#This Row],[Name]]))</f>
        <v>Dundredge</v>
      </c>
      <c r="I959" s="2" t="str">
        <f>VLOOKUP(OrderData[[#This Row],[Customer ID]],customers!$A$1:$I$1001,6,FALSE)</f>
        <v>Oklahoma City</v>
      </c>
      <c r="J959" s="2" t="str">
        <f>VLOOKUP(OrderData[[#This Row],[Customer ID]],customers!$A$1:$I$1001,7,FALSE)</f>
        <v>United States</v>
      </c>
      <c r="K959" t="str">
        <f>VLOOKUP(OrderData[[#This Row],[Customer ID]],customers!$A$1:$I$1001,9,FALSE)</f>
        <v>Yes</v>
      </c>
      <c r="L959" t="str">
        <f>INDEX(Table3[Coffee Type],MATCH(OrderData[[#This Row],[Product ID]],Table3[Product ID],0))</f>
        <v>Exc</v>
      </c>
      <c r="M959" t="str">
        <f>VLOOKUP(OrderData[[#This Row],[Product ID]],products!$A$1:$G$49,3,FALSE)</f>
        <v>L</v>
      </c>
      <c r="N959">
        <f>VLOOKUP(OrderData[[#This Row],[Product ID]],products!$A$1:$G$49,5,FALSE)</f>
        <v>14.85</v>
      </c>
      <c r="O959" s="4">
        <f>OrderData[[#This Row],[Unit Price]]*OrderData[[#This Row],[Quantity]]</f>
        <v>14.85</v>
      </c>
      <c r="P959" t="str" cm="1">
        <f t="array" ref="P959">_xlfn.IFS(OrderData[[#This Row],[Roast Type]]="M","Medium",OrderData[[#This Row],[Roast Type]]="L","Light",OrderData[[#This Row],[Roast Type]]="D","Dark")</f>
        <v>Light</v>
      </c>
      <c r="Q959" t="str" cm="1">
        <f t="array" ref="Q959">_xlfn.IFS(OrderData[[#This Row],[Coffee Type]]="Rob","Robusta",OrderData[[#This Row],[Coffee Type]]="Ara","Arabica",OrderData[[#This Row],[Coffee Type]]="Lib","Librica",OrderData[[#This Row],[Coffee Type]]="Exc","Excelsior")</f>
        <v>Excelsior</v>
      </c>
    </row>
    <row r="960" spans="1:17" x14ac:dyDescent="0.3">
      <c r="A960" s="2" t="s">
        <v>1853</v>
      </c>
      <c r="B960" s="3">
        <v>43582</v>
      </c>
      <c r="C960" s="2" t="s">
        <v>1814</v>
      </c>
      <c r="D960" t="s">
        <v>128</v>
      </c>
      <c r="E960" s="2">
        <v>2</v>
      </c>
      <c r="F960" s="2" t="str">
        <f>VLOOKUP(OrderData[[#This Row],[Customer ID]],customers!$A$1:$I$1001,2,FALSE)</f>
        <v>Brenn Dundredge</v>
      </c>
      <c r="G960" s="2" t="str">
        <f>LEFT(OrderData[[#This Row],[Name]], SEARCH(" ", OrderData[[#This Row],[Name]]) - 1)</f>
        <v>Brenn</v>
      </c>
      <c r="H960" s="2" t="str">
        <f>RIGHT(OrderData[[#This Row],[Name]], LEN(OrderData[[#This Row],[Name]]) - SEARCH(" ", OrderData[[#This Row],[Name]]))</f>
        <v>Dundredge</v>
      </c>
      <c r="I960" s="2" t="str">
        <f>VLOOKUP(OrderData[[#This Row],[Customer ID]],customers!$A$1:$I$1001,6,FALSE)</f>
        <v>Oklahoma City</v>
      </c>
      <c r="J960" s="2" t="str">
        <f>VLOOKUP(OrderData[[#This Row],[Customer ID]],customers!$A$1:$I$1001,7,FALSE)</f>
        <v>United States</v>
      </c>
      <c r="K960" t="str">
        <f>VLOOKUP(OrderData[[#This Row],[Customer ID]],customers!$A$1:$I$1001,9,FALSE)</f>
        <v>Yes</v>
      </c>
      <c r="L960" t="str">
        <f>INDEX(Table3[Coffee Type],MATCH(OrderData[[#This Row],[Product ID]],Table3[Product ID],0))</f>
        <v>Ara</v>
      </c>
      <c r="M960" t="str">
        <f>VLOOKUP(OrderData[[#This Row],[Product ID]],products!$A$1:$G$49,3,FALSE)</f>
        <v>L</v>
      </c>
      <c r="N960">
        <f>VLOOKUP(OrderData[[#This Row],[Product ID]],products!$A$1:$G$49,5,FALSE)</f>
        <v>3.8849999999999998</v>
      </c>
      <c r="O960" s="4">
        <f>OrderData[[#This Row],[Unit Price]]*OrderData[[#This Row],[Quantity]]</f>
        <v>7.77</v>
      </c>
      <c r="P960" t="str" cm="1">
        <f t="array" ref="P960">_xlfn.IFS(OrderData[[#This Row],[Roast Type]]="M","Medium",OrderData[[#This Row],[Roast Type]]="L","Light",OrderData[[#This Row],[Roast Type]]="D","Dark")</f>
        <v>Light</v>
      </c>
      <c r="Q960" t="str" cm="1">
        <f t="array" ref="Q960">_xlfn.IFS(OrderData[[#This Row],[Coffee Type]]="Rob","Robusta",OrderData[[#This Row],[Coffee Type]]="Ara","Arabica",OrderData[[#This Row],[Coffee Type]]="Lib","Librica",OrderData[[#This Row],[Coffee Type]]="Exc","Excelsior")</f>
        <v>Arabica</v>
      </c>
    </row>
    <row r="961" spans="1:17" x14ac:dyDescent="0.3">
      <c r="A961" s="2" t="s">
        <v>1854</v>
      </c>
      <c r="B961" s="3">
        <v>44598</v>
      </c>
      <c r="C961" s="2" t="s">
        <v>1855</v>
      </c>
      <c r="D961" t="s">
        <v>32</v>
      </c>
      <c r="E961" s="2">
        <v>5</v>
      </c>
      <c r="F961" s="2" t="str">
        <f>VLOOKUP(OrderData[[#This Row],[Customer ID]],customers!$A$1:$I$1001,2,FALSE)</f>
        <v>Rhodie Strathern</v>
      </c>
      <c r="G961" s="2" t="str">
        <f>LEFT(OrderData[[#This Row],[Name]], SEARCH(" ", OrderData[[#This Row],[Name]]) - 1)</f>
        <v>Rhodie</v>
      </c>
      <c r="H961" s="2" t="str">
        <f>RIGHT(OrderData[[#This Row],[Name]], LEN(OrderData[[#This Row],[Name]]) - SEARCH(" ", OrderData[[#This Row],[Name]]))</f>
        <v>Strathern</v>
      </c>
      <c r="I961" s="2" t="str">
        <f>VLOOKUP(OrderData[[#This Row],[Customer ID]],customers!$A$1:$I$1001,6,FALSE)</f>
        <v>Little Rock</v>
      </c>
      <c r="J961" s="2" t="str">
        <f>VLOOKUP(OrderData[[#This Row],[Customer ID]],customers!$A$1:$I$1001,7,FALSE)</f>
        <v>United States</v>
      </c>
      <c r="K961" t="str">
        <f>VLOOKUP(OrderData[[#This Row],[Customer ID]],customers!$A$1:$I$1001,9,FALSE)</f>
        <v>Yes</v>
      </c>
      <c r="L961" t="str">
        <f>INDEX(Table3[Coffee Type],MATCH(OrderData[[#This Row],[Product ID]],Table3[Product ID],0))</f>
        <v>Lib</v>
      </c>
      <c r="M961" t="str">
        <f>VLOOKUP(OrderData[[#This Row],[Product ID]],products!$A$1:$G$49,3,FALSE)</f>
        <v>L</v>
      </c>
      <c r="N961">
        <f>VLOOKUP(OrderData[[#This Row],[Product ID]],products!$A$1:$G$49,5,FALSE)</f>
        <v>4.7549999999999999</v>
      </c>
      <c r="O961" s="4">
        <f>OrderData[[#This Row],[Unit Price]]*OrderData[[#This Row],[Quantity]]</f>
        <v>23.774999999999999</v>
      </c>
      <c r="P961" t="str" cm="1">
        <f t="array" ref="P961">_xlfn.IFS(OrderData[[#This Row],[Roast Type]]="M","Medium",OrderData[[#This Row],[Roast Type]]="L","Light",OrderData[[#This Row],[Roast Type]]="D","Dark")</f>
        <v>Light</v>
      </c>
      <c r="Q961" t="str" cm="1">
        <f t="array" ref="Q961">_xlfn.IFS(OrderData[[#This Row],[Coffee Type]]="Rob","Robusta",OrderData[[#This Row],[Coffee Type]]="Ara","Arabica",OrderData[[#This Row],[Coffee Type]]="Lib","Librica",OrderData[[#This Row],[Coffee Type]]="Exc","Excelsior")</f>
        <v>Librica</v>
      </c>
    </row>
    <row r="962" spans="1:17" x14ac:dyDescent="0.3">
      <c r="A962" s="2" t="s">
        <v>1856</v>
      </c>
      <c r="B962" s="3">
        <v>44591</v>
      </c>
      <c r="C962" s="2" t="s">
        <v>1857</v>
      </c>
      <c r="D962" t="s">
        <v>145</v>
      </c>
      <c r="E962" s="2">
        <v>5</v>
      </c>
      <c r="F962" s="2" t="str">
        <f>VLOOKUP(OrderData[[#This Row],[Customer ID]],customers!$A$1:$I$1001,2,FALSE)</f>
        <v>Chad Miguel</v>
      </c>
      <c r="G962" s="2" t="str">
        <f>LEFT(OrderData[[#This Row],[Name]], SEARCH(" ", OrderData[[#This Row],[Name]]) - 1)</f>
        <v>Chad</v>
      </c>
      <c r="H962" s="2" t="str">
        <f>RIGHT(OrderData[[#This Row],[Name]], LEN(OrderData[[#This Row],[Name]]) - SEARCH(" ", OrderData[[#This Row],[Name]]))</f>
        <v>Miguel</v>
      </c>
      <c r="I962" s="2" t="str">
        <f>VLOOKUP(OrderData[[#This Row],[Customer ID]],customers!$A$1:$I$1001,6,FALSE)</f>
        <v>Hagerstown</v>
      </c>
      <c r="J962" s="2" t="str">
        <f>VLOOKUP(OrderData[[#This Row],[Customer ID]],customers!$A$1:$I$1001,7,FALSE)</f>
        <v>United States</v>
      </c>
      <c r="K962" t="str">
        <f>VLOOKUP(OrderData[[#This Row],[Customer ID]],customers!$A$1:$I$1001,9,FALSE)</f>
        <v>Yes</v>
      </c>
      <c r="L962" t="str">
        <f>INDEX(Table3[Coffee Type],MATCH(OrderData[[#This Row],[Product ID]],Table3[Product ID],0))</f>
        <v>Lib</v>
      </c>
      <c r="M962" t="str">
        <f>VLOOKUP(OrderData[[#This Row],[Product ID]],products!$A$1:$G$49,3,FALSE)</f>
        <v>L</v>
      </c>
      <c r="N962">
        <f>VLOOKUP(OrderData[[#This Row],[Product ID]],products!$A$1:$G$49,5,FALSE)</f>
        <v>15.85</v>
      </c>
      <c r="O962" s="4">
        <f>OrderData[[#This Row],[Unit Price]]*OrderData[[#This Row],[Quantity]]</f>
        <v>79.25</v>
      </c>
      <c r="P962" t="str" cm="1">
        <f t="array" ref="P962">_xlfn.IFS(OrderData[[#This Row],[Roast Type]]="M","Medium",OrderData[[#This Row],[Roast Type]]="L","Light",OrderData[[#This Row],[Roast Type]]="D","Dark")</f>
        <v>Light</v>
      </c>
      <c r="Q962" t="str" cm="1">
        <f t="array" ref="Q962">_xlfn.IFS(OrderData[[#This Row],[Coffee Type]]="Rob","Robusta",OrderData[[#This Row],[Coffee Type]]="Ara","Arabica",OrderData[[#This Row],[Coffee Type]]="Lib","Librica",OrderData[[#This Row],[Coffee Type]]="Exc","Excelsior")</f>
        <v>Librica</v>
      </c>
    </row>
    <row r="963" spans="1:17" x14ac:dyDescent="0.3">
      <c r="A963" s="2" t="s">
        <v>1858</v>
      </c>
      <c r="B963" s="3">
        <v>44158</v>
      </c>
      <c r="C963" s="2" t="s">
        <v>1859</v>
      </c>
      <c r="D963" t="s">
        <v>131</v>
      </c>
      <c r="E963" s="2">
        <v>2</v>
      </c>
      <c r="F963" s="2" t="str">
        <f>VLOOKUP(OrderData[[#This Row],[Customer ID]],customers!$A$1:$I$1001,2,FALSE)</f>
        <v>Florinda Matusovsky</v>
      </c>
      <c r="G963" s="2" t="str">
        <f>LEFT(OrderData[[#This Row],[Name]], SEARCH(" ", OrderData[[#This Row],[Name]]) - 1)</f>
        <v>Florinda</v>
      </c>
      <c r="H963" s="2" t="str">
        <f>RIGHT(OrderData[[#This Row],[Name]], LEN(OrderData[[#This Row],[Name]]) - SEARCH(" ", OrderData[[#This Row],[Name]]))</f>
        <v>Matusovsky</v>
      </c>
      <c r="I963" s="2" t="str">
        <f>VLOOKUP(OrderData[[#This Row],[Customer ID]],customers!$A$1:$I$1001,6,FALSE)</f>
        <v>Albany</v>
      </c>
      <c r="J963" s="2" t="str">
        <f>VLOOKUP(OrderData[[#This Row],[Customer ID]],customers!$A$1:$I$1001,7,FALSE)</f>
        <v>United States</v>
      </c>
      <c r="K963" t="str">
        <f>VLOOKUP(OrderData[[#This Row],[Customer ID]],customers!$A$1:$I$1001,9,FALSE)</f>
        <v>Yes</v>
      </c>
      <c r="L963" t="str">
        <f>INDEX(Table3[Coffee Type],MATCH(OrderData[[#This Row],[Product ID]],Table3[Product ID],0))</f>
        <v>Ara</v>
      </c>
      <c r="M963" t="str">
        <f>VLOOKUP(OrderData[[#This Row],[Product ID]],products!$A$1:$G$49,3,FALSE)</f>
        <v>D</v>
      </c>
      <c r="N963">
        <f>VLOOKUP(OrderData[[#This Row],[Product ID]],products!$A$1:$G$49,5,FALSE)</f>
        <v>22.884999999999998</v>
      </c>
      <c r="O963" s="4">
        <f>OrderData[[#This Row],[Unit Price]]*OrderData[[#This Row],[Quantity]]</f>
        <v>45.769999999999996</v>
      </c>
      <c r="P963" t="str" cm="1">
        <f t="array" ref="P963">_xlfn.IFS(OrderData[[#This Row],[Roast Type]]="M","Medium",OrderData[[#This Row],[Roast Type]]="L","Light",OrderData[[#This Row],[Roast Type]]="D","Dark")</f>
        <v>Dark</v>
      </c>
      <c r="Q963" t="str" cm="1">
        <f t="array" ref="Q963">_xlfn.IFS(OrderData[[#This Row],[Coffee Type]]="Rob","Robusta",OrderData[[#This Row],[Coffee Type]]="Ara","Arabica",OrderData[[#This Row],[Coffee Type]]="Lib","Librica",OrderData[[#This Row],[Coffee Type]]="Exc","Excelsior")</f>
        <v>Arabica</v>
      </c>
    </row>
    <row r="964" spans="1:17" x14ac:dyDescent="0.3">
      <c r="A964" s="2" t="s">
        <v>1860</v>
      </c>
      <c r="B964" s="3">
        <v>44664</v>
      </c>
      <c r="C964" s="2" t="s">
        <v>1861</v>
      </c>
      <c r="D964" t="s">
        <v>192</v>
      </c>
      <c r="E964" s="2">
        <v>1</v>
      </c>
      <c r="F964" s="2" t="str">
        <f>VLOOKUP(OrderData[[#This Row],[Customer ID]],customers!$A$1:$I$1001,2,FALSE)</f>
        <v>Morly Rocks</v>
      </c>
      <c r="G964" s="2" t="str">
        <f>LEFT(OrderData[[#This Row],[Name]], SEARCH(" ", OrderData[[#This Row],[Name]]) - 1)</f>
        <v>Morly</v>
      </c>
      <c r="H964" s="2" t="str">
        <f>RIGHT(OrderData[[#This Row],[Name]], LEN(OrderData[[#This Row],[Name]]) - SEARCH(" ", OrderData[[#This Row],[Name]]))</f>
        <v>Rocks</v>
      </c>
      <c r="I964" s="2" t="str">
        <f>VLOOKUP(OrderData[[#This Row],[Customer ID]],customers!$A$1:$I$1001,6,FALSE)</f>
        <v>Crossmolina</v>
      </c>
      <c r="J964" s="2" t="str">
        <f>VLOOKUP(OrderData[[#This Row],[Customer ID]],customers!$A$1:$I$1001,7,FALSE)</f>
        <v>Ireland</v>
      </c>
      <c r="K964" t="str">
        <f>VLOOKUP(OrderData[[#This Row],[Customer ID]],customers!$A$1:$I$1001,9,FALSE)</f>
        <v>Yes</v>
      </c>
      <c r="L964" t="str">
        <f>INDEX(Table3[Coffee Type],MATCH(OrderData[[#This Row],[Product ID]],Table3[Product ID],0))</f>
        <v>Rob</v>
      </c>
      <c r="M964" t="str">
        <f>VLOOKUP(OrderData[[#This Row],[Product ID]],products!$A$1:$G$49,3,FALSE)</f>
        <v>D</v>
      </c>
      <c r="N964">
        <f>VLOOKUP(OrderData[[#This Row],[Product ID]],products!$A$1:$G$49,5,FALSE)</f>
        <v>8.9499999999999993</v>
      </c>
      <c r="O964" s="4">
        <f>OrderData[[#This Row],[Unit Price]]*OrderData[[#This Row],[Quantity]]</f>
        <v>8.9499999999999993</v>
      </c>
      <c r="P964" t="str" cm="1">
        <f t="array" ref="P964">_xlfn.IFS(OrderData[[#This Row],[Roast Type]]="M","Medium",OrderData[[#This Row],[Roast Type]]="L","Light",OrderData[[#This Row],[Roast Type]]="D","Dark")</f>
        <v>Dark</v>
      </c>
      <c r="Q964" t="str" cm="1">
        <f t="array" ref="Q964">_xlfn.IFS(OrderData[[#This Row],[Coffee Type]]="Rob","Robusta",OrderData[[#This Row],[Coffee Type]]="Ara","Arabica",OrderData[[#This Row],[Coffee Type]]="Lib","Librica",OrderData[[#This Row],[Coffee Type]]="Exc","Excelsior")</f>
        <v>Robusta</v>
      </c>
    </row>
    <row r="965" spans="1:17" x14ac:dyDescent="0.3">
      <c r="A965" s="2" t="s">
        <v>1862</v>
      </c>
      <c r="B965" s="3">
        <v>44203</v>
      </c>
      <c r="C965" s="2" t="s">
        <v>1863</v>
      </c>
      <c r="D965" t="s">
        <v>35</v>
      </c>
      <c r="E965" s="2">
        <v>4</v>
      </c>
      <c r="F965" s="2" t="str">
        <f>VLOOKUP(OrderData[[#This Row],[Customer ID]],customers!$A$1:$I$1001,2,FALSE)</f>
        <v>Yuri Burrells</v>
      </c>
      <c r="G965" s="2" t="str">
        <f>LEFT(OrderData[[#This Row],[Name]], SEARCH(" ", OrderData[[#This Row],[Name]]) - 1)</f>
        <v>Yuri</v>
      </c>
      <c r="H965" s="2" t="str">
        <f>RIGHT(OrderData[[#This Row],[Name]], LEN(OrderData[[#This Row],[Name]]) - SEARCH(" ", OrderData[[#This Row],[Name]]))</f>
        <v>Burrells</v>
      </c>
      <c r="I965" s="2" t="str">
        <f>VLOOKUP(OrderData[[#This Row],[Customer ID]],customers!$A$1:$I$1001,6,FALSE)</f>
        <v>Lexington</v>
      </c>
      <c r="J965" s="2" t="str">
        <f>VLOOKUP(OrderData[[#This Row],[Customer ID]],customers!$A$1:$I$1001,7,FALSE)</f>
        <v>United States</v>
      </c>
      <c r="K965" t="str">
        <f>VLOOKUP(OrderData[[#This Row],[Customer ID]],customers!$A$1:$I$1001,9,FALSE)</f>
        <v>Yes</v>
      </c>
      <c r="L965" t="str">
        <f>INDEX(Table3[Coffee Type],MATCH(OrderData[[#This Row],[Product ID]],Table3[Product ID],0))</f>
        <v>Rob</v>
      </c>
      <c r="M965" t="str">
        <f>VLOOKUP(OrderData[[#This Row],[Product ID]],products!$A$1:$G$49,3,FALSE)</f>
        <v>M</v>
      </c>
      <c r="N965">
        <f>VLOOKUP(OrderData[[#This Row],[Product ID]],products!$A$1:$G$49,5,FALSE)</f>
        <v>5.97</v>
      </c>
      <c r="O965" s="4">
        <f>OrderData[[#This Row],[Unit Price]]*OrderData[[#This Row],[Quantity]]</f>
        <v>23.88</v>
      </c>
      <c r="P965" t="str" cm="1">
        <f t="array" ref="P965">_xlfn.IFS(OrderData[[#This Row],[Roast Type]]="M","Medium",OrderData[[#This Row],[Roast Type]]="L","Light",OrderData[[#This Row],[Roast Type]]="D","Dark")</f>
        <v>Medium</v>
      </c>
      <c r="Q965" t="str" cm="1">
        <f t="array" ref="Q965">_xlfn.IFS(OrderData[[#This Row],[Coffee Type]]="Rob","Robusta",OrderData[[#This Row],[Coffee Type]]="Ara","Arabica",OrderData[[#This Row],[Coffee Type]]="Lib","Librica",OrderData[[#This Row],[Coffee Type]]="Exc","Excelsior")</f>
        <v>Robusta</v>
      </c>
    </row>
    <row r="966" spans="1:17" x14ac:dyDescent="0.3">
      <c r="A966" s="2" t="s">
        <v>1864</v>
      </c>
      <c r="B966" s="3">
        <v>43865</v>
      </c>
      <c r="C966" s="2" t="s">
        <v>1865</v>
      </c>
      <c r="D966" t="s">
        <v>267</v>
      </c>
      <c r="E966" s="2">
        <v>5</v>
      </c>
      <c r="F966" s="2" t="str">
        <f>VLOOKUP(OrderData[[#This Row],[Customer ID]],customers!$A$1:$I$1001,2,FALSE)</f>
        <v>Cleopatra Goodrum</v>
      </c>
      <c r="G966" s="2" t="str">
        <f>LEFT(OrderData[[#This Row],[Name]], SEARCH(" ", OrderData[[#This Row],[Name]]) - 1)</f>
        <v>Cleopatra</v>
      </c>
      <c r="H966" s="2" t="str">
        <f>RIGHT(OrderData[[#This Row],[Name]], LEN(OrderData[[#This Row],[Name]]) - SEARCH(" ", OrderData[[#This Row],[Name]]))</f>
        <v>Goodrum</v>
      </c>
      <c r="I966" s="2" t="str">
        <f>VLOOKUP(OrderData[[#This Row],[Customer ID]],customers!$A$1:$I$1001,6,FALSE)</f>
        <v>San Diego</v>
      </c>
      <c r="J966" s="2" t="str">
        <f>VLOOKUP(OrderData[[#This Row],[Customer ID]],customers!$A$1:$I$1001,7,FALSE)</f>
        <v>United States</v>
      </c>
      <c r="K966" t="str">
        <f>VLOOKUP(OrderData[[#This Row],[Customer ID]],customers!$A$1:$I$1001,9,FALSE)</f>
        <v>No</v>
      </c>
      <c r="L966" t="str">
        <f>INDEX(Table3[Coffee Type],MATCH(OrderData[[#This Row],[Product ID]],Table3[Product ID],0))</f>
        <v>Exc</v>
      </c>
      <c r="M966" t="str">
        <f>VLOOKUP(OrderData[[#This Row],[Product ID]],products!$A$1:$G$49,3,FALSE)</f>
        <v>L</v>
      </c>
      <c r="N966">
        <f>VLOOKUP(OrderData[[#This Row],[Product ID]],products!$A$1:$G$49,5,FALSE)</f>
        <v>4.4550000000000001</v>
      </c>
      <c r="O966" s="4">
        <f>OrderData[[#This Row],[Unit Price]]*OrderData[[#This Row],[Quantity]]</f>
        <v>22.274999999999999</v>
      </c>
      <c r="P966" t="str" cm="1">
        <f t="array" ref="P966">_xlfn.IFS(OrderData[[#This Row],[Roast Type]]="M","Medium",OrderData[[#This Row],[Roast Type]]="L","Light",OrderData[[#This Row],[Roast Type]]="D","Dark")</f>
        <v>Light</v>
      </c>
      <c r="Q966" t="str" cm="1">
        <f t="array" ref="Q966">_xlfn.IFS(OrderData[[#This Row],[Coffee Type]]="Rob","Robusta",OrderData[[#This Row],[Coffee Type]]="Ara","Arabica",OrderData[[#This Row],[Coffee Type]]="Lib","Librica",OrderData[[#This Row],[Coffee Type]]="Exc","Excelsior")</f>
        <v>Excelsior</v>
      </c>
    </row>
    <row r="967" spans="1:17" x14ac:dyDescent="0.3">
      <c r="A967" s="2" t="s">
        <v>1866</v>
      </c>
      <c r="B967" s="3">
        <v>43724</v>
      </c>
      <c r="C967" s="2" t="s">
        <v>1867</v>
      </c>
      <c r="D967" t="s">
        <v>15</v>
      </c>
      <c r="E967" s="2">
        <v>3</v>
      </c>
      <c r="F967" s="2" t="str">
        <f>VLOOKUP(OrderData[[#This Row],[Customer ID]],customers!$A$1:$I$1001,2,FALSE)</f>
        <v>Joey Jefferys</v>
      </c>
      <c r="G967" s="2" t="str">
        <f>LEFT(OrderData[[#This Row],[Name]], SEARCH(" ", OrderData[[#This Row],[Name]]) - 1)</f>
        <v>Joey</v>
      </c>
      <c r="H967" s="2" t="str">
        <f>RIGHT(OrderData[[#This Row],[Name]], LEN(OrderData[[#This Row],[Name]]) - SEARCH(" ", OrderData[[#This Row],[Name]]))</f>
        <v>Jefferys</v>
      </c>
      <c r="I967" s="2" t="str">
        <f>VLOOKUP(OrderData[[#This Row],[Customer ID]],customers!$A$1:$I$1001,6,FALSE)</f>
        <v>Los Angeles</v>
      </c>
      <c r="J967" s="2" t="str">
        <f>VLOOKUP(OrderData[[#This Row],[Customer ID]],customers!$A$1:$I$1001,7,FALSE)</f>
        <v>United States</v>
      </c>
      <c r="K967" t="str">
        <f>VLOOKUP(OrderData[[#This Row],[Customer ID]],customers!$A$1:$I$1001,9,FALSE)</f>
        <v>Yes</v>
      </c>
      <c r="L967" t="str">
        <f>INDEX(Table3[Coffee Type],MATCH(OrderData[[#This Row],[Product ID]],Table3[Product ID],0))</f>
        <v>Rob</v>
      </c>
      <c r="M967" t="str">
        <f>VLOOKUP(OrderData[[#This Row],[Product ID]],products!$A$1:$G$49,3,FALSE)</f>
        <v>M</v>
      </c>
      <c r="N967">
        <f>VLOOKUP(OrderData[[#This Row],[Product ID]],products!$A$1:$G$49,5,FALSE)</f>
        <v>9.9499999999999993</v>
      </c>
      <c r="O967" s="4">
        <f>OrderData[[#This Row],[Unit Price]]*OrderData[[#This Row],[Quantity]]</f>
        <v>29.849999999999998</v>
      </c>
      <c r="P967" t="str" cm="1">
        <f t="array" ref="P967">_xlfn.IFS(OrderData[[#This Row],[Roast Type]]="M","Medium",OrderData[[#This Row],[Roast Type]]="L","Light",OrderData[[#This Row],[Roast Type]]="D","Dark")</f>
        <v>Medium</v>
      </c>
      <c r="Q967" t="str" cm="1">
        <f t="array" ref="Q967">_xlfn.IFS(OrderData[[#This Row],[Coffee Type]]="Rob","Robusta",OrderData[[#This Row],[Coffee Type]]="Ara","Arabica",OrderData[[#This Row],[Coffee Type]]="Lib","Librica",OrderData[[#This Row],[Coffee Type]]="Exc","Excelsior")</f>
        <v>Robusta</v>
      </c>
    </row>
    <row r="968" spans="1:17" x14ac:dyDescent="0.3">
      <c r="A968" s="2" t="s">
        <v>1868</v>
      </c>
      <c r="B968" s="3">
        <v>43491</v>
      </c>
      <c r="C968" s="2" t="s">
        <v>1869</v>
      </c>
      <c r="D968" t="s">
        <v>189</v>
      </c>
      <c r="E968" s="2">
        <v>6</v>
      </c>
      <c r="F968" s="2" t="str">
        <f>VLOOKUP(OrderData[[#This Row],[Customer ID]],customers!$A$1:$I$1001,2,FALSE)</f>
        <v>Bearnard Wardell</v>
      </c>
      <c r="G968" s="2" t="str">
        <f>LEFT(OrderData[[#This Row],[Name]], SEARCH(" ", OrderData[[#This Row],[Name]]) - 1)</f>
        <v>Bearnard</v>
      </c>
      <c r="H968" s="2" t="str">
        <f>RIGHT(OrderData[[#This Row],[Name]], LEN(OrderData[[#This Row],[Name]]) - SEARCH(" ", OrderData[[#This Row],[Name]]))</f>
        <v>Wardell</v>
      </c>
      <c r="I968" s="2" t="str">
        <f>VLOOKUP(OrderData[[#This Row],[Customer ID]],customers!$A$1:$I$1001,6,FALSE)</f>
        <v>Brooklyn</v>
      </c>
      <c r="J968" s="2" t="str">
        <f>VLOOKUP(OrderData[[#This Row],[Customer ID]],customers!$A$1:$I$1001,7,FALSE)</f>
        <v>United States</v>
      </c>
      <c r="K968" t="str">
        <f>VLOOKUP(OrderData[[#This Row],[Customer ID]],customers!$A$1:$I$1001,9,FALSE)</f>
        <v>Yes</v>
      </c>
      <c r="L968" t="str">
        <f>INDEX(Table3[Coffee Type],MATCH(OrderData[[#This Row],[Product ID]],Table3[Product ID],0))</f>
        <v>Exc</v>
      </c>
      <c r="M968" t="str">
        <f>VLOOKUP(OrderData[[#This Row],[Product ID]],products!$A$1:$G$49,3,FALSE)</f>
        <v>L</v>
      </c>
      <c r="N968">
        <f>VLOOKUP(OrderData[[#This Row],[Product ID]],products!$A$1:$G$49,5,FALSE)</f>
        <v>8.91</v>
      </c>
      <c r="O968" s="4">
        <f>OrderData[[#This Row],[Unit Price]]*OrderData[[#This Row],[Quantity]]</f>
        <v>53.46</v>
      </c>
      <c r="P968" t="str" cm="1">
        <f t="array" ref="P968">_xlfn.IFS(OrderData[[#This Row],[Roast Type]]="M","Medium",OrderData[[#This Row],[Roast Type]]="L","Light",OrderData[[#This Row],[Roast Type]]="D","Dark")</f>
        <v>Light</v>
      </c>
      <c r="Q968" t="str" cm="1">
        <f t="array" ref="Q968">_xlfn.IFS(OrderData[[#This Row],[Coffee Type]]="Rob","Robusta",OrderData[[#This Row],[Coffee Type]]="Ara","Arabica",OrderData[[#This Row],[Coffee Type]]="Lib","Librica",OrderData[[#This Row],[Coffee Type]]="Exc","Excelsior")</f>
        <v>Excelsior</v>
      </c>
    </row>
    <row r="969" spans="1:17" x14ac:dyDescent="0.3">
      <c r="A969" s="2" t="s">
        <v>1870</v>
      </c>
      <c r="B969" s="3">
        <v>44246</v>
      </c>
      <c r="C969" s="2" t="s">
        <v>1871</v>
      </c>
      <c r="D969" t="s">
        <v>114</v>
      </c>
      <c r="E969" s="2">
        <v>1</v>
      </c>
      <c r="F969" s="2" t="str">
        <f>VLOOKUP(OrderData[[#This Row],[Customer ID]],customers!$A$1:$I$1001,2,FALSE)</f>
        <v>Zeke Walisiak</v>
      </c>
      <c r="G969" s="2" t="str">
        <f>LEFT(OrderData[[#This Row],[Name]], SEARCH(" ", OrderData[[#This Row],[Name]]) - 1)</f>
        <v>Zeke</v>
      </c>
      <c r="H969" s="2" t="str">
        <f>RIGHT(OrderData[[#This Row],[Name]], LEN(OrderData[[#This Row],[Name]]) - SEARCH(" ", OrderData[[#This Row],[Name]]))</f>
        <v>Walisiak</v>
      </c>
      <c r="I969" s="2" t="str">
        <f>VLOOKUP(OrderData[[#This Row],[Customer ID]],customers!$A$1:$I$1001,6,FALSE)</f>
        <v>Booterstown</v>
      </c>
      <c r="J969" s="2" t="str">
        <f>VLOOKUP(OrderData[[#This Row],[Customer ID]],customers!$A$1:$I$1001,7,FALSE)</f>
        <v>Ireland</v>
      </c>
      <c r="K969" t="str">
        <f>VLOOKUP(OrderData[[#This Row],[Customer ID]],customers!$A$1:$I$1001,9,FALSE)</f>
        <v>Yes</v>
      </c>
      <c r="L969" t="str">
        <f>INDEX(Table3[Coffee Type],MATCH(OrderData[[#This Row],[Product ID]],Table3[Product ID],0))</f>
        <v>Rob</v>
      </c>
      <c r="M969" t="str">
        <f>VLOOKUP(OrderData[[#This Row],[Product ID]],products!$A$1:$G$49,3,FALSE)</f>
        <v>D</v>
      </c>
      <c r="N969">
        <f>VLOOKUP(OrderData[[#This Row],[Product ID]],products!$A$1:$G$49,5,FALSE)</f>
        <v>2.6849999999999996</v>
      </c>
      <c r="O969" s="4">
        <f>OrderData[[#This Row],[Unit Price]]*OrderData[[#This Row],[Quantity]]</f>
        <v>2.6849999999999996</v>
      </c>
      <c r="P969" t="str" cm="1">
        <f t="array" ref="P969">_xlfn.IFS(OrderData[[#This Row],[Roast Type]]="M","Medium",OrderData[[#This Row],[Roast Type]]="L","Light",OrderData[[#This Row],[Roast Type]]="D","Dark")</f>
        <v>Dark</v>
      </c>
      <c r="Q969" t="str" cm="1">
        <f t="array" ref="Q969">_xlfn.IFS(OrderData[[#This Row],[Coffee Type]]="Rob","Robusta",OrderData[[#This Row],[Coffee Type]]="Ara","Arabica",OrderData[[#This Row],[Coffee Type]]="Lib","Librica",OrderData[[#This Row],[Coffee Type]]="Exc","Excelsior")</f>
        <v>Robusta</v>
      </c>
    </row>
    <row r="970" spans="1:17" x14ac:dyDescent="0.3">
      <c r="A970" s="2" t="s">
        <v>1872</v>
      </c>
      <c r="B970" s="3">
        <v>44642</v>
      </c>
      <c r="C970" s="2" t="s">
        <v>1873</v>
      </c>
      <c r="D970" t="s">
        <v>175</v>
      </c>
      <c r="E970" s="2">
        <v>2</v>
      </c>
      <c r="F970" s="2" t="str">
        <f>VLOOKUP(OrderData[[#This Row],[Customer ID]],customers!$A$1:$I$1001,2,FALSE)</f>
        <v>Wiley Leopold</v>
      </c>
      <c r="G970" s="2" t="str">
        <f>LEFT(OrderData[[#This Row],[Name]], SEARCH(" ", OrderData[[#This Row],[Name]]) - 1)</f>
        <v>Wiley</v>
      </c>
      <c r="H970" s="2" t="str">
        <f>RIGHT(OrderData[[#This Row],[Name]], LEN(OrderData[[#This Row],[Name]]) - SEARCH(" ", OrderData[[#This Row],[Name]]))</f>
        <v>Leopold</v>
      </c>
      <c r="I970" s="2" t="str">
        <f>VLOOKUP(OrderData[[#This Row],[Customer ID]],customers!$A$1:$I$1001,6,FALSE)</f>
        <v>Gainesville</v>
      </c>
      <c r="J970" s="2" t="str">
        <f>VLOOKUP(OrderData[[#This Row],[Customer ID]],customers!$A$1:$I$1001,7,FALSE)</f>
        <v>United States</v>
      </c>
      <c r="K970" t="str">
        <f>VLOOKUP(OrderData[[#This Row],[Customer ID]],customers!$A$1:$I$1001,9,FALSE)</f>
        <v>No</v>
      </c>
      <c r="L970" t="str">
        <f>INDEX(Table3[Coffee Type],MATCH(OrderData[[#This Row],[Product ID]],Table3[Product ID],0))</f>
        <v>Rob</v>
      </c>
      <c r="M970" t="str">
        <f>VLOOKUP(OrderData[[#This Row],[Product ID]],products!$A$1:$G$49,3,FALSE)</f>
        <v>M</v>
      </c>
      <c r="N970">
        <f>VLOOKUP(OrderData[[#This Row],[Product ID]],products!$A$1:$G$49,5,FALSE)</f>
        <v>2.9849999999999999</v>
      </c>
      <c r="O970" s="4">
        <f>OrderData[[#This Row],[Unit Price]]*OrderData[[#This Row],[Quantity]]</f>
        <v>5.97</v>
      </c>
      <c r="P970" t="str" cm="1">
        <f t="array" ref="P970">_xlfn.IFS(OrderData[[#This Row],[Roast Type]]="M","Medium",OrderData[[#This Row],[Roast Type]]="L","Light",OrderData[[#This Row],[Roast Type]]="D","Dark")</f>
        <v>Medium</v>
      </c>
      <c r="Q970" t="str" cm="1">
        <f t="array" ref="Q970">_xlfn.IFS(OrderData[[#This Row],[Coffee Type]]="Rob","Robusta",OrderData[[#This Row],[Coffee Type]]="Ara","Arabica",OrderData[[#This Row],[Coffee Type]]="Lib","Librica",OrderData[[#This Row],[Coffee Type]]="Exc","Excelsior")</f>
        <v>Robusta</v>
      </c>
    </row>
    <row r="971" spans="1:17" x14ac:dyDescent="0.3">
      <c r="A971" s="2" t="s">
        <v>1874</v>
      </c>
      <c r="B971" s="3">
        <v>43649</v>
      </c>
      <c r="C971" s="2" t="s">
        <v>1875</v>
      </c>
      <c r="D971" t="s">
        <v>26</v>
      </c>
      <c r="E971" s="2">
        <v>1</v>
      </c>
      <c r="F971" s="2" t="str">
        <f>VLOOKUP(OrderData[[#This Row],[Customer ID]],customers!$A$1:$I$1001,2,FALSE)</f>
        <v>Chiarra Shalders</v>
      </c>
      <c r="G971" s="2" t="str">
        <f>LEFT(OrderData[[#This Row],[Name]], SEARCH(" ", OrderData[[#This Row],[Name]]) - 1)</f>
        <v>Chiarra</v>
      </c>
      <c r="H971" s="2" t="str">
        <f>RIGHT(OrderData[[#This Row],[Name]], LEN(OrderData[[#This Row],[Name]]) - SEARCH(" ", OrderData[[#This Row],[Name]]))</f>
        <v>Shalders</v>
      </c>
      <c r="I971" s="2" t="str">
        <f>VLOOKUP(OrderData[[#This Row],[Customer ID]],customers!$A$1:$I$1001,6,FALSE)</f>
        <v>Clearwater</v>
      </c>
      <c r="J971" s="2" t="str">
        <f>VLOOKUP(OrderData[[#This Row],[Customer ID]],customers!$A$1:$I$1001,7,FALSE)</f>
        <v>United States</v>
      </c>
      <c r="K971" t="str">
        <f>VLOOKUP(OrderData[[#This Row],[Customer ID]],customers!$A$1:$I$1001,9,FALSE)</f>
        <v>Yes</v>
      </c>
      <c r="L971" t="str">
        <f>INDEX(Table3[Coffee Type],MATCH(OrderData[[#This Row],[Product ID]],Table3[Product ID],0))</f>
        <v>Lib</v>
      </c>
      <c r="M971" t="str">
        <f>VLOOKUP(OrderData[[#This Row],[Product ID]],products!$A$1:$G$49,3,FALSE)</f>
        <v>D</v>
      </c>
      <c r="N971">
        <f>VLOOKUP(OrderData[[#This Row],[Product ID]],products!$A$1:$G$49,5,FALSE)</f>
        <v>12.95</v>
      </c>
      <c r="O971" s="4">
        <f>OrderData[[#This Row],[Unit Price]]*OrderData[[#This Row],[Quantity]]</f>
        <v>12.95</v>
      </c>
      <c r="P971" t="str" cm="1">
        <f t="array" ref="P971">_xlfn.IFS(OrderData[[#This Row],[Roast Type]]="M","Medium",OrderData[[#This Row],[Roast Type]]="L","Light",OrderData[[#This Row],[Roast Type]]="D","Dark")</f>
        <v>Dark</v>
      </c>
      <c r="Q971" t="str" cm="1">
        <f t="array" ref="Q971">_xlfn.IFS(OrderData[[#This Row],[Coffee Type]]="Rob","Robusta",OrderData[[#This Row],[Coffee Type]]="Ara","Arabica",OrderData[[#This Row],[Coffee Type]]="Lib","Librica",OrderData[[#This Row],[Coffee Type]]="Exc","Excelsior")</f>
        <v>Librica</v>
      </c>
    </row>
    <row r="972" spans="1:17" x14ac:dyDescent="0.3">
      <c r="A972" s="2" t="s">
        <v>1876</v>
      </c>
      <c r="B972" s="3">
        <v>43729</v>
      </c>
      <c r="C972" s="2" t="s">
        <v>1877</v>
      </c>
      <c r="D972" t="s">
        <v>16</v>
      </c>
      <c r="E972" s="2">
        <v>1</v>
      </c>
      <c r="F972" s="2" t="str">
        <f>VLOOKUP(OrderData[[#This Row],[Customer ID]],customers!$A$1:$I$1001,2,FALSE)</f>
        <v>Sharl Southerill</v>
      </c>
      <c r="G972" s="2" t="str">
        <f>LEFT(OrderData[[#This Row],[Name]], SEARCH(" ", OrderData[[#This Row],[Name]]) - 1)</f>
        <v>Sharl</v>
      </c>
      <c r="H972" s="2" t="str">
        <f>RIGHT(OrderData[[#This Row],[Name]], LEN(OrderData[[#This Row],[Name]]) - SEARCH(" ", OrderData[[#This Row],[Name]]))</f>
        <v>Southerill</v>
      </c>
      <c r="I972" s="2" t="str">
        <f>VLOOKUP(OrderData[[#This Row],[Customer ID]],customers!$A$1:$I$1001,6,FALSE)</f>
        <v>Amarillo</v>
      </c>
      <c r="J972" s="2" t="str">
        <f>VLOOKUP(OrderData[[#This Row],[Customer ID]],customers!$A$1:$I$1001,7,FALSE)</f>
        <v>United States</v>
      </c>
      <c r="K972" t="str">
        <f>VLOOKUP(OrderData[[#This Row],[Customer ID]],customers!$A$1:$I$1001,9,FALSE)</f>
        <v>No</v>
      </c>
      <c r="L972" t="str">
        <f>INDEX(Table3[Coffee Type],MATCH(OrderData[[#This Row],[Product ID]],Table3[Product ID],0))</f>
        <v>Exc</v>
      </c>
      <c r="M972" t="str">
        <f>VLOOKUP(OrderData[[#This Row],[Product ID]],products!$A$1:$G$49,3,FALSE)</f>
        <v>M</v>
      </c>
      <c r="N972">
        <f>VLOOKUP(OrderData[[#This Row],[Product ID]],products!$A$1:$G$49,5,FALSE)</f>
        <v>8.25</v>
      </c>
      <c r="O972" s="4">
        <f>OrderData[[#This Row],[Unit Price]]*OrderData[[#This Row],[Quantity]]</f>
        <v>8.25</v>
      </c>
      <c r="P972" t="str" cm="1">
        <f t="array" ref="P972">_xlfn.IFS(OrderData[[#This Row],[Roast Type]]="M","Medium",OrderData[[#This Row],[Roast Type]]="L","Light",OrderData[[#This Row],[Roast Type]]="D","Dark")</f>
        <v>Medium</v>
      </c>
      <c r="Q972" t="str" cm="1">
        <f t="array" ref="Q972">_xlfn.IFS(OrderData[[#This Row],[Coffee Type]]="Rob","Robusta",OrderData[[#This Row],[Coffee Type]]="Ara","Arabica",OrderData[[#This Row],[Coffee Type]]="Lib","Librica",OrderData[[#This Row],[Coffee Type]]="Exc","Excelsior")</f>
        <v>Excelsior</v>
      </c>
    </row>
    <row r="973" spans="1:17" x14ac:dyDescent="0.3">
      <c r="A973" s="2" t="s">
        <v>1878</v>
      </c>
      <c r="B973" s="3">
        <v>43703</v>
      </c>
      <c r="C973" s="2" t="s">
        <v>1879</v>
      </c>
      <c r="D973" t="s">
        <v>217</v>
      </c>
      <c r="E973" s="2">
        <v>5</v>
      </c>
      <c r="F973" s="2" t="str">
        <f>VLOOKUP(OrderData[[#This Row],[Customer ID]],customers!$A$1:$I$1001,2,FALSE)</f>
        <v>Noni Furber</v>
      </c>
      <c r="G973" s="2" t="str">
        <f>LEFT(OrderData[[#This Row],[Name]], SEARCH(" ", OrderData[[#This Row],[Name]]) - 1)</f>
        <v>Noni</v>
      </c>
      <c r="H973" s="2" t="str">
        <f>RIGHT(OrderData[[#This Row],[Name]], LEN(OrderData[[#This Row],[Name]]) - SEARCH(" ", OrderData[[#This Row],[Name]]))</f>
        <v>Furber</v>
      </c>
      <c r="I973" s="2" t="str">
        <f>VLOOKUP(OrderData[[#This Row],[Customer ID]],customers!$A$1:$I$1001,6,FALSE)</f>
        <v>Fort Worth</v>
      </c>
      <c r="J973" s="2" t="str">
        <f>VLOOKUP(OrderData[[#This Row],[Customer ID]],customers!$A$1:$I$1001,7,FALSE)</f>
        <v>United States</v>
      </c>
      <c r="K973" t="str">
        <f>VLOOKUP(OrderData[[#This Row],[Customer ID]],customers!$A$1:$I$1001,9,FALSE)</f>
        <v>No</v>
      </c>
      <c r="L973" t="str">
        <f>INDEX(Table3[Coffee Type],MATCH(OrderData[[#This Row],[Product ID]],Table3[Product ID],0))</f>
        <v>Ara</v>
      </c>
      <c r="M973" t="str">
        <f>VLOOKUP(OrderData[[#This Row],[Product ID]],products!$A$1:$G$49,3,FALSE)</f>
        <v>L</v>
      </c>
      <c r="N973">
        <f>VLOOKUP(OrderData[[#This Row],[Product ID]],products!$A$1:$G$49,5,FALSE)</f>
        <v>29.784999999999997</v>
      </c>
      <c r="O973" s="4">
        <f>OrderData[[#This Row],[Unit Price]]*OrderData[[#This Row],[Quantity]]</f>
        <v>148.92499999999998</v>
      </c>
      <c r="P973" t="str" cm="1">
        <f t="array" ref="P973">_xlfn.IFS(OrderData[[#This Row],[Roast Type]]="M","Medium",OrderData[[#This Row],[Roast Type]]="L","Light",OrderData[[#This Row],[Roast Type]]="D","Dark")</f>
        <v>Light</v>
      </c>
      <c r="Q973" t="str" cm="1">
        <f t="array" ref="Q973">_xlfn.IFS(OrderData[[#This Row],[Coffee Type]]="Rob","Robusta",OrderData[[#This Row],[Coffee Type]]="Ara","Arabica",OrderData[[#This Row],[Coffee Type]]="Lib","Librica",OrderData[[#This Row],[Coffee Type]]="Exc","Excelsior")</f>
        <v>Arabica</v>
      </c>
    </row>
    <row r="974" spans="1:17" x14ac:dyDescent="0.3">
      <c r="A974" s="2" t="s">
        <v>1880</v>
      </c>
      <c r="B974" s="3">
        <v>44411</v>
      </c>
      <c r="C974" s="2" t="s">
        <v>1881</v>
      </c>
      <c r="D974" t="s">
        <v>217</v>
      </c>
      <c r="E974" s="2">
        <v>3</v>
      </c>
      <c r="F974" s="2" t="str">
        <f>VLOOKUP(OrderData[[#This Row],[Customer ID]],customers!$A$1:$I$1001,2,FALSE)</f>
        <v>Dinah Crutcher</v>
      </c>
      <c r="G974" s="2" t="str">
        <f>LEFT(OrderData[[#This Row],[Name]], SEARCH(" ", OrderData[[#This Row],[Name]]) - 1)</f>
        <v>Dinah</v>
      </c>
      <c r="H974" s="2" t="str">
        <f>RIGHT(OrderData[[#This Row],[Name]], LEN(OrderData[[#This Row],[Name]]) - SEARCH(" ", OrderData[[#This Row],[Name]]))</f>
        <v>Crutcher</v>
      </c>
      <c r="I974" s="2" t="str">
        <f>VLOOKUP(OrderData[[#This Row],[Customer ID]],customers!$A$1:$I$1001,6,FALSE)</f>
        <v>Lusk</v>
      </c>
      <c r="J974" s="2" t="str">
        <f>VLOOKUP(OrderData[[#This Row],[Customer ID]],customers!$A$1:$I$1001,7,FALSE)</f>
        <v>Ireland</v>
      </c>
      <c r="K974" t="str">
        <f>VLOOKUP(OrderData[[#This Row],[Customer ID]],customers!$A$1:$I$1001,9,FALSE)</f>
        <v>Yes</v>
      </c>
      <c r="L974" t="str">
        <f>INDEX(Table3[Coffee Type],MATCH(OrderData[[#This Row],[Product ID]],Table3[Product ID],0))</f>
        <v>Ara</v>
      </c>
      <c r="M974" t="str">
        <f>VLOOKUP(OrderData[[#This Row],[Product ID]],products!$A$1:$G$49,3,FALSE)</f>
        <v>L</v>
      </c>
      <c r="N974">
        <f>VLOOKUP(OrderData[[#This Row],[Product ID]],products!$A$1:$G$49,5,FALSE)</f>
        <v>29.784999999999997</v>
      </c>
      <c r="O974" s="4">
        <f>OrderData[[#This Row],[Unit Price]]*OrderData[[#This Row],[Quantity]]</f>
        <v>89.35499999999999</v>
      </c>
      <c r="P974" t="str" cm="1">
        <f t="array" ref="P974">_xlfn.IFS(OrderData[[#This Row],[Roast Type]]="M","Medium",OrderData[[#This Row],[Roast Type]]="L","Light",OrderData[[#This Row],[Roast Type]]="D","Dark")</f>
        <v>Light</v>
      </c>
      <c r="Q974" t="str" cm="1">
        <f t="array" ref="Q974">_xlfn.IFS(OrderData[[#This Row],[Coffee Type]]="Rob","Robusta",OrderData[[#This Row],[Coffee Type]]="Ara","Arabica",OrderData[[#This Row],[Coffee Type]]="Lib","Librica",OrderData[[#This Row],[Coffee Type]]="Exc","Excelsior")</f>
        <v>Arabica</v>
      </c>
    </row>
    <row r="975" spans="1:17" x14ac:dyDescent="0.3">
      <c r="A975" s="2" t="s">
        <v>1882</v>
      </c>
      <c r="B975" s="3">
        <v>44493</v>
      </c>
      <c r="C975" s="2" t="s">
        <v>1883</v>
      </c>
      <c r="D975" t="s">
        <v>109</v>
      </c>
      <c r="E975" s="2">
        <v>6</v>
      </c>
      <c r="F975" s="2" t="str">
        <f>VLOOKUP(OrderData[[#This Row],[Customer ID]],customers!$A$1:$I$1001,2,FALSE)</f>
        <v>Charlean Keave</v>
      </c>
      <c r="G975" s="2" t="str">
        <f>LEFT(OrderData[[#This Row],[Name]], SEARCH(" ", OrderData[[#This Row],[Name]]) - 1)</f>
        <v>Charlean</v>
      </c>
      <c r="H975" s="2" t="str">
        <f>RIGHT(OrderData[[#This Row],[Name]], LEN(OrderData[[#This Row],[Name]]) - SEARCH(" ", OrderData[[#This Row],[Name]]))</f>
        <v>Keave</v>
      </c>
      <c r="I975" s="2" t="str">
        <f>VLOOKUP(OrderData[[#This Row],[Customer ID]],customers!$A$1:$I$1001,6,FALSE)</f>
        <v>Pensacola</v>
      </c>
      <c r="J975" s="2" t="str">
        <f>VLOOKUP(OrderData[[#This Row],[Customer ID]],customers!$A$1:$I$1001,7,FALSE)</f>
        <v>United States</v>
      </c>
      <c r="K975" t="str">
        <f>VLOOKUP(OrderData[[#This Row],[Customer ID]],customers!$A$1:$I$1001,9,FALSE)</f>
        <v>No</v>
      </c>
      <c r="L975" t="str">
        <f>INDEX(Table3[Coffee Type],MATCH(OrderData[[#This Row],[Product ID]],Table3[Product ID],0))</f>
        <v>Lib</v>
      </c>
      <c r="M975" t="str">
        <f>VLOOKUP(OrderData[[#This Row],[Product ID]],products!$A$1:$G$49,3,FALSE)</f>
        <v>M</v>
      </c>
      <c r="N975">
        <f>VLOOKUP(OrderData[[#This Row],[Product ID]],products!$A$1:$G$49,5,FALSE)</f>
        <v>14.55</v>
      </c>
      <c r="O975" s="4">
        <f>OrderData[[#This Row],[Unit Price]]*OrderData[[#This Row],[Quantity]]</f>
        <v>87.300000000000011</v>
      </c>
      <c r="P975" t="str" cm="1">
        <f t="array" ref="P975">_xlfn.IFS(OrderData[[#This Row],[Roast Type]]="M","Medium",OrderData[[#This Row],[Roast Type]]="L","Light",OrderData[[#This Row],[Roast Type]]="D","Dark")</f>
        <v>Medium</v>
      </c>
      <c r="Q975" t="str" cm="1">
        <f t="array" ref="Q975">_xlfn.IFS(OrderData[[#This Row],[Coffee Type]]="Rob","Robusta",OrderData[[#This Row],[Coffee Type]]="Ara","Arabica",OrderData[[#This Row],[Coffee Type]]="Lib","Librica",OrderData[[#This Row],[Coffee Type]]="Exc","Excelsior")</f>
        <v>Librica</v>
      </c>
    </row>
    <row r="976" spans="1:17" x14ac:dyDescent="0.3">
      <c r="A976" s="2" t="s">
        <v>1884</v>
      </c>
      <c r="B976" s="3">
        <v>43556</v>
      </c>
      <c r="C976" s="2" t="s">
        <v>1885</v>
      </c>
      <c r="D976" t="s">
        <v>159</v>
      </c>
      <c r="E976" s="2">
        <v>1</v>
      </c>
      <c r="F976" s="2" t="str">
        <f>VLOOKUP(OrderData[[#This Row],[Customer ID]],customers!$A$1:$I$1001,2,FALSE)</f>
        <v>Sada Roseborough</v>
      </c>
      <c r="G976" s="2" t="str">
        <f>LEFT(OrderData[[#This Row],[Name]], SEARCH(" ", OrderData[[#This Row],[Name]]) - 1)</f>
        <v>Sada</v>
      </c>
      <c r="H976" s="2" t="str">
        <f>RIGHT(OrderData[[#This Row],[Name]], LEN(OrderData[[#This Row],[Name]]) - SEARCH(" ", OrderData[[#This Row],[Name]]))</f>
        <v>Roseborough</v>
      </c>
      <c r="I976" s="2" t="str">
        <f>VLOOKUP(OrderData[[#This Row],[Customer ID]],customers!$A$1:$I$1001,6,FALSE)</f>
        <v>Tacoma</v>
      </c>
      <c r="J976" s="2" t="str">
        <f>VLOOKUP(OrderData[[#This Row],[Customer ID]],customers!$A$1:$I$1001,7,FALSE)</f>
        <v>United States</v>
      </c>
      <c r="K976" t="str">
        <f>VLOOKUP(OrderData[[#This Row],[Customer ID]],customers!$A$1:$I$1001,9,FALSE)</f>
        <v>Yes</v>
      </c>
      <c r="L976" t="str">
        <f>INDEX(Table3[Coffee Type],MATCH(OrderData[[#This Row],[Product ID]],Table3[Product ID],0))</f>
        <v>Rob</v>
      </c>
      <c r="M976" t="str">
        <f>VLOOKUP(OrderData[[#This Row],[Product ID]],products!$A$1:$G$49,3,FALSE)</f>
        <v>D</v>
      </c>
      <c r="N976">
        <f>VLOOKUP(OrderData[[#This Row],[Product ID]],products!$A$1:$G$49,5,FALSE)</f>
        <v>5.3699999999999992</v>
      </c>
      <c r="O976" s="4">
        <f>OrderData[[#This Row],[Unit Price]]*OrderData[[#This Row],[Quantity]]</f>
        <v>5.3699999999999992</v>
      </c>
      <c r="P976" t="str" cm="1">
        <f t="array" ref="P976">_xlfn.IFS(OrderData[[#This Row],[Roast Type]]="M","Medium",OrderData[[#This Row],[Roast Type]]="L","Light",OrderData[[#This Row],[Roast Type]]="D","Dark")</f>
        <v>Dark</v>
      </c>
      <c r="Q976" t="str" cm="1">
        <f t="array" ref="Q976">_xlfn.IFS(OrderData[[#This Row],[Coffee Type]]="Rob","Robusta",OrderData[[#This Row],[Coffee Type]]="Ara","Arabica",OrderData[[#This Row],[Coffee Type]]="Lib","Librica",OrderData[[#This Row],[Coffee Type]]="Exc","Excelsior")</f>
        <v>Robusta</v>
      </c>
    </row>
    <row r="977" spans="1:17" x14ac:dyDescent="0.3">
      <c r="A977" s="2" t="s">
        <v>1886</v>
      </c>
      <c r="B977" s="3">
        <v>44538</v>
      </c>
      <c r="C977" s="2" t="s">
        <v>1887</v>
      </c>
      <c r="D977" t="s">
        <v>67</v>
      </c>
      <c r="E977" s="2">
        <v>3</v>
      </c>
      <c r="F977" s="2" t="str">
        <f>VLOOKUP(OrderData[[#This Row],[Customer ID]],customers!$A$1:$I$1001,2,FALSE)</f>
        <v>Clayton Kingwell</v>
      </c>
      <c r="G977" s="2" t="str">
        <f>LEFT(OrderData[[#This Row],[Name]], SEARCH(" ", OrderData[[#This Row],[Name]]) - 1)</f>
        <v>Clayton</v>
      </c>
      <c r="H977" s="2" t="str">
        <f>RIGHT(OrderData[[#This Row],[Name]], LEN(OrderData[[#This Row],[Name]]) - SEARCH(" ", OrderData[[#This Row],[Name]]))</f>
        <v>Kingwell</v>
      </c>
      <c r="I977" s="2" t="str">
        <f>VLOOKUP(OrderData[[#This Row],[Customer ID]],customers!$A$1:$I$1001,6,FALSE)</f>
        <v>Rathnew</v>
      </c>
      <c r="J977" s="2" t="str">
        <f>VLOOKUP(OrderData[[#This Row],[Customer ID]],customers!$A$1:$I$1001,7,FALSE)</f>
        <v>Ireland</v>
      </c>
      <c r="K977" t="str">
        <f>VLOOKUP(OrderData[[#This Row],[Customer ID]],customers!$A$1:$I$1001,9,FALSE)</f>
        <v>Yes</v>
      </c>
      <c r="L977" t="str">
        <f>INDEX(Table3[Coffee Type],MATCH(OrderData[[#This Row],[Product ID]],Table3[Product ID],0))</f>
        <v>Ara</v>
      </c>
      <c r="M977" t="str">
        <f>VLOOKUP(OrderData[[#This Row],[Product ID]],products!$A$1:$G$49,3,FALSE)</f>
        <v>D</v>
      </c>
      <c r="N977">
        <f>VLOOKUP(OrderData[[#This Row],[Product ID]],products!$A$1:$G$49,5,FALSE)</f>
        <v>2.9849999999999999</v>
      </c>
      <c r="O977" s="4">
        <f>OrderData[[#This Row],[Unit Price]]*OrderData[[#This Row],[Quantity]]</f>
        <v>8.9550000000000001</v>
      </c>
      <c r="P977" t="str" cm="1">
        <f t="array" ref="P977">_xlfn.IFS(OrderData[[#This Row],[Roast Type]]="M","Medium",OrderData[[#This Row],[Roast Type]]="L","Light",OrderData[[#This Row],[Roast Type]]="D","Dark")</f>
        <v>Dark</v>
      </c>
      <c r="Q977" t="str" cm="1">
        <f t="array" ref="Q977">_xlfn.IFS(OrderData[[#This Row],[Coffee Type]]="Rob","Robusta",OrderData[[#This Row],[Coffee Type]]="Ara","Arabica",OrderData[[#This Row],[Coffee Type]]="Lib","Librica",OrderData[[#This Row],[Coffee Type]]="Exc","Excelsior")</f>
        <v>Arabica</v>
      </c>
    </row>
    <row r="978" spans="1:17" x14ac:dyDescent="0.3">
      <c r="A978" s="2" t="s">
        <v>1888</v>
      </c>
      <c r="B978" s="3">
        <v>43643</v>
      </c>
      <c r="C978" s="2" t="s">
        <v>1889</v>
      </c>
      <c r="D978" t="s">
        <v>23</v>
      </c>
      <c r="E978" s="2">
        <v>5</v>
      </c>
      <c r="F978" s="2" t="str">
        <f>VLOOKUP(OrderData[[#This Row],[Customer ID]],customers!$A$1:$I$1001,2,FALSE)</f>
        <v>Kacy Canto</v>
      </c>
      <c r="G978" s="2" t="str">
        <f>LEFT(OrderData[[#This Row],[Name]], SEARCH(" ", OrderData[[#This Row],[Name]]) - 1)</f>
        <v>Kacy</v>
      </c>
      <c r="H978" s="2" t="str">
        <f>RIGHT(OrderData[[#This Row],[Name]], LEN(OrderData[[#This Row],[Name]]) - SEARCH(" ", OrderData[[#This Row],[Name]]))</f>
        <v>Canto</v>
      </c>
      <c r="I978" s="2" t="str">
        <f>VLOOKUP(OrderData[[#This Row],[Customer ID]],customers!$A$1:$I$1001,6,FALSE)</f>
        <v>Fort Wayne</v>
      </c>
      <c r="J978" s="2" t="str">
        <f>VLOOKUP(OrderData[[#This Row],[Customer ID]],customers!$A$1:$I$1001,7,FALSE)</f>
        <v>United States</v>
      </c>
      <c r="K978" t="str">
        <f>VLOOKUP(OrderData[[#This Row],[Customer ID]],customers!$A$1:$I$1001,9,FALSE)</f>
        <v>Yes</v>
      </c>
      <c r="L978" t="str">
        <f>INDEX(Table3[Coffee Type],MATCH(OrderData[[#This Row],[Product ID]],Table3[Product ID],0))</f>
        <v>Rob</v>
      </c>
      <c r="M978" t="str">
        <f>VLOOKUP(OrderData[[#This Row],[Product ID]],products!$A$1:$G$49,3,FALSE)</f>
        <v>L</v>
      </c>
      <c r="N978">
        <f>VLOOKUP(OrderData[[#This Row],[Product ID]],products!$A$1:$G$49,5,FALSE)</f>
        <v>27.484999999999996</v>
      </c>
      <c r="O978" s="4">
        <f>OrderData[[#This Row],[Unit Price]]*OrderData[[#This Row],[Quantity]]</f>
        <v>137.42499999999998</v>
      </c>
      <c r="P978" t="str" cm="1">
        <f t="array" ref="P978">_xlfn.IFS(OrderData[[#This Row],[Roast Type]]="M","Medium",OrderData[[#This Row],[Roast Type]]="L","Light",OrderData[[#This Row],[Roast Type]]="D","Dark")</f>
        <v>Light</v>
      </c>
      <c r="Q978" t="str" cm="1">
        <f t="array" ref="Q978">_xlfn.IFS(OrderData[[#This Row],[Coffee Type]]="Rob","Robusta",OrderData[[#This Row],[Coffee Type]]="Ara","Arabica",OrderData[[#This Row],[Coffee Type]]="Lib","Librica",OrderData[[#This Row],[Coffee Type]]="Exc","Excelsior")</f>
        <v>Robusta</v>
      </c>
    </row>
    <row r="979" spans="1:17" x14ac:dyDescent="0.3">
      <c r="A979" s="2" t="s">
        <v>1890</v>
      </c>
      <c r="B979" s="3">
        <v>44026</v>
      </c>
      <c r="C979" s="2" t="s">
        <v>1891</v>
      </c>
      <c r="D979" t="s">
        <v>202</v>
      </c>
      <c r="E979" s="2">
        <v>5</v>
      </c>
      <c r="F979" s="2" t="str">
        <f>VLOOKUP(OrderData[[#This Row],[Customer ID]],customers!$A$1:$I$1001,2,FALSE)</f>
        <v>Mab Blakemore</v>
      </c>
      <c r="G979" s="2" t="str">
        <f>LEFT(OrderData[[#This Row],[Name]], SEARCH(" ", OrderData[[#This Row],[Name]]) - 1)</f>
        <v>Mab</v>
      </c>
      <c r="H979" s="2" t="str">
        <f>RIGHT(OrderData[[#This Row],[Name]], LEN(OrderData[[#This Row],[Name]]) - SEARCH(" ", OrderData[[#This Row],[Name]]))</f>
        <v>Blakemore</v>
      </c>
      <c r="I979" s="2" t="str">
        <f>VLOOKUP(OrderData[[#This Row],[Customer ID]],customers!$A$1:$I$1001,6,FALSE)</f>
        <v>Amarillo</v>
      </c>
      <c r="J979" s="2" t="str">
        <f>VLOOKUP(OrderData[[#This Row],[Customer ID]],customers!$A$1:$I$1001,7,FALSE)</f>
        <v>United States</v>
      </c>
      <c r="K979" t="str">
        <f>VLOOKUP(OrderData[[#This Row],[Customer ID]],customers!$A$1:$I$1001,9,FALSE)</f>
        <v>No</v>
      </c>
      <c r="L979" t="str">
        <f>INDEX(Table3[Coffee Type],MATCH(OrderData[[#This Row],[Product ID]],Table3[Product ID],0))</f>
        <v>Rob</v>
      </c>
      <c r="M979" t="str">
        <f>VLOOKUP(OrderData[[#This Row],[Product ID]],products!$A$1:$G$49,3,FALSE)</f>
        <v>L</v>
      </c>
      <c r="N979">
        <f>VLOOKUP(OrderData[[#This Row],[Product ID]],products!$A$1:$G$49,5,FALSE)</f>
        <v>11.95</v>
      </c>
      <c r="O979" s="4">
        <f>OrderData[[#This Row],[Unit Price]]*OrderData[[#This Row],[Quantity]]</f>
        <v>59.75</v>
      </c>
      <c r="P979" t="str" cm="1">
        <f t="array" ref="P979">_xlfn.IFS(OrderData[[#This Row],[Roast Type]]="M","Medium",OrderData[[#This Row],[Roast Type]]="L","Light",OrderData[[#This Row],[Roast Type]]="D","Dark")</f>
        <v>Light</v>
      </c>
      <c r="Q979" t="str" cm="1">
        <f t="array" ref="Q979">_xlfn.IFS(OrderData[[#This Row],[Coffee Type]]="Rob","Robusta",OrderData[[#This Row],[Coffee Type]]="Ara","Arabica",OrderData[[#This Row],[Coffee Type]]="Lib","Librica",OrderData[[#This Row],[Coffee Type]]="Exc","Excelsior")</f>
        <v>Robusta</v>
      </c>
    </row>
    <row r="980" spans="1:17" x14ac:dyDescent="0.3">
      <c r="A980" s="2" t="s">
        <v>1892</v>
      </c>
      <c r="B980" s="3">
        <v>43913</v>
      </c>
      <c r="C980" s="2" t="s">
        <v>1883</v>
      </c>
      <c r="D980" t="s">
        <v>205</v>
      </c>
      <c r="E980" s="2">
        <v>3</v>
      </c>
      <c r="F980" s="2" t="str">
        <f>VLOOKUP(OrderData[[#This Row],[Customer ID]],customers!$A$1:$I$1001,2,FALSE)</f>
        <v>Charlean Keave</v>
      </c>
      <c r="G980" s="2" t="str">
        <f>LEFT(OrderData[[#This Row],[Name]], SEARCH(" ", OrderData[[#This Row],[Name]]) - 1)</f>
        <v>Charlean</v>
      </c>
      <c r="H980" s="2" t="str">
        <f>RIGHT(OrderData[[#This Row],[Name]], LEN(OrderData[[#This Row],[Name]]) - SEARCH(" ", OrderData[[#This Row],[Name]]))</f>
        <v>Keave</v>
      </c>
      <c r="I980" s="2" t="str">
        <f>VLOOKUP(OrderData[[#This Row],[Customer ID]],customers!$A$1:$I$1001,6,FALSE)</f>
        <v>Pensacola</v>
      </c>
      <c r="J980" s="2" t="str">
        <f>VLOOKUP(OrderData[[#This Row],[Customer ID]],customers!$A$1:$I$1001,7,FALSE)</f>
        <v>United States</v>
      </c>
      <c r="K980" t="str">
        <f>VLOOKUP(OrderData[[#This Row],[Customer ID]],customers!$A$1:$I$1001,9,FALSE)</f>
        <v>No</v>
      </c>
      <c r="L980" t="str">
        <f>INDEX(Table3[Coffee Type],MATCH(OrderData[[#This Row],[Product ID]],Table3[Product ID],0))</f>
        <v>Ara</v>
      </c>
      <c r="M980" t="str">
        <f>VLOOKUP(OrderData[[#This Row],[Product ID]],products!$A$1:$G$49,3,FALSE)</f>
        <v>L</v>
      </c>
      <c r="N980">
        <f>VLOOKUP(OrderData[[#This Row],[Product ID]],products!$A$1:$G$49,5,FALSE)</f>
        <v>7.77</v>
      </c>
      <c r="O980" s="4">
        <f>OrderData[[#This Row],[Unit Price]]*OrderData[[#This Row],[Quantity]]</f>
        <v>23.31</v>
      </c>
      <c r="P980" t="str" cm="1">
        <f t="array" ref="P980">_xlfn.IFS(OrderData[[#This Row],[Roast Type]]="M","Medium",OrderData[[#This Row],[Roast Type]]="L","Light",OrderData[[#This Row],[Roast Type]]="D","Dark")</f>
        <v>Light</v>
      </c>
      <c r="Q980" t="str" cm="1">
        <f t="array" ref="Q980">_xlfn.IFS(OrderData[[#This Row],[Coffee Type]]="Rob","Robusta",OrderData[[#This Row],[Coffee Type]]="Ara","Arabica",OrderData[[#This Row],[Coffee Type]]="Lib","Librica",OrderData[[#This Row],[Coffee Type]]="Exc","Excelsior")</f>
        <v>Arabica</v>
      </c>
    </row>
    <row r="981" spans="1:17" x14ac:dyDescent="0.3">
      <c r="A981" s="2" t="s">
        <v>1893</v>
      </c>
      <c r="B981" s="3">
        <v>43856</v>
      </c>
      <c r="C981" s="2" t="s">
        <v>1894</v>
      </c>
      <c r="D981" t="s">
        <v>159</v>
      </c>
      <c r="E981" s="2">
        <v>2</v>
      </c>
      <c r="F981" s="2" t="str">
        <f>VLOOKUP(OrderData[[#This Row],[Customer ID]],customers!$A$1:$I$1001,2,FALSE)</f>
        <v>Javier Causnett</v>
      </c>
      <c r="G981" s="2" t="str">
        <f>LEFT(OrderData[[#This Row],[Name]], SEARCH(" ", OrderData[[#This Row],[Name]]) - 1)</f>
        <v>Javier</v>
      </c>
      <c r="H981" s="2" t="str">
        <f>RIGHT(OrderData[[#This Row],[Name]], LEN(OrderData[[#This Row],[Name]]) - SEARCH(" ", OrderData[[#This Row],[Name]]))</f>
        <v>Causnett</v>
      </c>
      <c r="I981" s="2" t="str">
        <f>VLOOKUP(OrderData[[#This Row],[Customer ID]],customers!$A$1:$I$1001,6,FALSE)</f>
        <v>Silver Spring</v>
      </c>
      <c r="J981" s="2" t="str">
        <f>VLOOKUP(OrderData[[#This Row],[Customer ID]],customers!$A$1:$I$1001,7,FALSE)</f>
        <v>United States</v>
      </c>
      <c r="K981" t="str">
        <f>VLOOKUP(OrderData[[#This Row],[Customer ID]],customers!$A$1:$I$1001,9,FALSE)</f>
        <v>No</v>
      </c>
      <c r="L981" t="str">
        <f>INDEX(Table3[Coffee Type],MATCH(OrderData[[#This Row],[Product ID]],Table3[Product ID],0))</f>
        <v>Rob</v>
      </c>
      <c r="M981" t="str">
        <f>VLOOKUP(OrderData[[#This Row],[Product ID]],products!$A$1:$G$49,3,FALSE)</f>
        <v>D</v>
      </c>
      <c r="N981">
        <f>VLOOKUP(OrderData[[#This Row],[Product ID]],products!$A$1:$G$49,5,FALSE)</f>
        <v>5.3699999999999992</v>
      </c>
      <c r="O981" s="4">
        <f>OrderData[[#This Row],[Unit Price]]*OrderData[[#This Row],[Quantity]]</f>
        <v>10.739999999999998</v>
      </c>
      <c r="P981" t="str" cm="1">
        <f t="array" ref="P981">_xlfn.IFS(OrderData[[#This Row],[Roast Type]]="M","Medium",OrderData[[#This Row],[Roast Type]]="L","Light",OrderData[[#This Row],[Roast Type]]="D","Dark")</f>
        <v>Dark</v>
      </c>
      <c r="Q981" t="str" cm="1">
        <f t="array" ref="Q981">_xlfn.IFS(OrderData[[#This Row],[Coffee Type]]="Rob","Robusta",OrderData[[#This Row],[Coffee Type]]="Ara","Arabica",OrderData[[#This Row],[Coffee Type]]="Lib","Librica",OrderData[[#This Row],[Coffee Type]]="Exc","Excelsior")</f>
        <v>Robusta</v>
      </c>
    </row>
    <row r="982" spans="1:17" x14ac:dyDescent="0.3">
      <c r="A982" s="2" t="s">
        <v>1895</v>
      </c>
      <c r="B982" s="3">
        <v>43982</v>
      </c>
      <c r="C982" s="2" t="s">
        <v>1896</v>
      </c>
      <c r="D982" t="s">
        <v>543</v>
      </c>
      <c r="E982" s="2">
        <v>6</v>
      </c>
      <c r="F982" s="2" t="str">
        <f>VLOOKUP(OrderData[[#This Row],[Customer ID]],customers!$A$1:$I$1001,2,FALSE)</f>
        <v>Demetris Micheli</v>
      </c>
      <c r="G982" s="2" t="str">
        <f>LEFT(OrderData[[#This Row],[Name]], SEARCH(" ", OrderData[[#This Row],[Name]]) - 1)</f>
        <v>Demetris</v>
      </c>
      <c r="H982" s="2" t="str">
        <f>RIGHT(OrderData[[#This Row],[Name]], LEN(OrderData[[#This Row],[Name]]) - SEARCH(" ", OrderData[[#This Row],[Name]]))</f>
        <v>Micheli</v>
      </c>
      <c r="I982" s="2" t="str">
        <f>VLOOKUP(OrderData[[#This Row],[Customer ID]],customers!$A$1:$I$1001,6,FALSE)</f>
        <v>Madison</v>
      </c>
      <c r="J982" s="2" t="str">
        <f>VLOOKUP(OrderData[[#This Row],[Customer ID]],customers!$A$1:$I$1001,7,FALSE)</f>
        <v>United States</v>
      </c>
      <c r="K982" t="str">
        <f>VLOOKUP(OrderData[[#This Row],[Customer ID]],customers!$A$1:$I$1001,9,FALSE)</f>
        <v>Yes</v>
      </c>
      <c r="L982" t="str">
        <f>INDEX(Table3[Coffee Type],MATCH(OrderData[[#This Row],[Product ID]],Table3[Product ID],0))</f>
        <v>Exc</v>
      </c>
      <c r="M982" t="str">
        <f>VLOOKUP(OrderData[[#This Row],[Product ID]],products!$A$1:$G$49,3,FALSE)</f>
        <v>D</v>
      </c>
      <c r="N982">
        <f>VLOOKUP(OrderData[[#This Row],[Product ID]],products!$A$1:$G$49,5,FALSE)</f>
        <v>27.945</v>
      </c>
      <c r="O982" s="4">
        <f>OrderData[[#This Row],[Unit Price]]*OrderData[[#This Row],[Quantity]]</f>
        <v>167.67000000000002</v>
      </c>
      <c r="P982" t="str" cm="1">
        <f t="array" ref="P982">_xlfn.IFS(OrderData[[#This Row],[Roast Type]]="M","Medium",OrderData[[#This Row],[Roast Type]]="L","Light",OrderData[[#This Row],[Roast Type]]="D","Dark")</f>
        <v>Dark</v>
      </c>
      <c r="Q982" t="str" cm="1">
        <f t="array" ref="Q982">_xlfn.IFS(OrderData[[#This Row],[Coffee Type]]="Rob","Robusta",OrderData[[#This Row],[Coffee Type]]="Ara","Arabica",OrderData[[#This Row],[Coffee Type]]="Lib","Librica",OrderData[[#This Row],[Coffee Type]]="Exc","Excelsior")</f>
        <v>Excelsior</v>
      </c>
    </row>
    <row r="983" spans="1:17" x14ac:dyDescent="0.3">
      <c r="A983" s="2" t="s">
        <v>1897</v>
      </c>
      <c r="B983" s="3">
        <v>44397</v>
      </c>
      <c r="C983" s="2" t="s">
        <v>1898</v>
      </c>
      <c r="D983" t="s">
        <v>64</v>
      </c>
      <c r="E983" s="2">
        <v>6</v>
      </c>
      <c r="F983" s="2" t="str">
        <f>VLOOKUP(OrderData[[#This Row],[Customer ID]],customers!$A$1:$I$1001,2,FALSE)</f>
        <v>Chloette Bernardot</v>
      </c>
      <c r="G983" s="2" t="str">
        <f>LEFT(OrderData[[#This Row],[Name]], SEARCH(" ", OrderData[[#This Row],[Name]]) - 1)</f>
        <v>Chloette</v>
      </c>
      <c r="H983" s="2" t="str">
        <f>RIGHT(OrderData[[#This Row],[Name]], LEN(OrderData[[#This Row],[Name]]) - SEARCH(" ", OrderData[[#This Row],[Name]]))</f>
        <v>Bernardot</v>
      </c>
      <c r="I983" s="2" t="str">
        <f>VLOOKUP(OrderData[[#This Row],[Customer ID]],customers!$A$1:$I$1001,6,FALSE)</f>
        <v>Conroe</v>
      </c>
      <c r="J983" s="2" t="str">
        <f>VLOOKUP(OrderData[[#This Row],[Customer ID]],customers!$A$1:$I$1001,7,FALSE)</f>
        <v>United States</v>
      </c>
      <c r="K983" t="str">
        <f>VLOOKUP(OrderData[[#This Row],[Customer ID]],customers!$A$1:$I$1001,9,FALSE)</f>
        <v>Yes</v>
      </c>
      <c r="L983" t="str">
        <f>INDEX(Table3[Coffee Type],MATCH(OrderData[[#This Row],[Product ID]],Table3[Product ID],0))</f>
        <v>Exc</v>
      </c>
      <c r="M983" t="str">
        <f>VLOOKUP(OrderData[[#This Row],[Product ID]],products!$A$1:$G$49,3,FALSE)</f>
        <v>D</v>
      </c>
      <c r="N983">
        <f>VLOOKUP(OrderData[[#This Row],[Product ID]],products!$A$1:$G$49,5,FALSE)</f>
        <v>3.645</v>
      </c>
      <c r="O983" s="4">
        <f>OrderData[[#This Row],[Unit Price]]*OrderData[[#This Row],[Quantity]]</f>
        <v>21.87</v>
      </c>
      <c r="P983" t="str" cm="1">
        <f t="array" ref="P983">_xlfn.IFS(OrderData[[#This Row],[Roast Type]]="M","Medium",OrderData[[#This Row],[Roast Type]]="L","Light",OrderData[[#This Row],[Roast Type]]="D","Dark")</f>
        <v>Dark</v>
      </c>
      <c r="Q983" t="str" cm="1">
        <f t="array" ref="Q983">_xlfn.IFS(OrderData[[#This Row],[Coffee Type]]="Rob","Robusta",OrderData[[#This Row],[Coffee Type]]="Ara","Arabica",OrderData[[#This Row],[Coffee Type]]="Lib","Librica",OrderData[[#This Row],[Coffee Type]]="Exc","Excelsior")</f>
        <v>Excelsior</v>
      </c>
    </row>
    <row r="984" spans="1:17" x14ac:dyDescent="0.3">
      <c r="A984" s="2" t="s">
        <v>1899</v>
      </c>
      <c r="B984" s="3">
        <v>44785</v>
      </c>
      <c r="C984" s="2" t="s">
        <v>1900</v>
      </c>
      <c r="D984" t="s">
        <v>202</v>
      </c>
      <c r="E984" s="2">
        <v>2</v>
      </c>
      <c r="F984" s="2" t="str">
        <f>VLOOKUP(OrderData[[#This Row],[Customer ID]],customers!$A$1:$I$1001,2,FALSE)</f>
        <v>Kim Kemery</v>
      </c>
      <c r="G984" s="2" t="str">
        <f>LEFT(OrderData[[#This Row],[Name]], SEARCH(" ", OrderData[[#This Row],[Name]]) - 1)</f>
        <v>Kim</v>
      </c>
      <c r="H984" s="2" t="str">
        <f>RIGHT(OrderData[[#This Row],[Name]], LEN(OrderData[[#This Row],[Name]]) - SEARCH(" ", OrderData[[#This Row],[Name]]))</f>
        <v>Kemery</v>
      </c>
      <c r="I984" s="2" t="str">
        <f>VLOOKUP(OrderData[[#This Row],[Customer ID]],customers!$A$1:$I$1001,6,FALSE)</f>
        <v>Denton</v>
      </c>
      <c r="J984" s="2" t="str">
        <f>VLOOKUP(OrderData[[#This Row],[Customer ID]],customers!$A$1:$I$1001,7,FALSE)</f>
        <v>United States</v>
      </c>
      <c r="K984" t="str">
        <f>VLOOKUP(OrderData[[#This Row],[Customer ID]],customers!$A$1:$I$1001,9,FALSE)</f>
        <v>Yes</v>
      </c>
      <c r="L984" t="str">
        <f>INDEX(Table3[Coffee Type],MATCH(OrderData[[#This Row],[Product ID]],Table3[Product ID],0))</f>
        <v>Rob</v>
      </c>
      <c r="M984" t="str">
        <f>VLOOKUP(OrderData[[#This Row],[Product ID]],products!$A$1:$G$49,3,FALSE)</f>
        <v>L</v>
      </c>
      <c r="N984">
        <f>VLOOKUP(OrderData[[#This Row],[Product ID]],products!$A$1:$G$49,5,FALSE)</f>
        <v>11.95</v>
      </c>
      <c r="O984" s="4">
        <f>OrderData[[#This Row],[Unit Price]]*OrderData[[#This Row],[Quantity]]</f>
        <v>23.9</v>
      </c>
      <c r="P984" t="str" cm="1">
        <f t="array" ref="P984">_xlfn.IFS(OrderData[[#This Row],[Roast Type]]="M","Medium",OrderData[[#This Row],[Roast Type]]="L","Light",OrderData[[#This Row],[Roast Type]]="D","Dark")</f>
        <v>Light</v>
      </c>
      <c r="Q984" t="str" cm="1">
        <f t="array" ref="Q984">_xlfn.IFS(OrderData[[#This Row],[Coffee Type]]="Rob","Robusta",OrderData[[#This Row],[Coffee Type]]="Ara","Arabica",OrderData[[#This Row],[Coffee Type]]="Lib","Librica",OrderData[[#This Row],[Coffee Type]]="Exc","Excelsior")</f>
        <v>Robusta</v>
      </c>
    </row>
    <row r="985" spans="1:17" x14ac:dyDescent="0.3">
      <c r="A985" s="2" t="s">
        <v>1901</v>
      </c>
      <c r="B985" s="3">
        <v>43831</v>
      </c>
      <c r="C985" s="2" t="s">
        <v>1902</v>
      </c>
      <c r="D985" t="s">
        <v>57</v>
      </c>
      <c r="E985" s="2">
        <v>2</v>
      </c>
      <c r="F985" s="2" t="str">
        <f>VLOOKUP(OrderData[[#This Row],[Customer ID]],customers!$A$1:$I$1001,2,FALSE)</f>
        <v>Fanchette Parlot</v>
      </c>
      <c r="G985" s="2" t="str">
        <f>LEFT(OrderData[[#This Row],[Name]], SEARCH(" ", OrderData[[#This Row],[Name]]) - 1)</f>
        <v>Fanchette</v>
      </c>
      <c r="H985" s="2" t="str">
        <f>RIGHT(OrderData[[#This Row],[Name]], LEN(OrderData[[#This Row],[Name]]) - SEARCH(" ", OrderData[[#This Row],[Name]]))</f>
        <v>Parlot</v>
      </c>
      <c r="I985" s="2" t="str">
        <f>VLOOKUP(OrderData[[#This Row],[Customer ID]],customers!$A$1:$I$1001,6,FALSE)</f>
        <v>Columbus</v>
      </c>
      <c r="J985" s="2" t="str">
        <f>VLOOKUP(OrderData[[#This Row],[Customer ID]],customers!$A$1:$I$1001,7,FALSE)</f>
        <v>United States</v>
      </c>
      <c r="K985" t="str">
        <f>VLOOKUP(OrderData[[#This Row],[Customer ID]],customers!$A$1:$I$1001,9,FALSE)</f>
        <v>Yes</v>
      </c>
      <c r="L985" t="str">
        <f>INDEX(Table3[Coffee Type],MATCH(OrderData[[#This Row],[Product ID]],Table3[Product ID],0))</f>
        <v>Ara</v>
      </c>
      <c r="M985" t="str">
        <f>VLOOKUP(OrderData[[#This Row],[Product ID]],products!$A$1:$G$49,3,FALSE)</f>
        <v>M</v>
      </c>
      <c r="N985">
        <f>VLOOKUP(OrderData[[#This Row],[Product ID]],products!$A$1:$G$49,5,FALSE)</f>
        <v>3.375</v>
      </c>
      <c r="O985" s="4">
        <f>OrderData[[#This Row],[Unit Price]]*OrderData[[#This Row],[Quantity]]</f>
        <v>6.75</v>
      </c>
      <c r="P985" t="str" cm="1">
        <f t="array" ref="P985">_xlfn.IFS(OrderData[[#This Row],[Roast Type]]="M","Medium",OrderData[[#This Row],[Roast Type]]="L","Light",OrderData[[#This Row],[Roast Type]]="D","Dark")</f>
        <v>Medium</v>
      </c>
      <c r="Q985" t="str" cm="1">
        <f t="array" ref="Q985">_xlfn.IFS(OrderData[[#This Row],[Coffee Type]]="Rob","Robusta",OrderData[[#This Row],[Coffee Type]]="Ara","Arabica",OrderData[[#This Row],[Coffee Type]]="Lib","Librica",OrderData[[#This Row],[Coffee Type]]="Exc","Excelsior")</f>
        <v>Arabica</v>
      </c>
    </row>
    <row r="986" spans="1:17" x14ac:dyDescent="0.3">
      <c r="A986" s="2" t="s">
        <v>1903</v>
      </c>
      <c r="B986" s="3">
        <v>44214</v>
      </c>
      <c r="C986" s="2" t="s">
        <v>1904</v>
      </c>
      <c r="D986" t="s">
        <v>125</v>
      </c>
      <c r="E986" s="2">
        <v>1</v>
      </c>
      <c r="F986" s="2" t="str">
        <f>VLOOKUP(OrderData[[#This Row],[Customer ID]],customers!$A$1:$I$1001,2,FALSE)</f>
        <v>Ramon Cheak</v>
      </c>
      <c r="G986" s="2" t="str">
        <f>LEFT(OrderData[[#This Row],[Name]], SEARCH(" ", OrderData[[#This Row],[Name]]) - 1)</f>
        <v>Ramon</v>
      </c>
      <c r="H986" s="2" t="str">
        <f>RIGHT(OrderData[[#This Row],[Name]], LEN(OrderData[[#This Row],[Name]]) - SEARCH(" ", OrderData[[#This Row],[Name]]))</f>
        <v>Cheak</v>
      </c>
      <c r="I986" s="2" t="str">
        <f>VLOOKUP(OrderData[[#This Row],[Customer ID]],customers!$A$1:$I$1001,6,FALSE)</f>
        <v>Bundoran</v>
      </c>
      <c r="J986" s="2" t="str">
        <f>VLOOKUP(OrderData[[#This Row],[Customer ID]],customers!$A$1:$I$1001,7,FALSE)</f>
        <v>Ireland</v>
      </c>
      <c r="K986" t="str">
        <f>VLOOKUP(OrderData[[#This Row],[Customer ID]],customers!$A$1:$I$1001,9,FALSE)</f>
        <v>Yes</v>
      </c>
      <c r="L986" t="str">
        <f>INDEX(Table3[Coffee Type],MATCH(OrderData[[#This Row],[Product ID]],Table3[Product ID],0))</f>
        <v>Exc</v>
      </c>
      <c r="M986" t="str">
        <f>VLOOKUP(OrderData[[#This Row],[Product ID]],products!$A$1:$G$49,3,FALSE)</f>
        <v>M</v>
      </c>
      <c r="N986">
        <f>VLOOKUP(OrderData[[#This Row],[Product ID]],products!$A$1:$G$49,5,FALSE)</f>
        <v>31.624999999999996</v>
      </c>
      <c r="O986" s="4">
        <f>OrderData[[#This Row],[Unit Price]]*OrderData[[#This Row],[Quantity]]</f>
        <v>31.624999999999996</v>
      </c>
      <c r="P986" t="str" cm="1">
        <f t="array" ref="P986">_xlfn.IFS(OrderData[[#This Row],[Roast Type]]="M","Medium",OrderData[[#This Row],[Roast Type]]="L","Light",OrderData[[#This Row],[Roast Type]]="D","Dark")</f>
        <v>Medium</v>
      </c>
      <c r="Q986" t="str" cm="1">
        <f t="array" ref="Q986">_xlfn.IFS(OrderData[[#This Row],[Coffee Type]]="Rob","Robusta",OrderData[[#This Row],[Coffee Type]]="Ara","Arabica",OrderData[[#This Row],[Coffee Type]]="Lib","Librica",OrderData[[#This Row],[Coffee Type]]="Exc","Excelsior")</f>
        <v>Excelsior</v>
      </c>
    </row>
    <row r="987" spans="1:17" x14ac:dyDescent="0.3">
      <c r="A987" s="2" t="s">
        <v>1905</v>
      </c>
      <c r="B987" s="3">
        <v>44561</v>
      </c>
      <c r="C987" s="2" t="s">
        <v>1906</v>
      </c>
      <c r="D987" t="s">
        <v>202</v>
      </c>
      <c r="E987" s="2">
        <v>4</v>
      </c>
      <c r="F987" s="2" t="str">
        <f>VLOOKUP(OrderData[[#This Row],[Customer ID]],customers!$A$1:$I$1001,2,FALSE)</f>
        <v>Koressa O'Geneay</v>
      </c>
      <c r="G987" s="2" t="str">
        <f>LEFT(OrderData[[#This Row],[Name]], SEARCH(" ", OrderData[[#This Row],[Name]]) - 1)</f>
        <v>Koressa</v>
      </c>
      <c r="H987" s="2" t="str">
        <f>RIGHT(OrderData[[#This Row],[Name]], LEN(OrderData[[#This Row],[Name]]) - SEARCH(" ", OrderData[[#This Row],[Name]]))</f>
        <v>O'Geneay</v>
      </c>
      <c r="I987" s="2" t="str">
        <f>VLOOKUP(OrderData[[#This Row],[Customer ID]],customers!$A$1:$I$1001,6,FALSE)</f>
        <v>Aurora</v>
      </c>
      <c r="J987" s="2" t="str">
        <f>VLOOKUP(OrderData[[#This Row],[Customer ID]],customers!$A$1:$I$1001,7,FALSE)</f>
        <v>United States</v>
      </c>
      <c r="K987" t="str">
        <f>VLOOKUP(OrderData[[#This Row],[Customer ID]],customers!$A$1:$I$1001,9,FALSE)</f>
        <v>No</v>
      </c>
      <c r="L987" t="str">
        <f>INDEX(Table3[Coffee Type],MATCH(OrderData[[#This Row],[Product ID]],Table3[Product ID],0))</f>
        <v>Rob</v>
      </c>
      <c r="M987" t="str">
        <f>VLOOKUP(OrderData[[#This Row],[Product ID]],products!$A$1:$G$49,3,FALSE)</f>
        <v>L</v>
      </c>
      <c r="N987">
        <f>VLOOKUP(OrderData[[#This Row],[Product ID]],products!$A$1:$G$49,5,FALSE)</f>
        <v>11.95</v>
      </c>
      <c r="O987" s="4">
        <f>OrderData[[#This Row],[Unit Price]]*OrderData[[#This Row],[Quantity]]</f>
        <v>47.8</v>
      </c>
      <c r="P987" t="str" cm="1">
        <f t="array" ref="P987">_xlfn.IFS(OrderData[[#This Row],[Roast Type]]="M","Medium",OrderData[[#This Row],[Roast Type]]="L","Light",OrderData[[#This Row],[Roast Type]]="D","Dark")</f>
        <v>Light</v>
      </c>
      <c r="Q987" t="str" cm="1">
        <f t="array" ref="Q987">_xlfn.IFS(OrderData[[#This Row],[Coffee Type]]="Rob","Robusta",OrderData[[#This Row],[Coffee Type]]="Ara","Arabica",OrderData[[#This Row],[Coffee Type]]="Lib","Librica",OrderData[[#This Row],[Coffee Type]]="Exc","Excelsior")</f>
        <v>Robusta</v>
      </c>
    </row>
    <row r="988" spans="1:17" x14ac:dyDescent="0.3">
      <c r="A988" s="2" t="s">
        <v>1907</v>
      </c>
      <c r="B988" s="3">
        <v>43955</v>
      </c>
      <c r="C988" s="2" t="s">
        <v>1908</v>
      </c>
      <c r="D988" t="s">
        <v>210</v>
      </c>
      <c r="E988" s="2">
        <v>1</v>
      </c>
      <c r="F988" s="2" t="str">
        <f>VLOOKUP(OrderData[[#This Row],[Customer ID]],customers!$A$1:$I$1001,2,FALSE)</f>
        <v>Claudell Ayre</v>
      </c>
      <c r="G988" s="2" t="str">
        <f>LEFT(OrderData[[#This Row],[Name]], SEARCH(" ", OrderData[[#This Row],[Name]]) - 1)</f>
        <v>Claudell</v>
      </c>
      <c r="H988" s="2" t="str">
        <f>RIGHT(OrderData[[#This Row],[Name]], LEN(OrderData[[#This Row],[Name]]) - SEARCH(" ", OrderData[[#This Row],[Name]]))</f>
        <v>Ayre</v>
      </c>
      <c r="I988" s="2" t="str">
        <f>VLOOKUP(OrderData[[#This Row],[Customer ID]],customers!$A$1:$I$1001,6,FALSE)</f>
        <v>Daytona Beach</v>
      </c>
      <c r="J988" s="2" t="str">
        <f>VLOOKUP(OrderData[[#This Row],[Customer ID]],customers!$A$1:$I$1001,7,FALSE)</f>
        <v>United States</v>
      </c>
      <c r="K988" t="str">
        <f>VLOOKUP(OrderData[[#This Row],[Customer ID]],customers!$A$1:$I$1001,9,FALSE)</f>
        <v>No</v>
      </c>
      <c r="L988" t="str">
        <f>INDEX(Table3[Coffee Type],MATCH(OrderData[[#This Row],[Product ID]],Table3[Product ID],0))</f>
        <v>Lib</v>
      </c>
      <c r="M988" t="str">
        <f>VLOOKUP(OrderData[[#This Row],[Product ID]],products!$A$1:$G$49,3,FALSE)</f>
        <v>M</v>
      </c>
      <c r="N988">
        <f>VLOOKUP(OrderData[[#This Row],[Product ID]],products!$A$1:$G$49,5,FALSE)</f>
        <v>33.464999999999996</v>
      </c>
      <c r="O988" s="4">
        <f>OrderData[[#This Row],[Unit Price]]*OrderData[[#This Row],[Quantity]]</f>
        <v>33.464999999999996</v>
      </c>
      <c r="P988" t="str" cm="1">
        <f t="array" ref="P988">_xlfn.IFS(OrderData[[#This Row],[Roast Type]]="M","Medium",OrderData[[#This Row],[Roast Type]]="L","Light",OrderData[[#This Row],[Roast Type]]="D","Dark")</f>
        <v>Medium</v>
      </c>
      <c r="Q988" t="str" cm="1">
        <f t="array" ref="Q988">_xlfn.IFS(OrderData[[#This Row],[Coffee Type]]="Rob","Robusta",OrderData[[#This Row],[Coffee Type]]="Ara","Arabica",OrderData[[#This Row],[Coffee Type]]="Lib","Librica",OrderData[[#This Row],[Coffee Type]]="Exc","Excelsior")</f>
        <v>Librica</v>
      </c>
    </row>
    <row r="989" spans="1:17" x14ac:dyDescent="0.3">
      <c r="A989" s="2" t="s">
        <v>1909</v>
      </c>
      <c r="B989" s="3">
        <v>44247</v>
      </c>
      <c r="C989" s="2" t="s">
        <v>1910</v>
      </c>
      <c r="D989" t="s">
        <v>85</v>
      </c>
      <c r="E989" s="2">
        <v>5</v>
      </c>
      <c r="F989" s="2" t="str">
        <f>VLOOKUP(OrderData[[#This Row],[Customer ID]],customers!$A$1:$I$1001,2,FALSE)</f>
        <v>Lorianne Kyneton</v>
      </c>
      <c r="G989" s="2" t="str">
        <f>LEFT(OrderData[[#This Row],[Name]], SEARCH(" ", OrderData[[#This Row],[Name]]) - 1)</f>
        <v>Lorianne</v>
      </c>
      <c r="H989" s="2" t="str">
        <f>RIGHT(OrderData[[#This Row],[Name]], LEN(OrderData[[#This Row],[Name]]) - SEARCH(" ", OrderData[[#This Row],[Name]]))</f>
        <v>Kyneton</v>
      </c>
      <c r="I989" s="2" t="str">
        <f>VLOOKUP(OrderData[[#This Row],[Customer ID]],customers!$A$1:$I$1001,6,FALSE)</f>
        <v>Seaton</v>
      </c>
      <c r="J989" s="2" t="str">
        <f>VLOOKUP(OrderData[[#This Row],[Customer ID]],customers!$A$1:$I$1001,7,FALSE)</f>
        <v>United Kingdom</v>
      </c>
      <c r="K989" t="str">
        <f>VLOOKUP(OrderData[[#This Row],[Customer ID]],customers!$A$1:$I$1001,9,FALSE)</f>
        <v>Yes</v>
      </c>
      <c r="L989" t="str">
        <f>INDEX(Table3[Coffee Type],MATCH(OrderData[[#This Row],[Product ID]],Table3[Product ID],0))</f>
        <v>Ara</v>
      </c>
      <c r="M989" t="str">
        <f>VLOOKUP(OrderData[[#This Row],[Product ID]],products!$A$1:$G$49,3,FALSE)</f>
        <v>D</v>
      </c>
      <c r="N989">
        <f>VLOOKUP(OrderData[[#This Row],[Product ID]],products!$A$1:$G$49,5,FALSE)</f>
        <v>5.97</v>
      </c>
      <c r="O989" s="4">
        <f>OrderData[[#This Row],[Unit Price]]*OrderData[[#This Row],[Quantity]]</f>
        <v>29.849999999999998</v>
      </c>
      <c r="P989" t="str" cm="1">
        <f t="array" ref="P989">_xlfn.IFS(OrderData[[#This Row],[Roast Type]]="M","Medium",OrderData[[#This Row],[Roast Type]]="L","Light",OrderData[[#This Row],[Roast Type]]="D","Dark")</f>
        <v>Dark</v>
      </c>
      <c r="Q989" t="str" cm="1">
        <f t="array" ref="Q989">_xlfn.IFS(OrderData[[#This Row],[Coffee Type]]="Rob","Robusta",OrderData[[#This Row],[Coffee Type]]="Ara","Arabica",OrderData[[#This Row],[Coffee Type]]="Lib","Librica",OrderData[[#This Row],[Coffee Type]]="Exc","Excelsior")</f>
        <v>Arabica</v>
      </c>
    </row>
    <row r="990" spans="1:17" x14ac:dyDescent="0.3">
      <c r="A990" s="2" t="s">
        <v>1911</v>
      </c>
      <c r="B990" s="3">
        <v>43897</v>
      </c>
      <c r="C990" s="2" t="s">
        <v>1912</v>
      </c>
      <c r="D990" t="s">
        <v>15</v>
      </c>
      <c r="E990" s="2">
        <v>3</v>
      </c>
      <c r="F990" s="2" t="str">
        <f>VLOOKUP(OrderData[[#This Row],[Customer ID]],customers!$A$1:$I$1001,2,FALSE)</f>
        <v>Adele McFayden</v>
      </c>
      <c r="G990" s="2" t="str">
        <f>LEFT(OrderData[[#This Row],[Name]], SEARCH(" ", OrderData[[#This Row],[Name]]) - 1)</f>
        <v>Adele</v>
      </c>
      <c r="H990" s="2" t="str">
        <f>RIGHT(OrderData[[#This Row],[Name]], LEN(OrderData[[#This Row],[Name]]) - SEARCH(" ", OrderData[[#This Row],[Name]]))</f>
        <v>McFayden</v>
      </c>
      <c r="I990" s="2" t="str">
        <f>VLOOKUP(OrderData[[#This Row],[Customer ID]],customers!$A$1:$I$1001,6,FALSE)</f>
        <v>Wirral</v>
      </c>
      <c r="J990" s="2" t="str">
        <f>VLOOKUP(OrderData[[#This Row],[Customer ID]],customers!$A$1:$I$1001,7,FALSE)</f>
        <v>United Kingdom</v>
      </c>
      <c r="K990" t="str">
        <f>VLOOKUP(OrderData[[#This Row],[Customer ID]],customers!$A$1:$I$1001,9,FALSE)</f>
        <v>Yes</v>
      </c>
      <c r="L990" t="str">
        <f>INDEX(Table3[Coffee Type],MATCH(OrderData[[#This Row],[Product ID]],Table3[Product ID],0))</f>
        <v>Rob</v>
      </c>
      <c r="M990" t="str">
        <f>VLOOKUP(OrderData[[#This Row],[Product ID]],products!$A$1:$G$49,3,FALSE)</f>
        <v>M</v>
      </c>
      <c r="N990">
        <f>VLOOKUP(OrderData[[#This Row],[Product ID]],products!$A$1:$G$49,5,FALSE)</f>
        <v>9.9499999999999993</v>
      </c>
      <c r="O990" s="4">
        <f>OrderData[[#This Row],[Unit Price]]*OrderData[[#This Row],[Quantity]]</f>
        <v>29.849999999999998</v>
      </c>
      <c r="P990" t="str" cm="1">
        <f t="array" ref="P990">_xlfn.IFS(OrderData[[#This Row],[Roast Type]]="M","Medium",OrderData[[#This Row],[Roast Type]]="L","Light",OrderData[[#This Row],[Roast Type]]="D","Dark")</f>
        <v>Medium</v>
      </c>
      <c r="Q990" t="str" cm="1">
        <f t="array" ref="Q990">_xlfn.IFS(OrderData[[#This Row],[Coffee Type]]="Rob","Robusta",OrderData[[#This Row],[Coffee Type]]="Ara","Arabica",OrderData[[#This Row],[Coffee Type]]="Lib","Librica",OrderData[[#This Row],[Coffee Type]]="Exc","Excelsior")</f>
        <v>Robusta</v>
      </c>
    </row>
    <row r="991" spans="1:17" x14ac:dyDescent="0.3">
      <c r="A991" s="2" t="s">
        <v>1913</v>
      </c>
      <c r="B991" s="3">
        <v>43560</v>
      </c>
      <c r="C991" s="2" t="s">
        <v>1914</v>
      </c>
      <c r="D991" t="s">
        <v>184</v>
      </c>
      <c r="E991" s="2">
        <v>6</v>
      </c>
      <c r="F991" s="2" t="str">
        <f>VLOOKUP(OrderData[[#This Row],[Customer ID]],customers!$A$1:$I$1001,2,FALSE)</f>
        <v>Herta Layne</v>
      </c>
      <c r="G991" s="2" t="str">
        <f>LEFT(OrderData[[#This Row],[Name]], SEARCH(" ", OrderData[[#This Row],[Name]]) - 1)</f>
        <v>Herta</v>
      </c>
      <c r="H991" s="2" t="str">
        <f>RIGHT(OrderData[[#This Row],[Name]], LEN(OrderData[[#This Row],[Name]]) - SEARCH(" ", OrderData[[#This Row],[Name]]))</f>
        <v>Layne</v>
      </c>
      <c r="I991" s="2" t="str">
        <f>VLOOKUP(OrderData[[#This Row],[Customer ID]],customers!$A$1:$I$1001,6,FALSE)</f>
        <v>Saint Louis</v>
      </c>
      <c r="J991" s="2" t="str">
        <f>VLOOKUP(OrderData[[#This Row],[Customer ID]],customers!$A$1:$I$1001,7,FALSE)</f>
        <v>United States</v>
      </c>
      <c r="K991" t="str">
        <f>VLOOKUP(OrderData[[#This Row],[Customer ID]],customers!$A$1:$I$1001,9,FALSE)</f>
        <v>Yes</v>
      </c>
      <c r="L991" t="str">
        <f>INDEX(Table3[Coffee Type],MATCH(OrderData[[#This Row],[Product ID]],Table3[Product ID],0))</f>
        <v>Ara</v>
      </c>
      <c r="M991" t="str">
        <f>VLOOKUP(OrderData[[#This Row],[Product ID]],products!$A$1:$G$49,3,FALSE)</f>
        <v>M</v>
      </c>
      <c r="N991">
        <f>VLOOKUP(OrderData[[#This Row],[Product ID]],products!$A$1:$G$49,5,FALSE)</f>
        <v>25.874999999999996</v>
      </c>
      <c r="O991" s="4">
        <f>OrderData[[#This Row],[Unit Price]]*OrderData[[#This Row],[Quantity]]</f>
        <v>155.24999999999997</v>
      </c>
      <c r="P991" t="str" cm="1">
        <f t="array" ref="P991">_xlfn.IFS(OrderData[[#This Row],[Roast Type]]="M","Medium",OrderData[[#This Row],[Roast Type]]="L","Light",OrderData[[#This Row],[Roast Type]]="D","Dark")</f>
        <v>Medium</v>
      </c>
      <c r="Q991" t="str" cm="1">
        <f t="array" ref="Q991">_xlfn.IFS(OrderData[[#This Row],[Coffee Type]]="Rob","Robusta",OrderData[[#This Row],[Coffee Type]]="Ara","Arabica",OrderData[[#This Row],[Coffee Type]]="Lib","Librica",OrderData[[#This Row],[Coffee Type]]="Exc","Excelsior")</f>
        <v>Arabica</v>
      </c>
    </row>
    <row r="992" spans="1:17" x14ac:dyDescent="0.3">
      <c r="A992" s="2" t="s">
        <v>1915</v>
      </c>
      <c r="B992" s="3">
        <v>44718</v>
      </c>
      <c r="C992" s="2" t="s">
        <v>1916</v>
      </c>
      <c r="D992" t="s">
        <v>64</v>
      </c>
      <c r="E992" s="2">
        <v>5</v>
      </c>
      <c r="F992" s="2" t="str">
        <f>VLOOKUP(OrderData[[#This Row],[Customer ID]],customers!$A$1:$I$1001,2,FALSE)</f>
        <v>Marguerite Graves</v>
      </c>
      <c r="G992" s="2" t="str">
        <f>LEFT(OrderData[[#This Row],[Name]], SEARCH(" ", OrderData[[#This Row],[Name]]) - 1)</f>
        <v>Marguerite</v>
      </c>
      <c r="H992" s="2" t="str">
        <f>RIGHT(OrderData[[#This Row],[Name]], LEN(OrderData[[#This Row],[Name]]) - SEARCH(" ", OrderData[[#This Row],[Name]]))</f>
        <v>Graves</v>
      </c>
      <c r="I992" s="2" t="str">
        <f>VLOOKUP(OrderData[[#This Row],[Customer ID]],customers!$A$1:$I$1001,6,FALSE)</f>
        <v>Fort Smith</v>
      </c>
      <c r="J992" s="2" t="str">
        <f>VLOOKUP(OrderData[[#This Row],[Customer ID]],customers!$A$1:$I$1001,7,FALSE)</f>
        <v>United States</v>
      </c>
      <c r="K992" t="str">
        <f>VLOOKUP(OrderData[[#This Row],[Customer ID]],customers!$A$1:$I$1001,9,FALSE)</f>
        <v>No</v>
      </c>
      <c r="L992" t="str">
        <f>INDEX(Table3[Coffee Type],MATCH(OrderData[[#This Row],[Product ID]],Table3[Product ID],0))</f>
        <v>Exc</v>
      </c>
      <c r="M992" t="str">
        <f>VLOOKUP(OrderData[[#This Row],[Product ID]],products!$A$1:$G$49,3,FALSE)</f>
        <v>D</v>
      </c>
      <c r="N992">
        <f>VLOOKUP(OrderData[[#This Row],[Product ID]],products!$A$1:$G$49,5,FALSE)</f>
        <v>3.645</v>
      </c>
      <c r="O992" s="4">
        <f>OrderData[[#This Row],[Unit Price]]*OrderData[[#This Row],[Quantity]]</f>
        <v>18.225000000000001</v>
      </c>
      <c r="P992" t="str" cm="1">
        <f t="array" ref="P992">_xlfn.IFS(OrderData[[#This Row],[Roast Type]]="M","Medium",OrderData[[#This Row],[Roast Type]]="L","Light",OrderData[[#This Row],[Roast Type]]="D","Dark")</f>
        <v>Dark</v>
      </c>
      <c r="Q992" t="str" cm="1">
        <f t="array" ref="Q992">_xlfn.IFS(OrderData[[#This Row],[Coffee Type]]="Rob","Robusta",OrderData[[#This Row],[Coffee Type]]="Ara","Arabica",OrderData[[#This Row],[Coffee Type]]="Lib","Librica",OrderData[[#This Row],[Coffee Type]]="Exc","Excelsior")</f>
        <v>Excelsior</v>
      </c>
    </row>
    <row r="993" spans="1:17" x14ac:dyDescent="0.3">
      <c r="A993" s="2" t="s">
        <v>1915</v>
      </c>
      <c r="B993" s="3">
        <v>44718</v>
      </c>
      <c r="C993" s="2" t="s">
        <v>1916</v>
      </c>
      <c r="D993" t="s">
        <v>136</v>
      </c>
      <c r="E993" s="2">
        <v>2</v>
      </c>
      <c r="F993" s="2" t="str">
        <f>VLOOKUP(OrderData[[#This Row],[Customer ID]],customers!$A$1:$I$1001,2,FALSE)</f>
        <v>Marguerite Graves</v>
      </c>
      <c r="G993" s="2" t="str">
        <f>LEFT(OrderData[[#This Row],[Name]], SEARCH(" ", OrderData[[#This Row],[Name]]) - 1)</f>
        <v>Marguerite</v>
      </c>
      <c r="H993" s="2" t="str">
        <f>RIGHT(OrderData[[#This Row],[Name]], LEN(OrderData[[#This Row],[Name]]) - SEARCH(" ", OrderData[[#This Row],[Name]]))</f>
        <v>Graves</v>
      </c>
      <c r="I993" s="2" t="str">
        <f>VLOOKUP(OrderData[[#This Row],[Customer ID]],customers!$A$1:$I$1001,6,FALSE)</f>
        <v>Fort Smith</v>
      </c>
      <c r="J993" s="2" t="str">
        <f>VLOOKUP(OrderData[[#This Row],[Customer ID]],customers!$A$1:$I$1001,7,FALSE)</f>
        <v>United States</v>
      </c>
      <c r="K993" t="str">
        <f>VLOOKUP(OrderData[[#This Row],[Customer ID]],customers!$A$1:$I$1001,9,FALSE)</f>
        <v>No</v>
      </c>
      <c r="L993" t="str">
        <f>INDEX(Table3[Coffee Type],MATCH(OrderData[[#This Row],[Product ID]],Table3[Product ID],0))</f>
        <v>Lib</v>
      </c>
      <c r="M993" t="str">
        <f>VLOOKUP(OrderData[[#This Row],[Product ID]],products!$A$1:$G$49,3,FALSE)</f>
        <v>D</v>
      </c>
      <c r="N993">
        <f>VLOOKUP(OrderData[[#This Row],[Product ID]],products!$A$1:$G$49,5,FALSE)</f>
        <v>7.77</v>
      </c>
      <c r="O993" s="4">
        <f>OrderData[[#This Row],[Unit Price]]*OrderData[[#This Row],[Quantity]]</f>
        <v>15.54</v>
      </c>
      <c r="P993" t="str" cm="1">
        <f t="array" ref="P993">_xlfn.IFS(OrderData[[#This Row],[Roast Type]]="M","Medium",OrderData[[#This Row],[Roast Type]]="L","Light",OrderData[[#This Row],[Roast Type]]="D","Dark")</f>
        <v>Dark</v>
      </c>
      <c r="Q993" t="str" cm="1">
        <f t="array" ref="Q993">_xlfn.IFS(OrderData[[#This Row],[Coffee Type]]="Rob","Robusta",OrderData[[#This Row],[Coffee Type]]="Ara","Arabica",OrderData[[#This Row],[Coffee Type]]="Lib","Librica",OrderData[[#This Row],[Coffee Type]]="Exc","Excelsior")</f>
        <v>Librica</v>
      </c>
    </row>
    <row r="994" spans="1:17" x14ac:dyDescent="0.3">
      <c r="A994" s="2" t="s">
        <v>1917</v>
      </c>
      <c r="B994" s="3">
        <v>44276</v>
      </c>
      <c r="C994" s="2" t="s">
        <v>1918</v>
      </c>
      <c r="D994" t="s">
        <v>117</v>
      </c>
      <c r="E994" s="2">
        <v>3</v>
      </c>
      <c r="F994" s="2" t="str">
        <f>VLOOKUP(OrderData[[#This Row],[Customer ID]],customers!$A$1:$I$1001,2,FALSE)</f>
        <v>Desdemona Eye</v>
      </c>
      <c r="G994" s="2" t="str">
        <f>LEFT(OrderData[[#This Row],[Name]], SEARCH(" ", OrderData[[#This Row],[Name]]) - 1)</f>
        <v>Desdemona</v>
      </c>
      <c r="H994" s="2" t="str">
        <f>RIGHT(OrderData[[#This Row],[Name]], LEN(OrderData[[#This Row],[Name]]) - SEARCH(" ", OrderData[[#This Row],[Name]]))</f>
        <v>Eye</v>
      </c>
      <c r="I994" s="2" t="str">
        <f>VLOOKUP(OrderData[[#This Row],[Customer ID]],customers!$A$1:$I$1001,6,FALSE)</f>
        <v>Bagenalstown</v>
      </c>
      <c r="J994" s="2" t="str">
        <f>VLOOKUP(OrderData[[#This Row],[Customer ID]],customers!$A$1:$I$1001,7,FALSE)</f>
        <v>Ireland</v>
      </c>
      <c r="K994" t="str">
        <f>VLOOKUP(OrderData[[#This Row],[Customer ID]],customers!$A$1:$I$1001,9,FALSE)</f>
        <v>No</v>
      </c>
      <c r="L994" t="str">
        <f>INDEX(Table3[Coffee Type],MATCH(OrderData[[#This Row],[Product ID]],Table3[Product ID],0))</f>
        <v>Lib</v>
      </c>
      <c r="M994" t="str">
        <f>VLOOKUP(OrderData[[#This Row],[Product ID]],products!$A$1:$G$49,3,FALSE)</f>
        <v>L</v>
      </c>
      <c r="N994">
        <f>VLOOKUP(OrderData[[#This Row],[Product ID]],products!$A$1:$G$49,5,FALSE)</f>
        <v>36.454999999999998</v>
      </c>
      <c r="O994" s="4">
        <f>OrderData[[#This Row],[Unit Price]]*OrderData[[#This Row],[Quantity]]</f>
        <v>109.36499999999999</v>
      </c>
      <c r="P994" t="str" cm="1">
        <f t="array" ref="P994">_xlfn.IFS(OrderData[[#This Row],[Roast Type]]="M","Medium",OrderData[[#This Row],[Roast Type]]="L","Light",OrderData[[#This Row],[Roast Type]]="D","Dark")</f>
        <v>Light</v>
      </c>
      <c r="Q994" t="str" cm="1">
        <f t="array" ref="Q994">_xlfn.IFS(OrderData[[#This Row],[Coffee Type]]="Rob","Robusta",OrderData[[#This Row],[Coffee Type]]="Ara","Arabica",OrderData[[#This Row],[Coffee Type]]="Lib","Librica",OrderData[[#This Row],[Coffee Type]]="Exc","Excelsior")</f>
        <v>Librica</v>
      </c>
    </row>
    <row r="995" spans="1:17" x14ac:dyDescent="0.3">
      <c r="A995" s="2" t="s">
        <v>1919</v>
      </c>
      <c r="B995" s="3">
        <v>44549</v>
      </c>
      <c r="C995" s="2" t="s">
        <v>1920</v>
      </c>
      <c r="D995" t="s">
        <v>19</v>
      </c>
      <c r="E995" s="2">
        <v>6</v>
      </c>
      <c r="F995" s="2" t="str">
        <f>VLOOKUP(OrderData[[#This Row],[Customer ID]],customers!$A$1:$I$1001,2,FALSE)</f>
        <v>Margarette Sterland</v>
      </c>
      <c r="G995" s="2" t="str">
        <f>LEFT(OrderData[[#This Row],[Name]], SEARCH(" ", OrderData[[#This Row],[Name]]) - 1)</f>
        <v>Margarette</v>
      </c>
      <c r="H995" s="2" t="str">
        <f>RIGHT(OrderData[[#This Row],[Name]], LEN(OrderData[[#This Row],[Name]]) - SEARCH(" ", OrderData[[#This Row],[Name]]))</f>
        <v>Sterland</v>
      </c>
      <c r="I995" s="2" t="str">
        <f>VLOOKUP(OrderData[[#This Row],[Customer ID]],customers!$A$1:$I$1001,6,FALSE)</f>
        <v>Philadelphia</v>
      </c>
      <c r="J995" s="2" t="str">
        <f>VLOOKUP(OrderData[[#This Row],[Customer ID]],customers!$A$1:$I$1001,7,FALSE)</f>
        <v>United States</v>
      </c>
      <c r="K995" t="str">
        <f>VLOOKUP(OrderData[[#This Row],[Customer ID]],customers!$A$1:$I$1001,9,FALSE)</f>
        <v>No</v>
      </c>
      <c r="L995" t="str">
        <f>INDEX(Table3[Coffee Type],MATCH(OrderData[[#This Row],[Product ID]],Table3[Product ID],0))</f>
        <v>Ara</v>
      </c>
      <c r="M995" t="str">
        <f>VLOOKUP(OrderData[[#This Row],[Product ID]],products!$A$1:$G$49,3,FALSE)</f>
        <v>L</v>
      </c>
      <c r="N995">
        <f>VLOOKUP(OrderData[[#This Row],[Product ID]],products!$A$1:$G$49,5,FALSE)</f>
        <v>12.95</v>
      </c>
      <c r="O995" s="4">
        <f>OrderData[[#This Row],[Unit Price]]*OrderData[[#This Row],[Quantity]]</f>
        <v>77.699999999999989</v>
      </c>
      <c r="P995" t="str" cm="1">
        <f t="array" ref="P995">_xlfn.IFS(OrderData[[#This Row],[Roast Type]]="M","Medium",OrderData[[#This Row],[Roast Type]]="L","Light",OrderData[[#This Row],[Roast Type]]="D","Dark")</f>
        <v>Light</v>
      </c>
      <c r="Q995" t="str" cm="1">
        <f t="array" ref="Q995">_xlfn.IFS(OrderData[[#This Row],[Coffee Type]]="Rob","Robusta",OrderData[[#This Row],[Coffee Type]]="Ara","Arabica",OrderData[[#This Row],[Coffee Type]]="Lib","Librica",OrderData[[#This Row],[Coffee Type]]="Exc","Excelsior")</f>
        <v>Arabica</v>
      </c>
    </row>
    <row r="996" spans="1:17" x14ac:dyDescent="0.3">
      <c r="A996" s="2" t="s">
        <v>1921</v>
      </c>
      <c r="B996" s="3">
        <v>44244</v>
      </c>
      <c r="C996" s="2" t="s">
        <v>1922</v>
      </c>
      <c r="D996" t="s">
        <v>67</v>
      </c>
      <c r="E996" s="2">
        <v>3</v>
      </c>
      <c r="F996" s="2" t="str">
        <f>VLOOKUP(OrderData[[#This Row],[Customer ID]],customers!$A$1:$I$1001,2,FALSE)</f>
        <v>Catharine Scoines</v>
      </c>
      <c r="G996" s="2" t="str">
        <f>LEFT(OrderData[[#This Row],[Name]], SEARCH(" ", OrderData[[#This Row],[Name]]) - 1)</f>
        <v>Catharine</v>
      </c>
      <c r="H996" s="2" t="str">
        <f>RIGHT(OrderData[[#This Row],[Name]], LEN(OrderData[[#This Row],[Name]]) - SEARCH(" ", OrderData[[#This Row],[Name]]))</f>
        <v>Scoines</v>
      </c>
      <c r="I996" s="2" t="str">
        <f>VLOOKUP(OrderData[[#This Row],[Customer ID]],customers!$A$1:$I$1001,6,FALSE)</f>
        <v>Watergrasshill</v>
      </c>
      <c r="J996" s="2" t="str">
        <f>VLOOKUP(OrderData[[#This Row],[Customer ID]],customers!$A$1:$I$1001,7,FALSE)</f>
        <v>Ireland</v>
      </c>
      <c r="K996" t="str">
        <f>VLOOKUP(OrderData[[#This Row],[Customer ID]],customers!$A$1:$I$1001,9,FALSE)</f>
        <v>No</v>
      </c>
      <c r="L996" t="str">
        <f>INDEX(Table3[Coffee Type],MATCH(OrderData[[#This Row],[Product ID]],Table3[Product ID],0))</f>
        <v>Ara</v>
      </c>
      <c r="M996" t="str">
        <f>VLOOKUP(OrderData[[#This Row],[Product ID]],products!$A$1:$G$49,3,FALSE)</f>
        <v>D</v>
      </c>
      <c r="N996">
        <f>VLOOKUP(OrderData[[#This Row],[Product ID]],products!$A$1:$G$49,5,FALSE)</f>
        <v>2.9849999999999999</v>
      </c>
      <c r="O996" s="4">
        <f>OrderData[[#This Row],[Unit Price]]*OrderData[[#This Row],[Quantity]]</f>
        <v>8.9550000000000001</v>
      </c>
      <c r="P996" t="str" cm="1">
        <f t="array" ref="P996">_xlfn.IFS(OrderData[[#This Row],[Roast Type]]="M","Medium",OrderData[[#This Row],[Roast Type]]="L","Light",OrderData[[#This Row],[Roast Type]]="D","Dark")</f>
        <v>Dark</v>
      </c>
      <c r="Q996" t="str" cm="1">
        <f t="array" ref="Q996">_xlfn.IFS(OrderData[[#This Row],[Coffee Type]]="Rob","Robusta",OrderData[[#This Row],[Coffee Type]]="Ara","Arabica",OrderData[[#This Row],[Coffee Type]]="Lib","Librica",OrderData[[#This Row],[Coffee Type]]="Exc","Excelsior")</f>
        <v>Arabica</v>
      </c>
    </row>
    <row r="997" spans="1:17" x14ac:dyDescent="0.3">
      <c r="A997" s="2" t="s">
        <v>1923</v>
      </c>
      <c r="B997" s="3">
        <v>43836</v>
      </c>
      <c r="C997" s="2" t="s">
        <v>1924</v>
      </c>
      <c r="D997" t="s">
        <v>23</v>
      </c>
      <c r="E997" s="2">
        <v>1</v>
      </c>
      <c r="F997" s="2" t="str">
        <f>VLOOKUP(OrderData[[#This Row],[Customer ID]],customers!$A$1:$I$1001,2,FALSE)</f>
        <v>Jennica Tewelson</v>
      </c>
      <c r="G997" s="2" t="str">
        <f>LEFT(OrderData[[#This Row],[Name]], SEARCH(" ", OrderData[[#This Row],[Name]]) - 1)</f>
        <v>Jennica</v>
      </c>
      <c r="H997" s="2" t="str">
        <f>RIGHT(OrderData[[#This Row],[Name]], LEN(OrderData[[#This Row],[Name]]) - SEARCH(" ", OrderData[[#This Row],[Name]]))</f>
        <v>Tewelson</v>
      </c>
      <c r="I997" s="2" t="str">
        <f>VLOOKUP(OrderData[[#This Row],[Customer ID]],customers!$A$1:$I$1001,6,FALSE)</f>
        <v>Dallas</v>
      </c>
      <c r="J997" s="2" t="str">
        <f>VLOOKUP(OrderData[[#This Row],[Customer ID]],customers!$A$1:$I$1001,7,FALSE)</f>
        <v>United States</v>
      </c>
      <c r="K997" t="str">
        <f>VLOOKUP(OrderData[[#This Row],[Customer ID]],customers!$A$1:$I$1001,9,FALSE)</f>
        <v>No</v>
      </c>
      <c r="L997" t="str">
        <f>INDEX(Table3[Coffee Type],MATCH(OrderData[[#This Row],[Product ID]],Table3[Product ID],0))</f>
        <v>Rob</v>
      </c>
      <c r="M997" t="str">
        <f>VLOOKUP(OrderData[[#This Row],[Product ID]],products!$A$1:$G$49,3,FALSE)</f>
        <v>L</v>
      </c>
      <c r="N997">
        <f>VLOOKUP(OrderData[[#This Row],[Product ID]],products!$A$1:$G$49,5,FALSE)</f>
        <v>27.484999999999996</v>
      </c>
      <c r="O997" s="4">
        <f>OrderData[[#This Row],[Unit Price]]*OrderData[[#This Row],[Quantity]]</f>
        <v>27.484999999999996</v>
      </c>
      <c r="P997" t="str" cm="1">
        <f t="array" ref="P997">_xlfn.IFS(OrderData[[#This Row],[Roast Type]]="M","Medium",OrderData[[#This Row],[Roast Type]]="L","Light",OrderData[[#This Row],[Roast Type]]="D","Dark")</f>
        <v>Light</v>
      </c>
      <c r="Q997" t="str" cm="1">
        <f t="array" ref="Q997">_xlfn.IFS(OrderData[[#This Row],[Coffee Type]]="Rob","Robusta",OrderData[[#This Row],[Coffee Type]]="Ara","Arabica",OrderData[[#This Row],[Coffee Type]]="Lib","Librica",OrderData[[#This Row],[Coffee Type]]="Exc","Excelsior")</f>
        <v>Robusta</v>
      </c>
    </row>
    <row r="998" spans="1:17" x14ac:dyDescent="0.3">
      <c r="A998" s="2" t="s">
        <v>1925</v>
      </c>
      <c r="B998" s="3">
        <v>44685</v>
      </c>
      <c r="C998" s="2" t="s">
        <v>1916</v>
      </c>
      <c r="D998" t="s">
        <v>35</v>
      </c>
      <c r="E998" s="2">
        <v>5</v>
      </c>
      <c r="F998" s="2" t="str">
        <f>VLOOKUP(OrderData[[#This Row],[Customer ID]],customers!$A$1:$I$1001,2,FALSE)</f>
        <v>Marguerite Graves</v>
      </c>
      <c r="G998" s="2" t="str">
        <f>LEFT(OrderData[[#This Row],[Name]], SEARCH(" ", OrderData[[#This Row],[Name]]) - 1)</f>
        <v>Marguerite</v>
      </c>
      <c r="H998" s="2" t="str">
        <f>RIGHT(OrderData[[#This Row],[Name]], LEN(OrderData[[#This Row],[Name]]) - SEARCH(" ", OrderData[[#This Row],[Name]]))</f>
        <v>Graves</v>
      </c>
      <c r="I998" s="2" t="str">
        <f>VLOOKUP(OrderData[[#This Row],[Customer ID]],customers!$A$1:$I$1001,6,FALSE)</f>
        <v>Fort Smith</v>
      </c>
      <c r="J998" s="2" t="str">
        <f>VLOOKUP(OrderData[[#This Row],[Customer ID]],customers!$A$1:$I$1001,7,FALSE)</f>
        <v>United States</v>
      </c>
      <c r="K998" t="str">
        <f>VLOOKUP(OrderData[[#This Row],[Customer ID]],customers!$A$1:$I$1001,9,FALSE)</f>
        <v>No</v>
      </c>
      <c r="L998" t="str">
        <f>INDEX(Table3[Coffee Type],MATCH(OrderData[[#This Row],[Product ID]],Table3[Product ID],0))</f>
        <v>Rob</v>
      </c>
      <c r="M998" t="str">
        <f>VLOOKUP(OrderData[[#This Row],[Product ID]],products!$A$1:$G$49,3,FALSE)</f>
        <v>M</v>
      </c>
      <c r="N998">
        <f>VLOOKUP(OrderData[[#This Row],[Product ID]],products!$A$1:$G$49,5,FALSE)</f>
        <v>5.97</v>
      </c>
      <c r="O998" s="4">
        <f>OrderData[[#This Row],[Unit Price]]*OrderData[[#This Row],[Quantity]]</f>
        <v>29.849999999999998</v>
      </c>
      <c r="P998" t="str" cm="1">
        <f t="array" ref="P998">_xlfn.IFS(OrderData[[#This Row],[Roast Type]]="M","Medium",OrderData[[#This Row],[Roast Type]]="L","Light",OrderData[[#This Row],[Roast Type]]="D","Dark")</f>
        <v>Medium</v>
      </c>
      <c r="Q998" t="str" cm="1">
        <f t="array" ref="Q998">_xlfn.IFS(OrderData[[#This Row],[Coffee Type]]="Rob","Robusta",OrderData[[#This Row],[Coffee Type]]="Ara","Arabica",OrderData[[#This Row],[Coffee Type]]="Lib","Librica",OrderData[[#This Row],[Coffee Type]]="Exc","Excelsior")</f>
        <v>Robusta</v>
      </c>
    </row>
    <row r="999" spans="1:17" x14ac:dyDescent="0.3">
      <c r="A999" s="2" t="s">
        <v>1926</v>
      </c>
      <c r="B999" s="3">
        <v>43749</v>
      </c>
      <c r="C999" s="2" t="s">
        <v>1916</v>
      </c>
      <c r="D999" t="s">
        <v>80</v>
      </c>
      <c r="E999" s="2">
        <v>4</v>
      </c>
      <c r="F999" s="2" t="str">
        <f>VLOOKUP(OrderData[[#This Row],[Customer ID]],customers!$A$1:$I$1001,2,FALSE)</f>
        <v>Marguerite Graves</v>
      </c>
      <c r="G999" s="2" t="str">
        <f>LEFT(OrderData[[#This Row],[Name]], SEARCH(" ", OrderData[[#This Row],[Name]]) - 1)</f>
        <v>Marguerite</v>
      </c>
      <c r="H999" s="2" t="str">
        <f>RIGHT(OrderData[[#This Row],[Name]], LEN(OrderData[[#This Row],[Name]]) - SEARCH(" ", OrderData[[#This Row],[Name]]))</f>
        <v>Graves</v>
      </c>
      <c r="I999" s="2" t="str">
        <f>VLOOKUP(OrderData[[#This Row],[Customer ID]],customers!$A$1:$I$1001,6,FALSE)</f>
        <v>Fort Smith</v>
      </c>
      <c r="J999" s="2" t="str">
        <f>VLOOKUP(OrderData[[#This Row],[Customer ID]],customers!$A$1:$I$1001,7,FALSE)</f>
        <v>United States</v>
      </c>
      <c r="K999" t="str">
        <f>VLOOKUP(OrderData[[#This Row],[Customer ID]],customers!$A$1:$I$1001,9,FALSE)</f>
        <v>No</v>
      </c>
      <c r="L999" t="str">
        <f>INDEX(Table3[Coffee Type],MATCH(OrderData[[#This Row],[Product ID]],Table3[Product ID],0))</f>
        <v>Ara</v>
      </c>
      <c r="M999" t="str">
        <f>VLOOKUP(OrderData[[#This Row],[Product ID]],products!$A$1:$G$49,3,FALSE)</f>
        <v>M</v>
      </c>
      <c r="N999">
        <f>VLOOKUP(OrderData[[#This Row],[Product ID]],products!$A$1:$G$49,5,FALSE)</f>
        <v>6.75</v>
      </c>
      <c r="O999" s="4">
        <f>OrderData[[#This Row],[Unit Price]]*OrderData[[#This Row],[Quantity]]</f>
        <v>27</v>
      </c>
      <c r="P999" t="str" cm="1">
        <f t="array" ref="P999">_xlfn.IFS(OrderData[[#This Row],[Roast Type]]="M","Medium",OrderData[[#This Row],[Roast Type]]="L","Light",OrderData[[#This Row],[Roast Type]]="D","Dark")</f>
        <v>Medium</v>
      </c>
      <c r="Q999" t="str" cm="1">
        <f t="array" ref="Q999">_xlfn.IFS(OrderData[[#This Row],[Coffee Type]]="Rob","Robusta",OrderData[[#This Row],[Coffee Type]]="Ara","Arabica",OrderData[[#This Row],[Coffee Type]]="Lib","Librica",OrderData[[#This Row],[Coffee Type]]="Exc","Excelsior")</f>
        <v>Arabica</v>
      </c>
    </row>
    <row r="1000" spans="1:17" x14ac:dyDescent="0.3">
      <c r="A1000" s="2" t="s">
        <v>1927</v>
      </c>
      <c r="B1000" s="3">
        <v>44411</v>
      </c>
      <c r="C1000" s="2" t="s">
        <v>1928</v>
      </c>
      <c r="D1000" t="s">
        <v>40</v>
      </c>
      <c r="E1000" s="2">
        <v>1</v>
      </c>
      <c r="F1000" s="2" t="str">
        <f>VLOOKUP(OrderData[[#This Row],[Customer ID]],customers!$A$1:$I$1001,2,FALSE)</f>
        <v>Nicolina Jenny</v>
      </c>
      <c r="G1000" s="2" t="str">
        <f>LEFT(OrderData[[#This Row],[Name]], SEARCH(" ", OrderData[[#This Row],[Name]]) - 1)</f>
        <v>Nicolina</v>
      </c>
      <c r="H1000" s="2" t="str">
        <f>RIGHT(OrderData[[#This Row],[Name]], LEN(OrderData[[#This Row],[Name]]) - SEARCH(" ", OrderData[[#This Row],[Name]]))</f>
        <v>Jenny</v>
      </c>
      <c r="I1000" s="2" t="str">
        <f>VLOOKUP(OrderData[[#This Row],[Customer ID]],customers!$A$1:$I$1001,6,FALSE)</f>
        <v>Whittier</v>
      </c>
      <c r="J1000" s="2" t="str">
        <f>VLOOKUP(OrderData[[#This Row],[Customer ID]],customers!$A$1:$I$1001,7,FALSE)</f>
        <v>United States</v>
      </c>
      <c r="K1000" t="str">
        <f>VLOOKUP(OrderData[[#This Row],[Customer ID]],customers!$A$1:$I$1001,9,FALSE)</f>
        <v>No</v>
      </c>
      <c r="L1000" t="str">
        <f>INDEX(Table3[Coffee Type],MATCH(OrderData[[#This Row],[Product ID]],Table3[Product ID],0))</f>
        <v>Ara</v>
      </c>
      <c r="M1000" t="str">
        <f>VLOOKUP(OrderData[[#This Row],[Product ID]],products!$A$1:$G$49,3,FALSE)</f>
        <v>D</v>
      </c>
      <c r="N1000">
        <f>VLOOKUP(OrderData[[#This Row],[Product ID]],products!$A$1:$G$49,5,FALSE)</f>
        <v>9.9499999999999993</v>
      </c>
      <c r="O1000" s="4">
        <f>OrderData[[#This Row],[Unit Price]]*OrderData[[#This Row],[Quantity]]</f>
        <v>9.9499999999999993</v>
      </c>
      <c r="P1000" t="str" cm="1">
        <f t="array" ref="P1000">_xlfn.IFS(OrderData[[#This Row],[Roast Type]]="M","Medium",OrderData[[#This Row],[Roast Type]]="L","Light",OrderData[[#This Row],[Roast Type]]="D","Dark")</f>
        <v>Dark</v>
      </c>
      <c r="Q1000" t="str" cm="1">
        <f t="array" ref="Q1000">_xlfn.IFS(OrderData[[#This Row],[Coffee Type]]="Rob","Robusta",OrderData[[#This Row],[Coffee Type]]="Ara","Arabica",OrderData[[#This Row],[Coffee Type]]="Lib","Librica",OrderData[[#This Row],[Coffee Type]]="Exc","Excelsior")</f>
        <v>Arabica</v>
      </c>
    </row>
    <row r="1001" spans="1:17" x14ac:dyDescent="0.3">
      <c r="A1001" s="2" t="s">
        <v>1929</v>
      </c>
      <c r="B1001" s="3">
        <v>44119</v>
      </c>
      <c r="C1001" s="2" t="s">
        <v>1930</v>
      </c>
      <c r="D1001" t="s">
        <v>77</v>
      </c>
      <c r="E1001" s="2">
        <v>3</v>
      </c>
      <c r="F1001" s="2" t="str">
        <f>VLOOKUP(OrderData[[#This Row],[Customer ID]],customers!$A$1:$I$1001,2,FALSE)</f>
        <v>Vidovic Antonelli</v>
      </c>
      <c r="G1001" s="2" t="str">
        <f>LEFT(OrderData[[#This Row],[Name]], SEARCH(" ", OrderData[[#This Row],[Name]]) - 1)</f>
        <v>Vidovic</v>
      </c>
      <c r="H1001" s="2" t="str">
        <f>RIGHT(OrderData[[#This Row],[Name]], LEN(OrderData[[#This Row],[Name]]) - SEARCH(" ", OrderData[[#This Row],[Name]]))</f>
        <v>Antonelli</v>
      </c>
      <c r="I1001" s="2" t="str">
        <f>VLOOKUP(OrderData[[#This Row],[Customer ID]],customers!$A$1:$I$1001,6,FALSE)</f>
        <v>London</v>
      </c>
      <c r="J1001" s="2" t="str">
        <f>VLOOKUP(OrderData[[#This Row],[Customer ID]],customers!$A$1:$I$1001,7,FALSE)</f>
        <v>United Kingdom</v>
      </c>
      <c r="K1001" t="str">
        <f>VLOOKUP(OrderData[[#This Row],[Customer ID]],customers!$A$1:$I$1001,9,FALSE)</f>
        <v>Yes</v>
      </c>
      <c r="L1001" t="str">
        <f>INDEX(Table3[Coffee Type],MATCH(OrderData[[#This Row],[Product ID]],Table3[Product ID],0))</f>
        <v>Exc</v>
      </c>
      <c r="M1001" t="str">
        <f>VLOOKUP(OrderData[[#This Row],[Product ID]],products!$A$1:$G$49,3,FALSE)</f>
        <v>M</v>
      </c>
      <c r="N1001">
        <f>VLOOKUP(OrderData[[#This Row],[Product ID]],products!$A$1:$G$49,5,FALSE)</f>
        <v>4.125</v>
      </c>
      <c r="O1001" s="4">
        <f>OrderData[[#This Row],[Unit Price]]*OrderData[[#This Row],[Quantity]]</f>
        <v>12.375</v>
      </c>
      <c r="P1001" t="str" cm="1">
        <f t="array" ref="P1001">_xlfn.IFS(OrderData[[#This Row],[Roast Type]]="M","Medium",OrderData[[#This Row],[Roast Type]]="L","Light",OrderData[[#This Row],[Roast Type]]="D","Dark")</f>
        <v>Medium</v>
      </c>
      <c r="Q1001" t="str" cm="1">
        <f t="array" ref="Q1001">_xlfn.IFS(OrderData[[#This Row],[Coffee Type]]="Rob","Robusta",OrderData[[#This Row],[Coffee Type]]="Ara","Arabica",OrderData[[#This Row],[Coffee Type]]="Lib","Librica",OrderData[[#This Row],[Coffee Type]]="Exc","Excelsior")</f>
        <v>Excelsior</v>
      </c>
    </row>
    <row r="1002" spans="1:17" x14ac:dyDescent="0.3">
      <c r="A1002" s="2"/>
      <c r="B1002" s="3"/>
      <c r="C1002" s="2"/>
      <c r="E1002" s="2"/>
      <c r="F1002" s="2"/>
      <c r="G1002" s="2"/>
      <c r="H1002" s="2"/>
      <c r="I1002" s="2"/>
      <c r="J1002" s="2"/>
      <c r="O1002" s="4">
        <f ca="1">SUM(O18:O1002)</f>
        <v>0</v>
      </c>
    </row>
  </sheetData>
  <phoneticPr fontId="3"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topLeftCell="A975" workbookViewId="0">
      <selection activeCell="A2" sqref="A2:A1001"/>
    </sheetView>
  </sheetViews>
  <sheetFormatPr defaultRowHeight="14.4" x14ac:dyDescent="0.3"/>
  <cols>
    <col min="1" max="1" width="16.33203125" bestFit="1" customWidth="1"/>
    <col min="2" max="2" width="23.6640625" bestFit="1" customWidth="1"/>
    <col min="3" max="3" width="39.44140625" bestFit="1" customWidth="1"/>
    <col min="4" max="4" width="18.33203125" bestFit="1" customWidth="1"/>
    <col min="5" max="5" width="27" bestFit="1" customWidth="1"/>
    <col min="6" max="6" width="20.6640625" bestFit="1" customWidth="1"/>
    <col min="7" max="7" width="15.44140625" bestFit="1" customWidth="1"/>
    <col min="8" max="8" width="10.6640625" customWidth="1"/>
    <col min="9" max="9" width="13.33203125" customWidth="1"/>
  </cols>
  <sheetData>
    <row r="1" spans="1:9" x14ac:dyDescent="0.3">
      <c r="A1" s="2" t="s">
        <v>2</v>
      </c>
      <c r="B1" s="2" t="s">
        <v>5</v>
      </c>
      <c r="C1" s="2" t="s">
        <v>6</v>
      </c>
      <c r="D1" s="2" t="s">
        <v>1931</v>
      </c>
      <c r="E1" s="2" t="s">
        <v>1932</v>
      </c>
      <c r="F1" s="2" t="s">
        <v>1933</v>
      </c>
      <c r="G1" s="2" t="s">
        <v>7</v>
      </c>
      <c r="H1" s="2" t="s">
        <v>1934</v>
      </c>
      <c r="I1" s="2" t="s">
        <v>12</v>
      </c>
    </row>
    <row r="2" spans="1:9" x14ac:dyDescent="0.3">
      <c r="A2" s="2" t="s">
        <v>14</v>
      </c>
      <c r="B2" s="2" t="s">
        <v>1935</v>
      </c>
      <c r="C2" s="2" t="s">
        <v>1936</v>
      </c>
      <c r="D2" s="2" t="s">
        <v>1937</v>
      </c>
      <c r="E2" s="2" t="s">
        <v>1938</v>
      </c>
      <c r="F2" s="5" t="s">
        <v>1939</v>
      </c>
      <c r="G2" s="2" t="s">
        <v>1940</v>
      </c>
      <c r="H2" s="6">
        <v>7505</v>
      </c>
      <c r="I2" t="s">
        <v>1941</v>
      </c>
    </row>
    <row r="3" spans="1:9" x14ac:dyDescent="0.3">
      <c r="A3" s="2" t="s">
        <v>1942</v>
      </c>
      <c r="B3" s="2" t="s">
        <v>1943</v>
      </c>
      <c r="C3" s="2" t="s">
        <v>1944</v>
      </c>
      <c r="D3" s="2" t="s">
        <v>1945</v>
      </c>
      <c r="E3" s="2" t="s">
        <v>1946</v>
      </c>
      <c r="F3" s="2" t="s">
        <v>1947</v>
      </c>
      <c r="G3" s="2" t="s">
        <v>1948</v>
      </c>
      <c r="H3" s="2" t="s">
        <v>1949</v>
      </c>
      <c r="I3" t="s">
        <v>1950</v>
      </c>
    </row>
    <row r="4" spans="1:9" x14ac:dyDescent="0.3">
      <c r="A4" s="2" t="s">
        <v>18</v>
      </c>
      <c r="B4" s="2" t="s">
        <v>1951</v>
      </c>
      <c r="C4" s="2" t="s">
        <v>1952</v>
      </c>
      <c r="D4" s="2" t="s">
        <v>1953</v>
      </c>
      <c r="E4" s="2" t="s">
        <v>1954</v>
      </c>
      <c r="F4" s="2" t="s">
        <v>1955</v>
      </c>
      <c r="G4" s="2" t="s">
        <v>1940</v>
      </c>
      <c r="H4" s="2">
        <v>78205</v>
      </c>
      <c r="I4" t="s">
        <v>1941</v>
      </c>
    </row>
    <row r="5" spans="1:9" x14ac:dyDescent="0.3">
      <c r="A5" s="2" t="s">
        <v>1956</v>
      </c>
      <c r="B5" s="2" t="s">
        <v>1957</v>
      </c>
      <c r="C5" s="2" t="s">
        <v>1958</v>
      </c>
      <c r="D5" s="2" t="s">
        <v>1959</v>
      </c>
      <c r="E5" s="2" t="s">
        <v>1960</v>
      </c>
      <c r="F5" s="2" t="s">
        <v>1961</v>
      </c>
      <c r="G5" s="2" t="s">
        <v>1940</v>
      </c>
      <c r="H5" s="2">
        <v>62711</v>
      </c>
      <c r="I5" t="s">
        <v>1941</v>
      </c>
    </row>
    <row r="6" spans="1:9" x14ac:dyDescent="0.3">
      <c r="A6" s="2" t="s">
        <v>21</v>
      </c>
      <c r="B6" s="2" t="s">
        <v>1962</v>
      </c>
      <c r="C6" s="2"/>
      <c r="D6" s="2" t="s">
        <v>1963</v>
      </c>
      <c r="E6" s="2" t="s">
        <v>1964</v>
      </c>
      <c r="F6" s="2" t="s">
        <v>1965</v>
      </c>
      <c r="G6" s="2" t="s">
        <v>1948</v>
      </c>
      <c r="H6" s="2" t="s">
        <v>1966</v>
      </c>
      <c r="I6" t="s">
        <v>1950</v>
      </c>
    </row>
    <row r="7" spans="1:9" x14ac:dyDescent="0.3">
      <c r="A7" s="2" t="s">
        <v>25</v>
      </c>
      <c r="B7" s="2" t="s">
        <v>1967</v>
      </c>
      <c r="C7" s="2"/>
      <c r="D7" s="2" t="s">
        <v>1968</v>
      </c>
      <c r="E7" s="2" t="s">
        <v>1969</v>
      </c>
      <c r="F7" s="2" t="s">
        <v>1970</v>
      </c>
      <c r="G7" s="2" t="s">
        <v>1940</v>
      </c>
      <c r="H7" s="2">
        <v>18505</v>
      </c>
      <c r="I7" t="s">
        <v>1950</v>
      </c>
    </row>
    <row r="8" spans="1:9" x14ac:dyDescent="0.3">
      <c r="A8" s="2" t="s">
        <v>28</v>
      </c>
      <c r="B8" s="2" t="s">
        <v>1971</v>
      </c>
      <c r="C8" s="2" t="s">
        <v>1972</v>
      </c>
      <c r="D8" s="2" t="s">
        <v>1973</v>
      </c>
      <c r="E8" s="2" t="s">
        <v>1974</v>
      </c>
      <c r="F8" s="2" t="s">
        <v>1975</v>
      </c>
      <c r="G8" s="2" t="s">
        <v>1940</v>
      </c>
      <c r="H8" s="2">
        <v>45440</v>
      </c>
      <c r="I8" t="s">
        <v>1941</v>
      </c>
    </row>
    <row r="9" spans="1:9" x14ac:dyDescent="0.3">
      <c r="A9" s="2" t="s">
        <v>31</v>
      </c>
      <c r="B9" s="2" t="s">
        <v>1976</v>
      </c>
      <c r="C9" s="2"/>
      <c r="D9" s="2" t="s">
        <v>1977</v>
      </c>
      <c r="E9" s="2" t="s">
        <v>1978</v>
      </c>
      <c r="F9" s="2" t="s">
        <v>1979</v>
      </c>
      <c r="G9" s="2" t="s">
        <v>1948</v>
      </c>
      <c r="H9" s="2" t="s">
        <v>1980</v>
      </c>
      <c r="I9" t="s">
        <v>1941</v>
      </c>
    </row>
    <row r="10" spans="1:9" x14ac:dyDescent="0.3">
      <c r="A10" s="2" t="s">
        <v>34</v>
      </c>
      <c r="B10" s="2" t="s">
        <v>1981</v>
      </c>
      <c r="C10" s="2" t="s">
        <v>1982</v>
      </c>
      <c r="D10" s="2" t="s">
        <v>1983</v>
      </c>
      <c r="E10" s="2" t="s">
        <v>1984</v>
      </c>
      <c r="F10" s="2" t="s">
        <v>1985</v>
      </c>
      <c r="G10" s="2" t="s">
        <v>1940</v>
      </c>
      <c r="H10" s="2">
        <v>90045</v>
      </c>
      <c r="I10" t="s">
        <v>1950</v>
      </c>
    </row>
    <row r="11" spans="1:9" x14ac:dyDescent="0.3">
      <c r="A11" s="2" t="s">
        <v>37</v>
      </c>
      <c r="B11" s="2" t="s">
        <v>1986</v>
      </c>
      <c r="C11" s="2" t="s">
        <v>1987</v>
      </c>
      <c r="D11" s="2" t="s">
        <v>1988</v>
      </c>
      <c r="E11" s="2" t="s">
        <v>1989</v>
      </c>
      <c r="F11" s="2" t="s">
        <v>1985</v>
      </c>
      <c r="G11" s="2" t="s">
        <v>1940</v>
      </c>
      <c r="H11" s="2">
        <v>90065</v>
      </c>
      <c r="I11" t="s">
        <v>1950</v>
      </c>
    </row>
    <row r="12" spans="1:9" x14ac:dyDescent="0.3">
      <c r="A12" s="2" t="s">
        <v>39</v>
      </c>
      <c r="B12" s="2" t="s">
        <v>1990</v>
      </c>
      <c r="C12" s="2" t="s">
        <v>1991</v>
      </c>
      <c r="D12" s="2" t="s">
        <v>1992</v>
      </c>
      <c r="E12" s="2" t="s">
        <v>1993</v>
      </c>
      <c r="F12" s="2" t="s">
        <v>1994</v>
      </c>
      <c r="G12" s="2" t="s">
        <v>1940</v>
      </c>
      <c r="H12" s="2">
        <v>95160</v>
      </c>
      <c r="I12" t="s">
        <v>1950</v>
      </c>
    </row>
    <row r="13" spans="1:9" x14ac:dyDescent="0.3">
      <c r="A13" s="2" t="s">
        <v>42</v>
      </c>
      <c r="B13" s="2" t="s">
        <v>1995</v>
      </c>
      <c r="C13" s="2" t="s">
        <v>1996</v>
      </c>
      <c r="D13" s="2" t="s">
        <v>1997</v>
      </c>
      <c r="E13" s="2" t="s">
        <v>1998</v>
      </c>
      <c r="F13" s="2" t="s">
        <v>1994</v>
      </c>
      <c r="G13" s="2" t="s">
        <v>1940</v>
      </c>
      <c r="H13" s="2">
        <v>95194</v>
      </c>
      <c r="I13" t="s">
        <v>1941</v>
      </c>
    </row>
    <row r="14" spans="1:9" x14ac:dyDescent="0.3">
      <c r="A14" s="2" t="s">
        <v>45</v>
      </c>
      <c r="B14" s="2" t="s">
        <v>1999</v>
      </c>
      <c r="C14" s="2" t="s">
        <v>2000</v>
      </c>
      <c r="D14" s="2" t="s">
        <v>2001</v>
      </c>
      <c r="E14" s="2" t="s">
        <v>2002</v>
      </c>
      <c r="F14" s="2" t="s">
        <v>2003</v>
      </c>
      <c r="G14" s="2" t="s">
        <v>1940</v>
      </c>
      <c r="H14" s="2">
        <v>23285</v>
      </c>
      <c r="I14" t="s">
        <v>1950</v>
      </c>
    </row>
    <row r="15" spans="1:9" x14ac:dyDescent="0.3">
      <c r="A15" s="2" t="s">
        <v>47</v>
      </c>
      <c r="B15" s="2" t="s">
        <v>2004</v>
      </c>
      <c r="C15" s="2" t="s">
        <v>2005</v>
      </c>
      <c r="D15" s="2"/>
      <c r="E15" s="2" t="s">
        <v>2006</v>
      </c>
      <c r="F15" s="2" t="s">
        <v>2007</v>
      </c>
      <c r="G15" s="2" t="s">
        <v>1940</v>
      </c>
      <c r="H15" s="2">
        <v>41905</v>
      </c>
      <c r="I15" t="s">
        <v>1950</v>
      </c>
    </row>
    <row r="16" spans="1:9" x14ac:dyDescent="0.3">
      <c r="A16" s="2" t="s">
        <v>50</v>
      </c>
      <c r="B16" s="2" t="s">
        <v>2008</v>
      </c>
      <c r="C16" s="2" t="s">
        <v>2009</v>
      </c>
      <c r="D16" s="2" t="s">
        <v>2010</v>
      </c>
      <c r="E16" s="2" t="s">
        <v>2011</v>
      </c>
      <c r="F16" s="2" t="s">
        <v>2012</v>
      </c>
      <c r="G16" s="2" t="s">
        <v>1940</v>
      </c>
      <c r="H16" s="2">
        <v>63131</v>
      </c>
      <c r="I16" t="s">
        <v>1941</v>
      </c>
    </row>
    <row r="17" spans="1:9" x14ac:dyDescent="0.3">
      <c r="A17" s="2" t="s">
        <v>53</v>
      </c>
      <c r="B17" s="2" t="s">
        <v>2013</v>
      </c>
      <c r="C17" s="2" t="s">
        <v>2014</v>
      </c>
      <c r="D17" s="2"/>
      <c r="E17" s="2" t="s">
        <v>2015</v>
      </c>
      <c r="F17" s="2" t="s">
        <v>2016</v>
      </c>
      <c r="G17" s="2" t="s">
        <v>1940</v>
      </c>
      <c r="H17" s="2">
        <v>19172</v>
      </c>
      <c r="I17" t="s">
        <v>1950</v>
      </c>
    </row>
    <row r="18" spans="1:9" x14ac:dyDescent="0.3">
      <c r="A18" s="2" t="s">
        <v>56</v>
      </c>
      <c r="B18" s="2" t="s">
        <v>2017</v>
      </c>
      <c r="C18" s="2" t="s">
        <v>2018</v>
      </c>
      <c r="D18" s="2" t="s">
        <v>2019</v>
      </c>
      <c r="E18" s="2" t="s">
        <v>2020</v>
      </c>
      <c r="F18" s="2" t="s">
        <v>2021</v>
      </c>
      <c r="G18" s="2" t="s">
        <v>1940</v>
      </c>
      <c r="H18" s="2">
        <v>97271</v>
      </c>
      <c r="I18" t="s">
        <v>1950</v>
      </c>
    </row>
    <row r="19" spans="1:9" x14ac:dyDescent="0.3">
      <c r="A19" s="2" t="s">
        <v>59</v>
      </c>
      <c r="B19" s="2" t="s">
        <v>2022</v>
      </c>
      <c r="C19" s="2" t="s">
        <v>2023</v>
      </c>
      <c r="D19" s="2" t="s">
        <v>2024</v>
      </c>
      <c r="E19" s="2" t="s">
        <v>2025</v>
      </c>
      <c r="F19" s="2" t="s">
        <v>2026</v>
      </c>
      <c r="G19" s="2" t="s">
        <v>1940</v>
      </c>
      <c r="H19" s="2">
        <v>77240</v>
      </c>
      <c r="I19" t="s">
        <v>1950</v>
      </c>
    </row>
    <row r="20" spans="1:9" x14ac:dyDescent="0.3">
      <c r="A20" s="2" t="s">
        <v>61</v>
      </c>
      <c r="B20" s="2" t="s">
        <v>2027</v>
      </c>
      <c r="C20" s="2" t="s">
        <v>2028</v>
      </c>
      <c r="D20" s="2"/>
      <c r="E20" s="2" t="s">
        <v>2029</v>
      </c>
      <c r="F20" s="2" t="s">
        <v>2030</v>
      </c>
      <c r="G20" s="2" t="s">
        <v>1948</v>
      </c>
      <c r="H20" s="2" t="s">
        <v>2031</v>
      </c>
      <c r="I20" t="s">
        <v>1941</v>
      </c>
    </row>
    <row r="21" spans="1:9" x14ac:dyDescent="0.3">
      <c r="A21" s="2" t="s">
        <v>63</v>
      </c>
      <c r="B21" s="2" t="s">
        <v>2032</v>
      </c>
      <c r="C21" s="2" t="s">
        <v>2033</v>
      </c>
      <c r="D21" s="2" t="s">
        <v>2034</v>
      </c>
      <c r="E21" s="2" t="s">
        <v>2035</v>
      </c>
      <c r="F21" s="2" t="s">
        <v>2036</v>
      </c>
      <c r="G21" s="2" t="s">
        <v>1940</v>
      </c>
      <c r="H21" s="2">
        <v>10060</v>
      </c>
      <c r="I21" t="s">
        <v>1941</v>
      </c>
    </row>
    <row r="22" spans="1:9" x14ac:dyDescent="0.3">
      <c r="A22" s="2" t="s">
        <v>2037</v>
      </c>
      <c r="B22" s="2" t="s">
        <v>2038</v>
      </c>
      <c r="C22" s="2"/>
      <c r="D22" s="2" t="s">
        <v>2039</v>
      </c>
      <c r="E22" s="2" t="s">
        <v>2040</v>
      </c>
      <c r="F22" s="2" t="s">
        <v>2041</v>
      </c>
      <c r="G22" s="2" t="s">
        <v>1948</v>
      </c>
      <c r="H22" s="2" t="s">
        <v>2042</v>
      </c>
      <c r="I22" t="s">
        <v>1941</v>
      </c>
    </row>
    <row r="23" spans="1:9" x14ac:dyDescent="0.3">
      <c r="A23" s="2" t="s">
        <v>66</v>
      </c>
      <c r="B23" s="2" t="s">
        <v>2043</v>
      </c>
      <c r="C23" s="2" t="s">
        <v>2044</v>
      </c>
      <c r="D23" s="2" t="s">
        <v>2045</v>
      </c>
      <c r="E23" s="2" t="s">
        <v>2046</v>
      </c>
      <c r="F23" s="2" t="s">
        <v>2047</v>
      </c>
      <c r="G23" s="2" t="s">
        <v>1940</v>
      </c>
      <c r="H23" s="2">
        <v>49560</v>
      </c>
      <c r="I23" t="s">
        <v>1950</v>
      </c>
    </row>
    <row r="24" spans="1:9" x14ac:dyDescent="0.3">
      <c r="A24" s="2" t="s">
        <v>69</v>
      </c>
      <c r="B24" s="2" t="s">
        <v>2048</v>
      </c>
      <c r="C24" s="2" t="s">
        <v>2049</v>
      </c>
      <c r="D24" s="2" t="s">
        <v>2050</v>
      </c>
      <c r="E24" s="2" t="s">
        <v>2051</v>
      </c>
      <c r="F24" s="2" t="s">
        <v>2052</v>
      </c>
      <c r="G24" s="2" t="s">
        <v>1940</v>
      </c>
      <c r="H24" s="2">
        <v>33982</v>
      </c>
      <c r="I24" t="s">
        <v>1941</v>
      </c>
    </row>
    <row r="25" spans="1:9" x14ac:dyDescent="0.3">
      <c r="A25" s="2" t="s">
        <v>71</v>
      </c>
      <c r="B25" s="2" t="s">
        <v>2053</v>
      </c>
      <c r="C25" s="2" t="s">
        <v>2054</v>
      </c>
      <c r="D25" s="2" t="s">
        <v>2055</v>
      </c>
      <c r="E25" s="2" t="s">
        <v>2056</v>
      </c>
      <c r="F25" s="2" t="s">
        <v>2057</v>
      </c>
      <c r="G25" s="2" t="s">
        <v>1940</v>
      </c>
      <c r="H25" s="2">
        <v>98682</v>
      </c>
      <c r="I25" t="s">
        <v>1941</v>
      </c>
    </row>
    <row r="26" spans="1:9" x14ac:dyDescent="0.3">
      <c r="A26" s="2" t="s">
        <v>73</v>
      </c>
      <c r="B26" s="2" t="s">
        <v>2058</v>
      </c>
      <c r="C26" s="2" t="s">
        <v>2059</v>
      </c>
      <c r="D26" s="2" t="s">
        <v>2060</v>
      </c>
      <c r="E26" s="2" t="s">
        <v>2061</v>
      </c>
      <c r="F26" s="2" t="s">
        <v>2062</v>
      </c>
      <c r="G26" s="2" t="s">
        <v>1940</v>
      </c>
      <c r="H26" s="2">
        <v>80150</v>
      </c>
      <c r="I26" t="s">
        <v>1950</v>
      </c>
    </row>
    <row r="27" spans="1:9" x14ac:dyDescent="0.3">
      <c r="A27" s="2" t="s">
        <v>76</v>
      </c>
      <c r="B27" s="2" t="s">
        <v>2063</v>
      </c>
      <c r="C27" s="2"/>
      <c r="D27" s="2" t="s">
        <v>2064</v>
      </c>
      <c r="E27" s="2" t="s">
        <v>2065</v>
      </c>
      <c r="F27" s="2" t="s">
        <v>2052</v>
      </c>
      <c r="G27" s="2" t="s">
        <v>1940</v>
      </c>
      <c r="H27" s="2">
        <v>33982</v>
      </c>
      <c r="I27" t="s">
        <v>1941</v>
      </c>
    </row>
    <row r="28" spans="1:9" x14ac:dyDescent="0.3">
      <c r="A28" s="2" t="s">
        <v>79</v>
      </c>
      <c r="B28" s="2" t="s">
        <v>2066</v>
      </c>
      <c r="C28" s="2" t="s">
        <v>2067</v>
      </c>
      <c r="D28" s="2" t="s">
        <v>2068</v>
      </c>
      <c r="E28" s="2" t="s">
        <v>2069</v>
      </c>
      <c r="F28" s="2" t="s">
        <v>2070</v>
      </c>
      <c r="G28" s="2" t="s">
        <v>1940</v>
      </c>
      <c r="H28" s="2">
        <v>94975</v>
      </c>
      <c r="I28" t="s">
        <v>1941</v>
      </c>
    </row>
    <row r="29" spans="1:9" x14ac:dyDescent="0.3">
      <c r="A29" s="2" t="s">
        <v>82</v>
      </c>
      <c r="B29" s="2" t="s">
        <v>2071</v>
      </c>
      <c r="C29" s="2" t="s">
        <v>2072</v>
      </c>
      <c r="D29" s="2" t="s">
        <v>2073</v>
      </c>
      <c r="E29" s="2" t="s">
        <v>2074</v>
      </c>
      <c r="F29" s="2" t="s">
        <v>2075</v>
      </c>
      <c r="G29" s="2" t="s">
        <v>1948</v>
      </c>
      <c r="H29" s="2" t="s">
        <v>2076</v>
      </c>
      <c r="I29" t="s">
        <v>1950</v>
      </c>
    </row>
    <row r="30" spans="1:9" x14ac:dyDescent="0.3">
      <c r="A30" s="2" t="s">
        <v>84</v>
      </c>
      <c r="B30" s="2" t="s">
        <v>2077</v>
      </c>
      <c r="C30" s="2" t="s">
        <v>2078</v>
      </c>
      <c r="D30" s="2" t="s">
        <v>2079</v>
      </c>
      <c r="E30" s="2" t="s">
        <v>2080</v>
      </c>
      <c r="F30" s="2" t="s">
        <v>2081</v>
      </c>
      <c r="G30" s="2" t="s">
        <v>1948</v>
      </c>
      <c r="H30" s="2" t="s">
        <v>2082</v>
      </c>
      <c r="I30" t="s">
        <v>1950</v>
      </c>
    </row>
    <row r="31" spans="1:9" x14ac:dyDescent="0.3">
      <c r="A31" s="2" t="s">
        <v>87</v>
      </c>
      <c r="B31" s="2" t="s">
        <v>2083</v>
      </c>
      <c r="C31" s="2" t="s">
        <v>2084</v>
      </c>
      <c r="D31" s="2" t="s">
        <v>2085</v>
      </c>
      <c r="E31" s="2" t="s">
        <v>2086</v>
      </c>
      <c r="F31" s="2" t="s">
        <v>2087</v>
      </c>
      <c r="G31" s="2" t="s">
        <v>1948</v>
      </c>
      <c r="H31" s="2" t="s">
        <v>2088</v>
      </c>
      <c r="I31" t="s">
        <v>1941</v>
      </c>
    </row>
    <row r="32" spans="1:9" x14ac:dyDescent="0.3">
      <c r="A32" s="2" t="s">
        <v>89</v>
      </c>
      <c r="B32" s="2" t="s">
        <v>2089</v>
      </c>
      <c r="C32" s="2"/>
      <c r="D32" s="2" t="s">
        <v>2090</v>
      </c>
      <c r="E32" s="2" t="s">
        <v>2091</v>
      </c>
      <c r="F32" s="2" t="s">
        <v>2092</v>
      </c>
      <c r="G32" s="2" t="s">
        <v>1940</v>
      </c>
      <c r="H32" s="2">
        <v>80044</v>
      </c>
      <c r="I32" t="s">
        <v>1950</v>
      </c>
    </row>
    <row r="33" spans="1:9" x14ac:dyDescent="0.3">
      <c r="A33" s="2" t="s">
        <v>2093</v>
      </c>
      <c r="B33" s="2" t="s">
        <v>2094</v>
      </c>
      <c r="C33" s="2" t="s">
        <v>2095</v>
      </c>
      <c r="D33" s="2" t="s">
        <v>2096</v>
      </c>
      <c r="E33" s="2" t="s">
        <v>2097</v>
      </c>
      <c r="F33" s="2" t="s">
        <v>2098</v>
      </c>
      <c r="G33" s="2" t="s">
        <v>1940</v>
      </c>
      <c r="H33" s="2">
        <v>11407</v>
      </c>
      <c r="I33" t="s">
        <v>1950</v>
      </c>
    </row>
    <row r="34" spans="1:9" x14ac:dyDescent="0.3">
      <c r="A34" s="2" t="s">
        <v>2099</v>
      </c>
      <c r="B34" s="2" t="s">
        <v>2100</v>
      </c>
      <c r="C34" s="2" t="s">
        <v>2101</v>
      </c>
      <c r="D34" s="2" t="s">
        <v>2102</v>
      </c>
      <c r="E34" s="2" t="s">
        <v>2103</v>
      </c>
      <c r="F34" s="2" t="s">
        <v>2104</v>
      </c>
      <c r="G34" s="2" t="s">
        <v>1948</v>
      </c>
      <c r="H34" s="2" t="s">
        <v>2105</v>
      </c>
      <c r="I34" t="s">
        <v>1941</v>
      </c>
    </row>
    <row r="35" spans="1:9" x14ac:dyDescent="0.3">
      <c r="A35" s="2" t="s">
        <v>93</v>
      </c>
      <c r="B35" s="2" t="s">
        <v>2106</v>
      </c>
      <c r="C35" s="2" t="s">
        <v>2107</v>
      </c>
      <c r="D35" s="2"/>
      <c r="E35" s="2" t="s">
        <v>2108</v>
      </c>
      <c r="F35" s="2" t="s">
        <v>2109</v>
      </c>
      <c r="G35" s="2" t="s">
        <v>1940</v>
      </c>
      <c r="H35" s="2">
        <v>58207</v>
      </c>
      <c r="I35" t="s">
        <v>1950</v>
      </c>
    </row>
    <row r="36" spans="1:9" x14ac:dyDescent="0.3">
      <c r="A36" s="2" t="s">
        <v>95</v>
      </c>
      <c r="B36" s="2" t="s">
        <v>2110</v>
      </c>
      <c r="C36" s="2" t="s">
        <v>2111</v>
      </c>
      <c r="D36" s="2" t="s">
        <v>2112</v>
      </c>
      <c r="E36" s="2" t="s">
        <v>2113</v>
      </c>
      <c r="F36" s="2" t="s">
        <v>2114</v>
      </c>
      <c r="G36" s="2" t="s">
        <v>2115</v>
      </c>
      <c r="H36" s="2" t="s">
        <v>2116</v>
      </c>
      <c r="I36" t="s">
        <v>1941</v>
      </c>
    </row>
    <row r="37" spans="1:9" x14ac:dyDescent="0.3">
      <c r="A37" s="2" t="s">
        <v>98</v>
      </c>
      <c r="B37" s="2" t="s">
        <v>2117</v>
      </c>
      <c r="C37" s="2" t="s">
        <v>2118</v>
      </c>
      <c r="D37" s="2" t="s">
        <v>2119</v>
      </c>
      <c r="E37" s="2" t="s">
        <v>2120</v>
      </c>
      <c r="F37" s="2" t="s">
        <v>2121</v>
      </c>
      <c r="G37" s="2" t="s">
        <v>1940</v>
      </c>
      <c r="H37" s="2">
        <v>25362</v>
      </c>
      <c r="I37" t="s">
        <v>1950</v>
      </c>
    </row>
    <row r="38" spans="1:9" x14ac:dyDescent="0.3">
      <c r="A38" s="2" t="s">
        <v>100</v>
      </c>
      <c r="B38" s="2" t="s">
        <v>2122</v>
      </c>
      <c r="C38" s="2" t="s">
        <v>2123</v>
      </c>
      <c r="D38" s="2" t="s">
        <v>2124</v>
      </c>
      <c r="E38" s="2" t="s">
        <v>2125</v>
      </c>
      <c r="F38" s="2" t="s">
        <v>2126</v>
      </c>
      <c r="G38" s="2" t="s">
        <v>1940</v>
      </c>
      <c r="H38" s="2">
        <v>72204</v>
      </c>
      <c r="I38" t="s">
        <v>1950</v>
      </c>
    </row>
    <row r="39" spans="1:9" x14ac:dyDescent="0.3">
      <c r="A39" s="2" t="s">
        <v>102</v>
      </c>
      <c r="B39" s="2" t="s">
        <v>2127</v>
      </c>
      <c r="C39" s="2" t="s">
        <v>2128</v>
      </c>
      <c r="D39" s="2" t="s">
        <v>2129</v>
      </c>
      <c r="E39" s="2" t="s">
        <v>2130</v>
      </c>
      <c r="F39" s="2" t="s">
        <v>2131</v>
      </c>
      <c r="G39" s="2" t="s">
        <v>1940</v>
      </c>
      <c r="H39" s="2">
        <v>80291</v>
      </c>
      <c r="I39" t="s">
        <v>1950</v>
      </c>
    </row>
    <row r="40" spans="1:9" x14ac:dyDescent="0.3">
      <c r="A40" s="2" t="s">
        <v>104</v>
      </c>
      <c r="B40" s="2" t="s">
        <v>2132</v>
      </c>
      <c r="C40" s="2" t="s">
        <v>2133</v>
      </c>
      <c r="D40" s="2" t="s">
        <v>2134</v>
      </c>
      <c r="E40" s="2" t="s">
        <v>2135</v>
      </c>
      <c r="F40" s="2" t="s">
        <v>2136</v>
      </c>
      <c r="G40" s="2" t="s">
        <v>1940</v>
      </c>
      <c r="H40" s="2">
        <v>55458</v>
      </c>
      <c r="I40" t="s">
        <v>1950</v>
      </c>
    </row>
    <row r="41" spans="1:9" x14ac:dyDescent="0.3">
      <c r="A41" s="2" t="s">
        <v>106</v>
      </c>
      <c r="B41" s="2" t="s">
        <v>2137</v>
      </c>
      <c r="C41" s="2"/>
      <c r="D41" s="2"/>
      <c r="E41" s="2" t="s">
        <v>2138</v>
      </c>
      <c r="F41" s="2" t="s">
        <v>2139</v>
      </c>
      <c r="G41" s="2" t="s">
        <v>1940</v>
      </c>
      <c r="H41" s="2">
        <v>85715</v>
      </c>
      <c r="I41" t="s">
        <v>1941</v>
      </c>
    </row>
    <row r="42" spans="1:9" x14ac:dyDescent="0.3">
      <c r="A42" s="2" t="s">
        <v>108</v>
      </c>
      <c r="B42" s="2" t="s">
        <v>2140</v>
      </c>
      <c r="C42" s="2"/>
      <c r="D42" s="2" t="s">
        <v>2141</v>
      </c>
      <c r="E42" s="2" t="s">
        <v>2142</v>
      </c>
      <c r="F42" s="2" t="s">
        <v>2143</v>
      </c>
      <c r="G42" s="2" t="s">
        <v>1940</v>
      </c>
      <c r="H42" s="2">
        <v>70116</v>
      </c>
      <c r="I42" t="s">
        <v>1950</v>
      </c>
    </row>
    <row r="43" spans="1:9" x14ac:dyDescent="0.3">
      <c r="A43" s="2" t="s">
        <v>111</v>
      </c>
      <c r="B43" s="2" t="s">
        <v>2144</v>
      </c>
      <c r="C43" s="2" t="s">
        <v>2145</v>
      </c>
      <c r="D43" s="2" t="s">
        <v>2146</v>
      </c>
      <c r="E43" s="2" t="s">
        <v>2147</v>
      </c>
      <c r="F43" s="2" t="s">
        <v>2148</v>
      </c>
      <c r="G43" s="2" t="s">
        <v>1940</v>
      </c>
      <c r="H43" s="2">
        <v>6183</v>
      </c>
      <c r="I43" t="s">
        <v>1941</v>
      </c>
    </row>
    <row r="44" spans="1:9" x14ac:dyDescent="0.3">
      <c r="A44" s="2" t="s">
        <v>113</v>
      </c>
      <c r="B44" s="2" t="s">
        <v>2149</v>
      </c>
      <c r="C44" s="2" t="s">
        <v>2150</v>
      </c>
      <c r="D44" s="2" t="s">
        <v>2151</v>
      </c>
      <c r="E44" s="2" t="s">
        <v>2152</v>
      </c>
      <c r="F44" s="2" t="s">
        <v>2153</v>
      </c>
      <c r="G44" s="2" t="s">
        <v>1940</v>
      </c>
      <c r="H44" s="2">
        <v>84409</v>
      </c>
      <c r="I44" t="s">
        <v>1941</v>
      </c>
    </row>
    <row r="45" spans="1:9" x14ac:dyDescent="0.3">
      <c r="A45" s="2" t="s">
        <v>116</v>
      </c>
      <c r="B45" s="2" t="s">
        <v>2154</v>
      </c>
      <c r="C45" s="2"/>
      <c r="D45" s="2" t="s">
        <v>2155</v>
      </c>
      <c r="E45" s="2" t="s">
        <v>2156</v>
      </c>
      <c r="F45" s="2" t="s">
        <v>2157</v>
      </c>
      <c r="G45" s="2" t="s">
        <v>1940</v>
      </c>
      <c r="H45" s="2">
        <v>2216</v>
      </c>
      <c r="I45" t="s">
        <v>1950</v>
      </c>
    </row>
    <row r="46" spans="1:9" x14ac:dyDescent="0.3">
      <c r="A46" s="2" t="s">
        <v>119</v>
      </c>
      <c r="B46" s="2" t="s">
        <v>2158</v>
      </c>
      <c r="C46" s="2" t="s">
        <v>2159</v>
      </c>
      <c r="D46" s="2" t="s">
        <v>2160</v>
      </c>
      <c r="E46" s="2" t="s">
        <v>2161</v>
      </c>
      <c r="F46" s="2" t="s">
        <v>2162</v>
      </c>
      <c r="G46" s="2" t="s">
        <v>1940</v>
      </c>
      <c r="H46" s="2">
        <v>14604</v>
      </c>
      <c r="I46" t="s">
        <v>1941</v>
      </c>
    </row>
    <row r="47" spans="1:9" x14ac:dyDescent="0.3">
      <c r="A47" s="2" t="s">
        <v>121</v>
      </c>
      <c r="B47" s="2" t="s">
        <v>2163</v>
      </c>
      <c r="C47" s="2" t="s">
        <v>2164</v>
      </c>
      <c r="D47" s="2" t="s">
        <v>2165</v>
      </c>
      <c r="E47" s="2" t="s">
        <v>2166</v>
      </c>
      <c r="F47" s="2" t="s">
        <v>2167</v>
      </c>
      <c r="G47" s="2" t="s">
        <v>1940</v>
      </c>
      <c r="H47" s="2">
        <v>10469</v>
      </c>
      <c r="I47" t="s">
        <v>1950</v>
      </c>
    </row>
    <row r="48" spans="1:9" x14ac:dyDescent="0.3">
      <c r="A48" s="2" t="s">
        <v>124</v>
      </c>
      <c r="B48" s="2" t="s">
        <v>2168</v>
      </c>
      <c r="C48" s="2"/>
      <c r="D48" s="2" t="s">
        <v>2169</v>
      </c>
      <c r="E48" s="2" t="s">
        <v>2170</v>
      </c>
      <c r="F48" s="2" t="s">
        <v>2171</v>
      </c>
      <c r="G48" s="2" t="s">
        <v>1940</v>
      </c>
      <c r="H48" s="2">
        <v>35205</v>
      </c>
      <c r="I48" t="s">
        <v>1941</v>
      </c>
    </row>
    <row r="49" spans="1:9" x14ac:dyDescent="0.3">
      <c r="A49" s="2" t="s">
        <v>127</v>
      </c>
      <c r="B49" s="2" t="s">
        <v>2172</v>
      </c>
      <c r="C49" s="2" t="s">
        <v>2173</v>
      </c>
      <c r="D49" s="2" t="s">
        <v>2174</v>
      </c>
      <c r="E49" s="2" t="s">
        <v>2175</v>
      </c>
      <c r="F49" s="2" t="s">
        <v>2176</v>
      </c>
      <c r="G49" s="2" t="s">
        <v>1940</v>
      </c>
      <c r="H49" s="2">
        <v>92415</v>
      </c>
      <c r="I49" t="s">
        <v>1941</v>
      </c>
    </row>
    <row r="50" spans="1:9" x14ac:dyDescent="0.3">
      <c r="A50" s="2" t="s">
        <v>130</v>
      </c>
      <c r="B50" s="2" t="s">
        <v>2177</v>
      </c>
      <c r="C50" s="2" t="s">
        <v>2178</v>
      </c>
      <c r="D50" s="2"/>
      <c r="E50" s="2" t="s">
        <v>2179</v>
      </c>
      <c r="F50" s="2" t="s">
        <v>2180</v>
      </c>
      <c r="G50" s="2" t="s">
        <v>1940</v>
      </c>
      <c r="H50" s="2">
        <v>23514</v>
      </c>
      <c r="I50" t="s">
        <v>1950</v>
      </c>
    </row>
    <row r="51" spans="1:9" x14ac:dyDescent="0.3">
      <c r="A51" s="2" t="s">
        <v>133</v>
      </c>
      <c r="B51" s="2" t="s">
        <v>2181</v>
      </c>
      <c r="C51" s="2" t="s">
        <v>2182</v>
      </c>
      <c r="D51" s="2" t="s">
        <v>2183</v>
      </c>
      <c r="E51" s="2" t="s">
        <v>2184</v>
      </c>
      <c r="F51" s="2" t="s">
        <v>2185</v>
      </c>
      <c r="G51" s="2" t="s">
        <v>1940</v>
      </c>
      <c r="H51" s="2">
        <v>20409</v>
      </c>
      <c r="I51" t="s">
        <v>1950</v>
      </c>
    </row>
    <row r="52" spans="1:9" x14ac:dyDescent="0.3">
      <c r="A52" s="2" t="s">
        <v>135</v>
      </c>
      <c r="B52" s="2" t="s">
        <v>2186</v>
      </c>
      <c r="C52" s="2" t="s">
        <v>2187</v>
      </c>
      <c r="D52" s="2" t="s">
        <v>2188</v>
      </c>
      <c r="E52" s="2" t="s">
        <v>2189</v>
      </c>
      <c r="F52" s="2" t="s">
        <v>2190</v>
      </c>
      <c r="G52" s="2" t="s">
        <v>1940</v>
      </c>
      <c r="H52" s="2">
        <v>33355</v>
      </c>
      <c r="I52" t="s">
        <v>1950</v>
      </c>
    </row>
    <row r="53" spans="1:9" x14ac:dyDescent="0.3">
      <c r="A53" s="2" t="s">
        <v>138</v>
      </c>
      <c r="B53" s="2" t="s">
        <v>2191</v>
      </c>
      <c r="C53" s="2" t="s">
        <v>2192</v>
      </c>
      <c r="D53" s="2" t="s">
        <v>2193</v>
      </c>
      <c r="E53" s="2" t="s">
        <v>2194</v>
      </c>
      <c r="F53" s="2" t="s">
        <v>1947</v>
      </c>
      <c r="G53" s="2" t="s">
        <v>1948</v>
      </c>
      <c r="H53" s="2" t="s">
        <v>1949</v>
      </c>
      <c r="I53" t="s">
        <v>1941</v>
      </c>
    </row>
    <row r="54" spans="1:9" x14ac:dyDescent="0.3">
      <c r="A54" s="2" t="s">
        <v>140</v>
      </c>
      <c r="B54" s="2" t="s">
        <v>2195</v>
      </c>
      <c r="C54" s="2" t="s">
        <v>2196</v>
      </c>
      <c r="D54" s="2"/>
      <c r="E54" s="2" t="s">
        <v>2197</v>
      </c>
      <c r="F54" s="2" t="s">
        <v>2198</v>
      </c>
      <c r="G54" s="2" t="s">
        <v>2115</v>
      </c>
      <c r="H54" s="2" t="s">
        <v>2199</v>
      </c>
      <c r="I54" t="s">
        <v>1950</v>
      </c>
    </row>
    <row r="55" spans="1:9" x14ac:dyDescent="0.3">
      <c r="A55" s="2" t="s">
        <v>2200</v>
      </c>
      <c r="B55" s="2" t="s">
        <v>2201</v>
      </c>
      <c r="C55" s="2" t="s">
        <v>2202</v>
      </c>
      <c r="D55" s="2" t="s">
        <v>2203</v>
      </c>
      <c r="E55" s="2" t="s">
        <v>2204</v>
      </c>
      <c r="F55" s="2" t="s">
        <v>2205</v>
      </c>
      <c r="G55" s="2" t="s">
        <v>1940</v>
      </c>
      <c r="H55" s="2">
        <v>84605</v>
      </c>
      <c r="I55" t="s">
        <v>1950</v>
      </c>
    </row>
    <row r="56" spans="1:9" x14ac:dyDescent="0.3">
      <c r="A56" s="2" t="s">
        <v>142</v>
      </c>
      <c r="B56" s="2" t="s">
        <v>2206</v>
      </c>
      <c r="C56" s="2" t="s">
        <v>2207</v>
      </c>
      <c r="D56" s="2" t="s">
        <v>2208</v>
      </c>
      <c r="E56" s="2" t="s">
        <v>2209</v>
      </c>
      <c r="F56" s="2" t="s">
        <v>2210</v>
      </c>
      <c r="G56" s="2" t="s">
        <v>1940</v>
      </c>
      <c r="H56" s="2">
        <v>43666</v>
      </c>
      <c r="I56" t="s">
        <v>1950</v>
      </c>
    </row>
    <row r="57" spans="1:9" x14ac:dyDescent="0.3">
      <c r="A57" s="2" t="s">
        <v>144</v>
      </c>
      <c r="B57" s="2" t="s">
        <v>2211</v>
      </c>
      <c r="C57" s="2"/>
      <c r="D57" s="2" t="s">
        <v>2212</v>
      </c>
      <c r="E57" s="2" t="s">
        <v>2213</v>
      </c>
      <c r="F57" s="2" t="s">
        <v>2214</v>
      </c>
      <c r="G57" s="2" t="s">
        <v>1940</v>
      </c>
      <c r="H57" s="2">
        <v>8650</v>
      </c>
      <c r="I57" t="s">
        <v>1950</v>
      </c>
    </row>
    <row r="58" spans="1:9" x14ac:dyDescent="0.3">
      <c r="A58" s="2" t="s">
        <v>147</v>
      </c>
      <c r="B58" s="2" t="s">
        <v>2215</v>
      </c>
      <c r="C58" s="2" t="s">
        <v>2216</v>
      </c>
      <c r="D58" s="2" t="s">
        <v>2217</v>
      </c>
      <c r="E58" s="2" t="s">
        <v>2218</v>
      </c>
      <c r="F58" s="2" t="s">
        <v>2219</v>
      </c>
      <c r="G58" s="2" t="s">
        <v>1940</v>
      </c>
      <c r="H58" s="2">
        <v>33686</v>
      </c>
      <c r="I58" t="s">
        <v>1941</v>
      </c>
    </row>
    <row r="59" spans="1:9" x14ac:dyDescent="0.3">
      <c r="A59" s="2" t="s">
        <v>149</v>
      </c>
      <c r="B59" s="2" t="s">
        <v>2220</v>
      </c>
      <c r="C59" s="2" t="s">
        <v>2221</v>
      </c>
      <c r="D59" s="2" t="s">
        <v>2222</v>
      </c>
      <c r="E59" s="2" t="s">
        <v>2223</v>
      </c>
      <c r="F59" s="2" t="s">
        <v>2224</v>
      </c>
      <c r="G59" s="2" t="s">
        <v>1940</v>
      </c>
      <c r="H59" s="2">
        <v>32590</v>
      </c>
      <c r="I59" t="s">
        <v>1950</v>
      </c>
    </row>
    <row r="60" spans="1:9" x14ac:dyDescent="0.3">
      <c r="A60" s="2" t="s">
        <v>152</v>
      </c>
      <c r="B60" s="2" t="s">
        <v>2225</v>
      </c>
      <c r="C60" s="2"/>
      <c r="D60" s="2" t="s">
        <v>2226</v>
      </c>
      <c r="E60" s="2" t="s">
        <v>2227</v>
      </c>
      <c r="F60" s="2" t="s">
        <v>2228</v>
      </c>
      <c r="G60" s="2" t="s">
        <v>1940</v>
      </c>
      <c r="H60" s="2">
        <v>33543</v>
      </c>
      <c r="I60" t="s">
        <v>1941</v>
      </c>
    </row>
    <row r="61" spans="1:9" x14ac:dyDescent="0.3">
      <c r="A61" s="2" t="s">
        <v>154</v>
      </c>
      <c r="B61" s="2" t="s">
        <v>2229</v>
      </c>
      <c r="C61" s="2" t="s">
        <v>2230</v>
      </c>
      <c r="D61" s="2"/>
      <c r="E61" s="2" t="s">
        <v>2231</v>
      </c>
      <c r="F61" s="2" t="s">
        <v>2232</v>
      </c>
      <c r="G61" s="2" t="s">
        <v>1940</v>
      </c>
      <c r="H61" s="2">
        <v>55123</v>
      </c>
      <c r="I61" t="s">
        <v>1941</v>
      </c>
    </row>
    <row r="62" spans="1:9" x14ac:dyDescent="0.3">
      <c r="A62" s="2" t="s">
        <v>156</v>
      </c>
      <c r="B62" s="2" t="s">
        <v>2233</v>
      </c>
      <c r="C62" s="2" t="s">
        <v>2234</v>
      </c>
      <c r="D62" s="2" t="s">
        <v>2235</v>
      </c>
      <c r="E62" s="2" t="s">
        <v>2236</v>
      </c>
      <c r="F62" s="2" t="s">
        <v>2237</v>
      </c>
      <c r="G62" s="2" t="s">
        <v>1940</v>
      </c>
      <c r="H62" s="2">
        <v>46862</v>
      </c>
      <c r="I62" t="s">
        <v>1950</v>
      </c>
    </row>
    <row r="63" spans="1:9" x14ac:dyDescent="0.3">
      <c r="A63" s="2" t="s">
        <v>158</v>
      </c>
      <c r="B63" s="2" t="s">
        <v>2238</v>
      </c>
      <c r="C63" s="2"/>
      <c r="D63" s="2" t="s">
        <v>2239</v>
      </c>
      <c r="E63" s="2" t="s">
        <v>2240</v>
      </c>
      <c r="F63" s="2" t="s">
        <v>2241</v>
      </c>
      <c r="G63" s="2" t="s">
        <v>2115</v>
      </c>
      <c r="H63" s="2" t="s">
        <v>2242</v>
      </c>
      <c r="I63" t="s">
        <v>1941</v>
      </c>
    </row>
    <row r="64" spans="1:9" x14ac:dyDescent="0.3">
      <c r="A64" s="2" t="s">
        <v>161</v>
      </c>
      <c r="B64" s="2" t="s">
        <v>2243</v>
      </c>
      <c r="C64" s="2"/>
      <c r="D64" s="2" t="s">
        <v>2244</v>
      </c>
      <c r="E64" s="2" t="s">
        <v>2245</v>
      </c>
      <c r="F64" s="2" t="s">
        <v>2246</v>
      </c>
      <c r="G64" s="2" t="s">
        <v>1940</v>
      </c>
      <c r="H64" s="2">
        <v>34114</v>
      </c>
      <c r="I64" t="s">
        <v>1941</v>
      </c>
    </row>
    <row r="65" spans="1:9" x14ac:dyDescent="0.3">
      <c r="A65" s="2" t="s">
        <v>163</v>
      </c>
      <c r="B65" s="2" t="s">
        <v>2247</v>
      </c>
      <c r="C65" s="2" t="s">
        <v>2248</v>
      </c>
      <c r="D65" s="2" t="s">
        <v>2249</v>
      </c>
      <c r="E65" s="2" t="s">
        <v>2250</v>
      </c>
      <c r="F65" s="2" t="s">
        <v>2251</v>
      </c>
      <c r="G65" s="2" t="s">
        <v>1940</v>
      </c>
      <c r="H65" s="2">
        <v>60681</v>
      </c>
      <c r="I65" t="s">
        <v>1950</v>
      </c>
    </row>
    <row r="66" spans="1:9" x14ac:dyDescent="0.3">
      <c r="A66" s="2" t="s">
        <v>165</v>
      </c>
      <c r="B66" s="2" t="s">
        <v>2252</v>
      </c>
      <c r="C66" s="2"/>
      <c r="D66" s="2" t="s">
        <v>2253</v>
      </c>
      <c r="E66" s="2" t="s">
        <v>2254</v>
      </c>
      <c r="F66" s="2" t="s">
        <v>2255</v>
      </c>
      <c r="G66" s="2" t="s">
        <v>1940</v>
      </c>
      <c r="H66" s="2">
        <v>7104</v>
      </c>
      <c r="I66" t="s">
        <v>1941</v>
      </c>
    </row>
    <row r="67" spans="1:9" x14ac:dyDescent="0.3">
      <c r="A67" s="2" t="s">
        <v>167</v>
      </c>
      <c r="B67" s="2" t="s">
        <v>2256</v>
      </c>
      <c r="C67" s="2" t="s">
        <v>2257</v>
      </c>
      <c r="D67" s="2" t="s">
        <v>2258</v>
      </c>
      <c r="E67" s="2" t="s">
        <v>2259</v>
      </c>
      <c r="F67" s="2" t="s">
        <v>2260</v>
      </c>
      <c r="G67" s="2" t="s">
        <v>1940</v>
      </c>
      <c r="H67" s="2">
        <v>22184</v>
      </c>
      <c r="I67" t="s">
        <v>1941</v>
      </c>
    </row>
    <row r="68" spans="1:9" x14ac:dyDescent="0.3">
      <c r="A68" s="2" t="s">
        <v>169</v>
      </c>
      <c r="B68" s="2" t="s">
        <v>2261</v>
      </c>
      <c r="C68" s="2" t="s">
        <v>2262</v>
      </c>
      <c r="D68" s="2" t="s">
        <v>2263</v>
      </c>
      <c r="E68" s="2" t="s">
        <v>2264</v>
      </c>
      <c r="F68" s="2" t="s">
        <v>2265</v>
      </c>
      <c r="G68" s="2" t="s">
        <v>1940</v>
      </c>
      <c r="H68" s="2">
        <v>76178</v>
      </c>
      <c r="I68" t="s">
        <v>1941</v>
      </c>
    </row>
    <row r="69" spans="1:9" x14ac:dyDescent="0.3">
      <c r="A69" s="2" t="s">
        <v>172</v>
      </c>
      <c r="B69" s="2" t="s">
        <v>2266</v>
      </c>
      <c r="C69" s="2" t="s">
        <v>2267</v>
      </c>
      <c r="D69" s="2" t="s">
        <v>2268</v>
      </c>
      <c r="E69" s="2" t="s">
        <v>2269</v>
      </c>
      <c r="F69" s="2" t="s">
        <v>2270</v>
      </c>
      <c r="G69" s="2" t="s">
        <v>1940</v>
      </c>
      <c r="H69" s="2">
        <v>91505</v>
      </c>
      <c r="I69" t="s">
        <v>1950</v>
      </c>
    </row>
    <row r="70" spans="1:9" x14ac:dyDescent="0.3">
      <c r="A70" s="2" t="s">
        <v>174</v>
      </c>
      <c r="B70" s="2" t="s">
        <v>2271</v>
      </c>
      <c r="C70" s="2" t="s">
        <v>2272</v>
      </c>
      <c r="D70" s="2" t="s">
        <v>2273</v>
      </c>
      <c r="E70" s="2" t="s">
        <v>2274</v>
      </c>
      <c r="F70" s="2" t="s">
        <v>2275</v>
      </c>
      <c r="G70" s="2" t="s">
        <v>1940</v>
      </c>
      <c r="H70" s="2">
        <v>37665</v>
      </c>
      <c r="I70" t="s">
        <v>1950</v>
      </c>
    </row>
    <row r="71" spans="1:9" x14ac:dyDescent="0.3">
      <c r="A71" s="2" t="s">
        <v>177</v>
      </c>
      <c r="B71" s="2" t="s">
        <v>2276</v>
      </c>
      <c r="C71" s="2" t="s">
        <v>2277</v>
      </c>
      <c r="D71" s="2" t="s">
        <v>2278</v>
      </c>
      <c r="E71" s="2" t="s">
        <v>2279</v>
      </c>
      <c r="F71" s="2" t="s">
        <v>2280</v>
      </c>
      <c r="G71" s="2" t="s">
        <v>2115</v>
      </c>
      <c r="H71" s="2" t="s">
        <v>2281</v>
      </c>
      <c r="I71" t="s">
        <v>1941</v>
      </c>
    </row>
    <row r="72" spans="1:9" x14ac:dyDescent="0.3">
      <c r="A72" s="2" t="s">
        <v>179</v>
      </c>
      <c r="B72" s="2" t="s">
        <v>2282</v>
      </c>
      <c r="C72" s="2" t="s">
        <v>2283</v>
      </c>
      <c r="D72" s="2" t="s">
        <v>2284</v>
      </c>
      <c r="E72" s="2" t="s">
        <v>2285</v>
      </c>
      <c r="F72" s="2" t="s">
        <v>2286</v>
      </c>
      <c r="G72" s="2" t="s">
        <v>1940</v>
      </c>
      <c r="H72" s="2">
        <v>43231</v>
      </c>
      <c r="I72" t="s">
        <v>1950</v>
      </c>
    </row>
    <row r="73" spans="1:9" x14ac:dyDescent="0.3">
      <c r="A73" s="2" t="s">
        <v>181</v>
      </c>
      <c r="B73" s="2" t="s">
        <v>2287</v>
      </c>
      <c r="C73" s="2" t="s">
        <v>2288</v>
      </c>
      <c r="D73" s="2" t="s">
        <v>2289</v>
      </c>
      <c r="E73" s="2" t="s">
        <v>2290</v>
      </c>
      <c r="F73" s="2" t="s">
        <v>2291</v>
      </c>
      <c r="G73" s="2" t="s">
        <v>1948</v>
      </c>
      <c r="H73" s="2" t="s">
        <v>2292</v>
      </c>
      <c r="I73" t="s">
        <v>1950</v>
      </c>
    </row>
    <row r="74" spans="1:9" x14ac:dyDescent="0.3">
      <c r="A74" s="2" t="s">
        <v>183</v>
      </c>
      <c r="B74" s="2" t="s">
        <v>2293</v>
      </c>
      <c r="C74" s="2"/>
      <c r="D74" s="2" t="s">
        <v>2294</v>
      </c>
      <c r="E74" s="2" t="s">
        <v>2295</v>
      </c>
      <c r="F74" s="2" t="s">
        <v>2143</v>
      </c>
      <c r="G74" s="2" t="s">
        <v>1940</v>
      </c>
      <c r="H74" s="2">
        <v>70183</v>
      </c>
      <c r="I74" t="s">
        <v>1950</v>
      </c>
    </row>
    <row r="75" spans="1:9" x14ac:dyDescent="0.3">
      <c r="A75" s="2" t="s">
        <v>186</v>
      </c>
      <c r="B75" s="2" t="s">
        <v>2296</v>
      </c>
      <c r="C75" s="2"/>
      <c r="D75" s="2" t="s">
        <v>2297</v>
      </c>
      <c r="E75" s="2" t="s">
        <v>2298</v>
      </c>
      <c r="F75" s="2" t="s">
        <v>2299</v>
      </c>
      <c r="G75" s="2" t="s">
        <v>1940</v>
      </c>
      <c r="H75" s="2">
        <v>28230</v>
      </c>
      <c r="I75" t="s">
        <v>1941</v>
      </c>
    </row>
    <row r="76" spans="1:9" x14ac:dyDescent="0.3">
      <c r="A76" s="2" t="s">
        <v>188</v>
      </c>
      <c r="B76" s="2" t="s">
        <v>2300</v>
      </c>
      <c r="C76" s="2" t="s">
        <v>2301</v>
      </c>
      <c r="D76" s="2" t="s">
        <v>2302</v>
      </c>
      <c r="E76" s="2" t="s">
        <v>2303</v>
      </c>
      <c r="F76" s="2" t="s">
        <v>1961</v>
      </c>
      <c r="G76" s="2" t="s">
        <v>1940</v>
      </c>
      <c r="H76" s="2">
        <v>1114</v>
      </c>
      <c r="I76" t="s">
        <v>1941</v>
      </c>
    </row>
    <row r="77" spans="1:9" x14ac:dyDescent="0.3">
      <c r="A77" s="2" t="s">
        <v>191</v>
      </c>
      <c r="B77" s="2" t="s">
        <v>2304</v>
      </c>
      <c r="C77" s="2" t="s">
        <v>2305</v>
      </c>
      <c r="D77" s="2" t="s">
        <v>2306</v>
      </c>
      <c r="E77" s="2" t="s">
        <v>2307</v>
      </c>
      <c r="F77" s="2" t="s">
        <v>2308</v>
      </c>
      <c r="G77" s="2" t="s">
        <v>1948</v>
      </c>
      <c r="H77" s="2" t="s">
        <v>2309</v>
      </c>
      <c r="I77" t="s">
        <v>1941</v>
      </c>
    </row>
    <row r="78" spans="1:9" x14ac:dyDescent="0.3">
      <c r="A78" s="2" t="s">
        <v>194</v>
      </c>
      <c r="B78" s="2" t="s">
        <v>2310</v>
      </c>
      <c r="C78" s="2"/>
      <c r="D78" s="2" t="s">
        <v>2311</v>
      </c>
      <c r="E78" s="2" t="s">
        <v>2312</v>
      </c>
      <c r="F78" s="2" t="s">
        <v>2313</v>
      </c>
      <c r="G78" s="2" t="s">
        <v>1948</v>
      </c>
      <c r="H78" s="2" t="s">
        <v>2314</v>
      </c>
      <c r="I78" t="s">
        <v>1941</v>
      </c>
    </row>
    <row r="79" spans="1:9" x14ac:dyDescent="0.3">
      <c r="A79" s="2" t="s">
        <v>197</v>
      </c>
      <c r="B79" s="2" t="s">
        <v>2315</v>
      </c>
      <c r="C79" s="2" t="s">
        <v>2316</v>
      </c>
      <c r="D79" s="2" t="s">
        <v>2317</v>
      </c>
      <c r="E79" s="2" t="s">
        <v>2318</v>
      </c>
      <c r="F79" s="2" t="s">
        <v>2319</v>
      </c>
      <c r="G79" s="2" t="s">
        <v>1940</v>
      </c>
      <c r="H79" s="2">
        <v>79705</v>
      </c>
      <c r="I79" t="s">
        <v>1950</v>
      </c>
    </row>
    <row r="80" spans="1:9" x14ac:dyDescent="0.3">
      <c r="A80" s="2" t="s">
        <v>199</v>
      </c>
      <c r="B80" s="2" t="s">
        <v>2320</v>
      </c>
      <c r="C80" s="2" t="s">
        <v>2321</v>
      </c>
      <c r="D80" s="2" t="s">
        <v>2322</v>
      </c>
      <c r="E80" s="2" t="s">
        <v>2323</v>
      </c>
      <c r="F80" s="2" t="s">
        <v>2324</v>
      </c>
      <c r="G80" s="2" t="s">
        <v>1940</v>
      </c>
      <c r="H80" s="2">
        <v>75323</v>
      </c>
      <c r="I80" t="s">
        <v>1941</v>
      </c>
    </row>
    <row r="81" spans="1:9" x14ac:dyDescent="0.3">
      <c r="A81" s="2" t="s">
        <v>201</v>
      </c>
      <c r="B81" s="2" t="s">
        <v>2325</v>
      </c>
      <c r="C81" s="2" t="s">
        <v>2326</v>
      </c>
      <c r="D81" s="2" t="s">
        <v>2327</v>
      </c>
      <c r="E81" s="2" t="s">
        <v>2328</v>
      </c>
      <c r="F81" s="2" t="s">
        <v>2329</v>
      </c>
      <c r="G81" s="2" t="s">
        <v>1940</v>
      </c>
      <c r="H81" s="2">
        <v>20189</v>
      </c>
      <c r="I81" t="s">
        <v>1950</v>
      </c>
    </row>
    <row r="82" spans="1:9" x14ac:dyDescent="0.3">
      <c r="A82" s="2" t="s">
        <v>204</v>
      </c>
      <c r="B82" s="2" t="s">
        <v>2330</v>
      </c>
      <c r="C82" s="2" t="s">
        <v>2331</v>
      </c>
      <c r="D82" s="2" t="s">
        <v>2332</v>
      </c>
      <c r="E82" s="2" t="s">
        <v>2333</v>
      </c>
      <c r="F82" s="2" t="s">
        <v>2334</v>
      </c>
      <c r="G82" s="2" t="s">
        <v>1940</v>
      </c>
      <c r="H82" s="2">
        <v>94627</v>
      </c>
      <c r="I82" t="s">
        <v>1941</v>
      </c>
    </row>
    <row r="83" spans="1:9" x14ac:dyDescent="0.3">
      <c r="A83" s="2" t="s">
        <v>207</v>
      </c>
      <c r="B83" s="2" t="s">
        <v>2335</v>
      </c>
      <c r="C83" s="2" t="s">
        <v>2336</v>
      </c>
      <c r="D83" s="2" t="s">
        <v>2337</v>
      </c>
      <c r="E83" s="2" t="s">
        <v>2338</v>
      </c>
      <c r="F83" s="2" t="s">
        <v>2339</v>
      </c>
      <c r="G83" s="2" t="s">
        <v>1940</v>
      </c>
      <c r="H83" s="2">
        <v>80930</v>
      </c>
      <c r="I83" t="s">
        <v>1941</v>
      </c>
    </row>
    <row r="84" spans="1:9" x14ac:dyDescent="0.3">
      <c r="A84" s="2" t="s">
        <v>209</v>
      </c>
      <c r="B84" s="2" t="s">
        <v>2340</v>
      </c>
      <c r="C84" s="2" t="s">
        <v>2341</v>
      </c>
      <c r="D84" s="2" t="s">
        <v>2342</v>
      </c>
      <c r="E84" s="2" t="s">
        <v>2343</v>
      </c>
      <c r="F84" s="2" t="s">
        <v>2344</v>
      </c>
      <c r="G84" s="2" t="s">
        <v>1948</v>
      </c>
      <c r="H84" s="2" t="s">
        <v>2345</v>
      </c>
      <c r="I84" t="s">
        <v>1941</v>
      </c>
    </row>
    <row r="85" spans="1:9" x14ac:dyDescent="0.3">
      <c r="A85" s="2" t="s">
        <v>212</v>
      </c>
      <c r="B85" s="2" t="s">
        <v>2346</v>
      </c>
      <c r="C85" s="2"/>
      <c r="D85" s="2" t="s">
        <v>2347</v>
      </c>
      <c r="E85" s="2" t="s">
        <v>2348</v>
      </c>
      <c r="F85" s="2" t="s">
        <v>2349</v>
      </c>
      <c r="G85" s="2" t="s">
        <v>1940</v>
      </c>
      <c r="H85" s="2">
        <v>14205</v>
      </c>
      <c r="I85" t="s">
        <v>1941</v>
      </c>
    </row>
    <row r="86" spans="1:9" x14ac:dyDescent="0.3">
      <c r="A86" s="2" t="s">
        <v>214</v>
      </c>
      <c r="B86" s="2" t="s">
        <v>2350</v>
      </c>
      <c r="C86" s="2" t="s">
        <v>2351</v>
      </c>
      <c r="D86" s="2" t="s">
        <v>2352</v>
      </c>
      <c r="E86" s="2" t="s">
        <v>2353</v>
      </c>
      <c r="F86" s="2" t="s">
        <v>2354</v>
      </c>
      <c r="G86" s="2" t="s">
        <v>1940</v>
      </c>
      <c r="H86" s="2">
        <v>93715</v>
      </c>
      <c r="I86" t="s">
        <v>1950</v>
      </c>
    </row>
    <row r="87" spans="1:9" x14ac:dyDescent="0.3">
      <c r="A87" s="2" t="s">
        <v>216</v>
      </c>
      <c r="B87" s="2" t="s">
        <v>2355</v>
      </c>
      <c r="C87" s="2" t="s">
        <v>2356</v>
      </c>
      <c r="D87" s="2"/>
      <c r="E87" s="2" t="s">
        <v>2357</v>
      </c>
      <c r="F87" s="2" t="s">
        <v>2265</v>
      </c>
      <c r="G87" s="2" t="s">
        <v>1940</v>
      </c>
      <c r="H87" s="2">
        <v>76121</v>
      </c>
      <c r="I87" t="s">
        <v>1950</v>
      </c>
    </row>
    <row r="88" spans="1:9" x14ac:dyDescent="0.3">
      <c r="A88" s="2" t="s">
        <v>313</v>
      </c>
      <c r="B88" s="2" t="s">
        <v>2358</v>
      </c>
      <c r="C88" s="2" t="s">
        <v>2359</v>
      </c>
      <c r="D88" s="2"/>
      <c r="E88" s="2" t="s">
        <v>2360</v>
      </c>
      <c r="F88" s="2" t="s">
        <v>2361</v>
      </c>
      <c r="G88" s="2" t="s">
        <v>1940</v>
      </c>
      <c r="H88" s="2">
        <v>73179</v>
      </c>
      <c r="I88" t="s">
        <v>1941</v>
      </c>
    </row>
    <row r="89" spans="1:9" x14ac:dyDescent="0.3">
      <c r="A89" s="2" t="s">
        <v>219</v>
      </c>
      <c r="B89" s="2" t="s">
        <v>2362</v>
      </c>
      <c r="C89" s="2" t="s">
        <v>2363</v>
      </c>
      <c r="D89" s="2"/>
      <c r="E89" s="2" t="s">
        <v>2364</v>
      </c>
      <c r="F89" s="2" t="s">
        <v>2365</v>
      </c>
      <c r="G89" s="2" t="s">
        <v>1940</v>
      </c>
      <c r="H89" s="2">
        <v>77705</v>
      </c>
      <c r="I89" t="s">
        <v>1950</v>
      </c>
    </row>
    <row r="90" spans="1:9" x14ac:dyDescent="0.3">
      <c r="A90" s="2" t="s">
        <v>221</v>
      </c>
      <c r="B90" s="2" t="s">
        <v>2366</v>
      </c>
      <c r="C90" s="2" t="s">
        <v>2367</v>
      </c>
      <c r="D90" s="2"/>
      <c r="E90" s="2" t="s">
        <v>2368</v>
      </c>
      <c r="F90" s="2" t="s">
        <v>2369</v>
      </c>
      <c r="G90" s="2" t="s">
        <v>1940</v>
      </c>
      <c r="H90" s="2">
        <v>89519</v>
      </c>
      <c r="I90" t="s">
        <v>1950</v>
      </c>
    </row>
    <row r="91" spans="1:9" x14ac:dyDescent="0.3">
      <c r="A91" s="2" t="s">
        <v>223</v>
      </c>
      <c r="B91" s="2" t="s">
        <v>2370</v>
      </c>
      <c r="C91" s="2" t="s">
        <v>2371</v>
      </c>
      <c r="D91" s="2" t="s">
        <v>2372</v>
      </c>
      <c r="E91" s="2" t="s">
        <v>2373</v>
      </c>
      <c r="F91" s="2" t="s">
        <v>2374</v>
      </c>
      <c r="G91" s="2" t="s">
        <v>1940</v>
      </c>
      <c r="H91" s="2">
        <v>64136</v>
      </c>
      <c r="I91" t="s">
        <v>1950</v>
      </c>
    </row>
    <row r="92" spans="1:9" x14ac:dyDescent="0.3">
      <c r="A92" s="2" t="s">
        <v>225</v>
      </c>
      <c r="B92" s="2" t="s">
        <v>2375</v>
      </c>
      <c r="C92" s="2"/>
      <c r="D92" s="2" t="s">
        <v>2376</v>
      </c>
      <c r="E92" s="2" t="s">
        <v>2377</v>
      </c>
      <c r="F92" s="2" t="s">
        <v>1947</v>
      </c>
      <c r="G92" s="2" t="s">
        <v>1948</v>
      </c>
      <c r="H92" s="2" t="s">
        <v>1949</v>
      </c>
      <c r="I92" t="s">
        <v>1941</v>
      </c>
    </row>
    <row r="93" spans="1:9" x14ac:dyDescent="0.3">
      <c r="A93" s="2" t="s">
        <v>227</v>
      </c>
      <c r="B93" s="2" t="s">
        <v>2378</v>
      </c>
      <c r="C93" s="2" t="s">
        <v>2379</v>
      </c>
      <c r="D93" s="2" t="s">
        <v>2380</v>
      </c>
      <c r="E93" s="2" t="s">
        <v>2381</v>
      </c>
      <c r="F93" s="2" t="s">
        <v>2382</v>
      </c>
      <c r="G93" s="2" t="s">
        <v>1940</v>
      </c>
      <c r="H93" s="2">
        <v>92878</v>
      </c>
      <c r="I93" t="s">
        <v>1950</v>
      </c>
    </row>
    <row r="94" spans="1:9" x14ac:dyDescent="0.3">
      <c r="A94" s="2" t="s">
        <v>229</v>
      </c>
      <c r="B94" s="2" t="s">
        <v>2383</v>
      </c>
      <c r="C94" s="2"/>
      <c r="D94" s="2" t="s">
        <v>2384</v>
      </c>
      <c r="E94" s="2" t="s">
        <v>2385</v>
      </c>
      <c r="F94" s="2" t="s">
        <v>2386</v>
      </c>
      <c r="G94" s="2" t="s">
        <v>1940</v>
      </c>
      <c r="H94" s="2">
        <v>78759</v>
      </c>
      <c r="I94" t="s">
        <v>1941</v>
      </c>
    </row>
    <row r="95" spans="1:9" x14ac:dyDescent="0.3">
      <c r="A95" s="2" t="s">
        <v>231</v>
      </c>
      <c r="B95" s="2" t="s">
        <v>2387</v>
      </c>
      <c r="C95" s="2" t="s">
        <v>2388</v>
      </c>
      <c r="D95" s="2" t="s">
        <v>2389</v>
      </c>
      <c r="E95" s="2" t="s">
        <v>2390</v>
      </c>
      <c r="F95" s="2" t="s">
        <v>2391</v>
      </c>
      <c r="G95" s="2" t="s">
        <v>2115</v>
      </c>
      <c r="H95" s="2" t="s">
        <v>2392</v>
      </c>
      <c r="I95" t="s">
        <v>1941</v>
      </c>
    </row>
    <row r="96" spans="1:9" x14ac:dyDescent="0.3">
      <c r="A96" s="2" t="s">
        <v>233</v>
      </c>
      <c r="B96" s="2" t="s">
        <v>2393</v>
      </c>
      <c r="C96" s="2"/>
      <c r="D96" s="2"/>
      <c r="E96" s="2" t="s">
        <v>2394</v>
      </c>
      <c r="F96" s="2" t="s">
        <v>2395</v>
      </c>
      <c r="G96" s="2" t="s">
        <v>1948</v>
      </c>
      <c r="H96" s="2" t="s">
        <v>2396</v>
      </c>
      <c r="I96" t="s">
        <v>1941</v>
      </c>
    </row>
    <row r="97" spans="1:9" x14ac:dyDescent="0.3">
      <c r="A97" s="2" t="s">
        <v>235</v>
      </c>
      <c r="B97" s="2" t="s">
        <v>2397</v>
      </c>
      <c r="C97" s="2" t="s">
        <v>2398</v>
      </c>
      <c r="D97" s="2"/>
      <c r="E97" s="2" t="s">
        <v>2399</v>
      </c>
      <c r="F97" s="2" t="s">
        <v>2354</v>
      </c>
      <c r="G97" s="2" t="s">
        <v>1940</v>
      </c>
      <c r="H97" s="2">
        <v>93762</v>
      </c>
      <c r="I97" t="s">
        <v>1950</v>
      </c>
    </row>
    <row r="98" spans="1:9" x14ac:dyDescent="0.3">
      <c r="A98" s="2" t="s">
        <v>237</v>
      </c>
      <c r="B98" s="2" t="s">
        <v>2400</v>
      </c>
      <c r="C98" s="2" t="s">
        <v>2401</v>
      </c>
      <c r="D98" s="2"/>
      <c r="E98" s="2" t="s">
        <v>2402</v>
      </c>
      <c r="F98" s="2" t="s">
        <v>2012</v>
      </c>
      <c r="G98" s="2" t="s">
        <v>1940</v>
      </c>
      <c r="H98" s="2">
        <v>63150</v>
      </c>
      <c r="I98" t="s">
        <v>1950</v>
      </c>
    </row>
    <row r="99" spans="1:9" x14ac:dyDescent="0.3">
      <c r="A99" s="2" t="s">
        <v>239</v>
      </c>
      <c r="B99" s="2" t="s">
        <v>2403</v>
      </c>
      <c r="C99" s="2" t="s">
        <v>2404</v>
      </c>
      <c r="D99" s="2" t="s">
        <v>2405</v>
      </c>
      <c r="E99" s="2" t="s">
        <v>2406</v>
      </c>
      <c r="F99" s="2" t="s">
        <v>2354</v>
      </c>
      <c r="G99" s="2" t="s">
        <v>1940</v>
      </c>
      <c r="H99" s="2">
        <v>93726</v>
      </c>
      <c r="I99" t="s">
        <v>1950</v>
      </c>
    </row>
    <row r="100" spans="1:9" x14ac:dyDescent="0.3">
      <c r="A100" s="2" t="s">
        <v>241</v>
      </c>
      <c r="B100" s="2" t="s">
        <v>2407</v>
      </c>
      <c r="C100" s="2"/>
      <c r="D100" s="2" t="s">
        <v>2408</v>
      </c>
      <c r="E100" s="2" t="s">
        <v>2409</v>
      </c>
      <c r="F100" s="2" t="s">
        <v>2410</v>
      </c>
      <c r="G100" s="2" t="s">
        <v>1948</v>
      </c>
      <c r="H100" s="2" t="s">
        <v>2411</v>
      </c>
      <c r="I100" t="s">
        <v>1950</v>
      </c>
    </row>
    <row r="101" spans="1:9" x14ac:dyDescent="0.3">
      <c r="A101" s="2" t="s">
        <v>243</v>
      </c>
      <c r="B101" s="2" t="s">
        <v>2412</v>
      </c>
      <c r="C101" s="2"/>
      <c r="D101" s="2" t="s">
        <v>2413</v>
      </c>
      <c r="E101" s="2" t="s">
        <v>2414</v>
      </c>
      <c r="F101" s="2" t="s">
        <v>2286</v>
      </c>
      <c r="G101" s="2" t="s">
        <v>1940</v>
      </c>
      <c r="H101" s="2">
        <v>43210</v>
      </c>
      <c r="I101" t="s">
        <v>1941</v>
      </c>
    </row>
    <row r="102" spans="1:9" x14ac:dyDescent="0.3">
      <c r="A102" s="2" t="s">
        <v>245</v>
      </c>
      <c r="B102" s="2" t="s">
        <v>2415</v>
      </c>
      <c r="C102" s="2"/>
      <c r="D102" s="2" t="s">
        <v>2416</v>
      </c>
      <c r="E102" s="2" t="s">
        <v>2417</v>
      </c>
      <c r="F102" s="2" t="s">
        <v>2418</v>
      </c>
      <c r="G102" s="2" t="s">
        <v>1940</v>
      </c>
      <c r="H102" s="2">
        <v>95205</v>
      </c>
      <c r="I102" t="s">
        <v>1941</v>
      </c>
    </row>
    <row r="103" spans="1:9" x14ac:dyDescent="0.3">
      <c r="A103" s="2" t="s">
        <v>247</v>
      </c>
      <c r="B103" s="2" t="s">
        <v>2419</v>
      </c>
      <c r="C103" s="2" t="s">
        <v>2420</v>
      </c>
      <c r="D103" s="2" t="s">
        <v>2421</v>
      </c>
      <c r="E103" s="2" t="s">
        <v>2422</v>
      </c>
      <c r="F103" s="2" t="s">
        <v>2423</v>
      </c>
      <c r="G103" s="2" t="s">
        <v>1948</v>
      </c>
      <c r="H103" s="2" t="s">
        <v>2424</v>
      </c>
      <c r="I103" t="s">
        <v>1941</v>
      </c>
    </row>
    <row r="104" spans="1:9" x14ac:dyDescent="0.3">
      <c r="A104" s="2" t="s">
        <v>249</v>
      </c>
      <c r="B104" s="2" t="s">
        <v>2425</v>
      </c>
      <c r="C104" s="2" t="s">
        <v>2426</v>
      </c>
      <c r="D104" s="2" t="s">
        <v>2427</v>
      </c>
      <c r="E104" s="2" t="s">
        <v>2428</v>
      </c>
      <c r="F104" s="2" t="s">
        <v>2429</v>
      </c>
      <c r="G104" s="2" t="s">
        <v>1948</v>
      </c>
      <c r="H104" s="2" t="s">
        <v>2411</v>
      </c>
      <c r="I104" t="s">
        <v>1941</v>
      </c>
    </row>
    <row r="105" spans="1:9" x14ac:dyDescent="0.3">
      <c r="A105" s="2" t="s">
        <v>251</v>
      </c>
      <c r="B105" s="2" t="s">
        <v>2430</v>
      </c>
      <c r="C105" s="2" t="s">
        <v>2431</v>
      </c>
      <c r="D105" s="2" t="s">
        <v>2432</v>
      </c>
      <c r="E105" s="2" t="s">
        <v>2433</v>
      </c>
      <c r="F105" s="2" t="s">
        <v>2162</v>
      </c>
      <c r="G105" s="2" t="s">
        <v>1940</v>
      </c>
      <c r="H105" s="2">
        <v>14652</v>
      </c>
      <c r="I105" t="s">
        <v>1950</v>
      </c>
    </row>
    <row r="106" spans="1:9" x14ac:dyDescent="0.3">
      <c r="A106" s="2" t="s">
        <v>253</v>
      </c>
      <c r="B106" s="2" t="s">
        <v>2434</v>
      </c>
      <c r="C106" s="2" t="s">
        <v>2435</v>
      </c>
      <c r="D106" s="2" t="s">
        <v>2436</v>
      </c>
      <c r="E106" s="2" t="s">
        <v>2437</v>
      </c>
      <c r="F106" s="2" t="s">
        <v>2438</v>
      </c>
      <c r="G106" s="2" t="s">
        <v>1940</v>
      </c>
      <c r="H106" s="2">
        <v>35487</v>
      </c>
      <c r="I106" t="s">
        <v>1950</v>
      </c>
    </row>
    <row r="107" spans="1:9" x14ac:dyDescent="0.3">
      <c r="A107" s="2" t="s">
        <v>255</v>
      </c>
      <c r="B107" s="2" t="s">
        <v>2439</v>
      </c>
      <c r="C107" s="2" t="s">
        <v>2440</v>
      </c>
      <c r="D107" s="2" t="s">
        <v>2441</v>
      </c>
      <c r="E107" s="2" t="s">
        <v>2442</v>
      </c>
      <c r="F107" s="2" t="s">
        <v>2026</v>
      </c>
      <c r="G107" s="2" t="s">
        <v>1940</v>
      </c>
      <c r="H107" s="2">
        <v>77260</v>
      </c>
      <c r="I107" t="s">
        <v>1941</v>
      </c>
    </row>
    <row r="108" spans="1:9" x14ac:dyDescent="0.3">
      <c r="A108" s="2" t="s">
        <v>257</v>
      </c>
      <c r="B108" s="2" t="s">
        <v>2443</v>
      </c>
      <c r="C108" s="2" t="s">
        <v>2444</v>
      </c>
      <c r="D108" s="2" t="s">
        <v>2445</v>
      </c>
      <c r="E108" s="2" t="s">
        <v>2446</v>
      </c>
      <c r="F108" s="2" t="s">
        <v>2447</v>
      </c>
      <c r="G108" s="2" t="s">
        <v>1940</v>
      </c>
      <c r="H108" s="2">
        <v>88514</v>
      </c>
      <c r="I108" t="s">
        <v>1950</v>
      </c>
    </row>
    <row r="109" spans="1:9" x14ac:dyDescent="0.3">
      <c r="A109" s="2" t="s">
        <v>260</v>
      </c>
      <c r="B109" s="2" t="s">
        <v>2448</v>
      </c>
      <c r="C109" s="2" t="s">
        <v>2449</v>
      </c>
      <c r="D109" s="2" t="s">
        <v>2450</v>
      </c>
      <c r="E109" s="2" t="s">
        <v>2451</v>
      </c>
      <c r="F109" s="2" t="s">
        <v>2339</v>
      </c>
      <c r="G109" s="2" t="s">
        <v>1940</v>
      </c>
      <c r="H109" s="2">
        <v>80935</v>
      </c>
      <c r="I109" t="s">
        <v>1941</v>
      </c>
    </row>
    <row r="110" spans="1:9" x14ac:dyDescent="0.3">
      <c r="A110" s="2" t="s">
        <v>262</v>
      </c>
      <c r="B110" s="2" t="s">
        <v>2452</v>
      </c>
      <c r="C110" s="2"/>
      <c r="D110" s="2" t="s">
        <v>2453</v>
      </c>
      <c r="E110" s="2" t="s">
        <v>2454</v>
      </c>
      <c r="F110" s="2" t="s">
        <v>2237</v>
      </c>
      <c r="G110" s="2" t="s">
        <v>1940</v>
      </c>
      <c r="H110" s="2">
        <v>46862</v>
      </c>
      <c r="I110" t="s">
        <v>1950</v>
      </c>
    </row>
    <row r="111" spans="1:9" x14ac:dyDescent="0.3">
      <c r="A111" s="2" t="s">
        <v>264</v>
      </c>
      <c r="B111" s="2" t="s">
        <v>2455</v>
      </c>
      <c r="C111" s="2" t="s">
        <v>2456</v>
      </c>
      <c r="D111" s="2" t="s">
        <v>2457</v>
      </c>
      <c r="E111" s="2" t="s">
        <v>2458</v>
      </c>
      <c r="F111" s="2" t="s">
        <v>2459</v>
      </c>
      <c r="G111" s="2" t="s">
        <v>1940</v>
      </c>
      <c r="H111" s="2">
        <v>11054</v>
      </c>
      <c r="I111" t="s">
        <v>1941</v>
      </c>
    </row>
    <row r="112" spans="1:9" x14ac:dyDescent="0.3">
      <c r="A112" s="2" t="s">
        <v>266</v>
      </c>
      <c r="B112" s="2" t="s">
        <v>2460</v>
      </c>
      <c r="C112" s="2" t="s">
        <v>2461</v>
      </c>
      <c r="D112" s="2" t="s">
        <v>2462</v>
      </c>
      <c r="E112" s="2" t="s">
        <v>2463</v>
      </c>
      <c r="F112" s="2" t="s">
        <v>1961</v>
      </c>
      <c r="G112" s="2" t="s">
        <v>1940</v>
      </c>
      <c r="H112" s="2">
        <v>1105</v>
      </c>
      <c r="I112" t="s">
        <v>1941</v>
      </c>
    </row>
    <row r="113" spans="1:9" x14ac:dyDescent="0.3">
      <c r="A113" s="2" t="s">
        <v>269</v>
      </c>
      <c r="B113" s="2" t="s">
        <v>2464</v>
      </c>
      <c r="C113" s="2" t="s">
        <v>2465</v>
      </c>
      <c r="D113" s="2"/>
      <c r="E113" s="2" t="s">
        <v>2466</v>
      </c>
      <c r="F113" s="2" t="s">
        <v>2224</v>
      </c>
      <c r="G113" s="2" t="s">
        <v>1940</v>
      </c>
      <c r="H113" s="2">
        <v>32575</v>
      </c>
      <c r="I113" t="s">
        <v>1950</v>
      </c>
    </row>
    <row r="114" spans="1:9" x14ac:dyDescent="0.3">
      <c r="A114" s="2" t="s">
        <v>271</v>
      </c>
      <c r="B114" s="2" t="s">
        <v>2467</v>
      </c>
      <c r="C114" s="2" t="s">
        <v>2468</v>
      </c>
      <c r="D114" s="2" t="s">
        <v>2469</v>
      </c>
      <c r="E114" s="2" t="s">
        <v>2470</v>
      </c>
      <c r="F114" s="2" t="s">
        <v>2003</v>
      </c>
      <c r="G114" s="2" t="s">
        <v>1940</v>
      </c>
      <c r="H114" s="2">
        <v>23242</v>
      </c>
      <c r="I114" t="s">
        <v>1950</v>
      </c>
    </row>
    <row r="115" spans="1:9" x14ac:dyDescent="0.3">
      <c r="A115" s="2" t="s">
        <v>273</v>
      </c>
      <c r="B115" s="2" t="s">
        <v>2471</v>
      </c>
      <c r="C115" s="2" t="s">
        <v>2472</v>
      </c>
      <c r="D115" s="2" t="s">
        <v>2473</v>
      </c>
      <c r="E115" s="2" t="s">
        <v>2474</v>
      </c>
      <c r="F115" s="2" t="s">
        <v>2475</v>
      </c>
      <c r="G115" s="2" t="s">
        <v>1948</v>
      </c>
      <c r="H115" s="2" t="s">
        <v>2476</v>
      </c>
      <c r="I115" t="s">
        <v>1950</v>
      </c>
    </row>
    <row r="116" spans="1:9" x14ac:dyDescent="0.3">
      <c r="A116" s="2" t="s">
        <v>275</v>
      </c>
      <c r="B116" s="2" t="s">
        <v>2477</v>
      </c>
      <c r="C116" s="2"/>
      <c r="D116" s="2" t="s">
        <v>2478</v>
      </c>
      <c r="E116" s="2" t="s">
        <v>2479</v>
      </c>
      <c r="F116" s="2" t="s">
        <v>2480</v>
      </c>
      <c r="G116" s="2" t="s">
        <v>1940</v>
      </c>
      <c r="H116" s="2">
        <v>25705</v>
      </c>
      <c r="I116" t="s">
        <v>1950</v>
      </c>
    </row>
    <row r="117" spans="1:9" x14ac:dyDescent="0.3">
      <c r="A117" s="2" t="s">
        <v>277</v>
      </c>
      <c r="B117" s="2" t="s">
        <v>2481</v>
      </c>
      <c r="C117" s="2" t="s">
        <v>2482</v>
      </c>
      <c r="D117" s="2" t="s">
        <v>2483</v>
      </c>
      <c r="E117" s="2" t="s">
        <v>2484</v>
      </c>
      <c r="F117" s="2" t="s">
        <v>2171</v>
      </c>
      <c r="G117" s="2" t="s">
        <v>2115</v>
      </c>
      <c r="H117" s="2" t="s">
        <v>2485</v>
      </c>
      <c r="I117" t="s">
        <v>1950</v>
      </c>
    </row>
    <row r="118" spans="1:9" x14ac:dyDescent="0.3">
      <c r="A118" s="2" t="s">
        <v>279</v>
      </c>
      <c r="B118" s="2" t="s">
        <v>2486</v>
      </c>
      <c r="C118" s="2" t="s">
        <v>2487</v>
      </c>
      <c r="D118" s="2" t="s">
        <v>2488</v>
      </c>
      <c r="E118" s="2" t="s">
        <v>2489</v>
      </c>
      <c r="F118" s="2" t="s">
        <v>2490</v>
      </c>
      <c r="G118" s="2" t="s">
        <v>1948</v>
      </c>
      <c r="H118" s="2" t="s">
        <v>2491</v>
      </c>
      <c r="I118" t="s">
        <v>1941</v>
      </c>
    </row>
    <row r="119" spans="1:9" x14ac:dyDescent="0.3">
      <c r="A119" s="2" t="s">
        <v>281</v>
      </c>
      <c r="B119" s="2" t="s">
        <v>2492</v>
      </c>
      <c r="C119" s="2" t="s">
        <v>2493</v>
      </c>
      <c r="D119" s="2" t="s">
        <v>2494</v>
      </c>
      <c r="E119" s="2" t="s">
        <v>2495</v>
      </c>
      <c r="F119" s="2" t="s">
        <v>1975</v>
      </c>
      <c r="G119" s="2" t="s">
        <v>1940</v>
      </c>
      <c r="H119" s="2">
        <v>45432</v>
      </c>
      <c r="I119" t="s">
        <v>1950</v>
      </c>
    </row>
    <row r="120" spans="1:9" x14ac:dyDescent="0.3">
      <c r="A120" s="2" t="s">
        <v>283</v>
      </c>
      <c r="B120" s="2" t="s">
        <v>2496</v>
      </c>
      <c r="C120" s="2" t="s">
        <v>2497</v>
      </c>
      <c r="D120" s="2" t="s">
        <v>2498</v>
      </c>
      <c r="E120" s="2" t="s">
        <v>2499</v>
      </c>
      <c r="F120" s="2" t="s">
        <v>2500</v>
      </c>
      <c r="G120" s="2" t="s">
        <v>1940</v>
      </c>
      <c r="H120" s="2">
        <v>99507</v>
      </c>
      <c r="I120" t="s">
        <v>1941</v>
      </c>
    </row>
    <row r="121" spans="1:9" x14ac:dyDescent="0.3">
      <c r="A121" s="2" t="s">
        <v>285</v>
      </c>
      <c r="B121" s="2" t="s">
        <v>2501</v>
      </c>
      <c r="C121" s="2" t="s">
        <v>2502</v>
      </c>
      <c r="D121" s="2" t="s">
        <v>2503</v>
      </c>
      <c r="E121" s="2" t="s">
        <v>2504</v>
      </c>
      <c r="F121" s="2" t="s">
        <v>2505</v>
      </c>
      <c r="G121" s="2" t="s">
        <v>1940</v>
      </c>
      <c r="H121" s="2">
        <v>37215</v>
      </c>
      <c r="I121" t="s">
        <v>1950</v>
      </c>
    </row>
    <row r="122" spans="1:9" x14ac:dyDescent="0.3">
      <c r="A122" s="2" t="s">
        <v>2506</v>
      </c>
      <c r="B122" s="2" t="s">
        <v>2507</v>
      </c>
      <c r="C122" s="2" t="s">
        <v>2508</v>
      </c>
      <c r="D122" s="2" t="s">
        <v>2509</v>
      </c>
      <c r="E122" s="2" t="s">
        <v>2510</v>
      </c>
      <c r="F122" s="2" t="s">
        <v>1985</v>
      </c>
      <c r="G122" s="2" t="s">
        <v>1940</v>
      </c>
      <c r="H122" s="2">
        <v>90040</v>
      </c>
      <c r="I122" t="s">
        <v>1941</v>
      </c>
    </row>
    <row r="123" spans="1:9" x14ac:dyDescent="0.3">
      <c r="A123" s="2" t="s">
        <v>2511</v>
      </c>
      <c r="B123" s="2" t="s">
        <v>2512</v>
      </c>
      <c r="C123" s="2" t="s">
        <v>2513</v>
      </c>
      <c r="D123" s="2" t="s">
        <v>2514</v>
      </c>
      <c r="E123" s="2" t="s">
        <v>2515</v>
      </c>
      <c r="F123" s="2" t="s">
        <v>2299</v>
      </c>
      <c r="G123" s="2" t="s">
        <v>1940</v>
      </c>
      <c r="H123" s="2">
        <v>28289</v>
      </c>
      <c r="I123" t="s">
        <v>1950</v>
      </c>
    </row>
    <row r="124" spans="1:9" x14ac:dyDescent="0.3">
      <c r="A124" s="2" t="s">
        <v>287</v>
      </c>
      <c r="B124" s="2" t="s">
        <v>2516</v>
      </c>
      <c r="C124" s="2" t="s">
        <v>2517</v>
      </c>
      <c r="D124" s="2" t="s">
        <v>2518</v>
      </c>
      <c r="E124" s="2" t="s">
        <v>2519</v>
      </c>
      <c r="F124" s="2" t="s">
        <v>2131</v>
      </c>
      <c r="G124" s="2" t="s">
        <v>1940</v>
      </c>
      <c r="H124" s="2">
        <v>80217</v>
      </c>
      <c r="I124" t="s">
        <v>1941</v>
      </c>
    </row>
    <row r="125" spans="1:9" x14ac:dyDescent="0.3">
      <c r="A125" s="2" t="s">
        <v>289</v>
      </c>
      <c r="B125" s="2" t="s">
        <v>2520</v>
      </c>
      <c r="C125" s="2" t="s">
        <v>2521</v>
      </c>
      <c r="D125" s="2" t="s">
        <v>2522</v>
      </c>
      <c r="E125" s="2" t="s">
        <v>2523</v>
      </c>
      <c r="F125" s="2" t="s">
        <v>2524</v>
      </c>
      <c r="G125" s="2" t="s">
        <v>1940</v>
      </c>
      <c r="H125" s="2">
        <v>6912</v>
      </c>
      <c r="I125" t="s">
        <v>1950</v>
      </c>
    </row>
    <row r="126" spans="1:9" x14ac:dyDescent="0.3">
      <c r="A126" s="2" t="s">
        <v>291</v>
      </c>
      <c r="B126" s="2" t="s">
        <v>2525</v>
      </c>
      <c r="C126" s="2" t="s">
        <v>2526</v>
      </c>
      <c r="D126" s="2" t="s">
        <v>2527</v>
      </c>
      <c r="E126" s="2" t="s">
        <v>2528</v>
      </c>
      <c r="F126" s="2" t="s">
        <v>2529</v>
      </c>
      <c r="G126" s="2" t="s">
        <v>1940</v>
      </c>
      <c r="H126" s="2">
        <v>23605</v>
      </c>
      <c r="I126" t="s">
        <v>1941</v>
      </c>
    </row>
    <row r="127" spans="1:9" x14ac:dyDescent="0.3">
      <c r="A127" s="2" t="s">
        <v>293</v>
      </c>
      <c r="B127" s="2" t="s">
        <v>2530</v>
      </c>
      <c r="C127" s="2" t="s">
        <v>2531</v>
      </c>
      <c r="D127" s="2" t="s">
        <v>2532</v>
      </c>
      <c r="E127" s="2" t="s">
        <v>2533</v>
      </c>
      <c r="F127" s="2" t="s">
        <v>2534</v>
      </c>
      <c r="G127" s="2" t="s">
        <v>1948</v>
      </c>
      <c r="H127" s="2" t="s">
        <v>2535</v>
      </c>
      <c r="I127" t="s">
        <v>1941</v>
      </c>
    </row>
    <row r="128" spans="1:9" x14ac:dyDescent="0.3">
      <c r="A128" s="2" t="s">
        <v>295</v>
      </c>
      <c r="B128" s="2" t="s">
        <v>2536</v>
      </c>
      <c r="C128" s="2" t="s">
        <v>2537</v>
      </c>
      <c r="D128" s="2" t="s">
        <v>2538</v>
      </c>
      <c r="E128" s="2" t="s">
        <v>2539</v>
      </c>
      <c r="F128" s="2" t="s">
        <v>2500</v>
      </c>
      <c r="G128" s="2" t="s">
        <v>1940</v>
      </c>
      <c r="H128" s="2">
        <v>99599</v>
      </c>
      <c r="I128" t="s">
        <v>1950</v>
      </c>
    </row>
    <row r="129" spans="1:9" x14ac:dyDescent="0.3">
      <c r="A129" s="2" t="s">
        <v>297</v>
      </c>
      <c r="B129" s="2" t="s">
        <v>2540</v>
      </c>
      <c r="C129" s="2" t="s">
        <v>2541</v>
      </c>
      <c r="D129" s="2" t="s">
        <v>2542</v>
      </c>
      <c r="E129" s="2" t="s">
        <v>2543</v>
      </c>
      <c r="F129" s="2" t="s">
        <v>2365</v>
      </c>
      <c r="G129" s="2" t="s">
        <v>1948</v>
      </c>
      <c r="H129" s="2" t="s">
        <v>2544</v>
      </c>
      <c r="I129" t="s">
        <v>1950</v>
      </c>
    </row>
    <row r="130" spans="1:9" x14ac:dyDescent="0.3">
      <c r="A130" s="2" t="s">
        <v>299</v>
      </c>
      <c r="B130" s="2" t="s">
        <v>2545</v>
      </c>
      <c r="C130" s="2" t="s">
        <v>2546</v>
      </c>
      <c r="D130" s="2" t="s">
        <v>2547</v>
      </c>
      <c r="E130" s="2" t="s">
        <v>2548</v>
      </c>
      <c r="F130" s="2" t="s">
        <v>2549</v>
      </c>
      <c r="G130" s="2" t="s">
        <v>1940</v>
      </c>
      <c r="H130" s="2">
        <v>58122</v>
      </c>
      <c r="I130" t="s">
        <v>1950</v>
      </c>
    </row>
    <row r="131" spans="1:9" x14ac:dyDescent="0.3">
      <c r="A131" s="2" t="s">
        <v>301</v>
      </c>
      <c r="B131" s="2" t="s">
        <v>2550</v>
      </c>
      <c r="C131" s="2" t="s">
        <v>2551</v>
      </c>
      <c r="D131" s="2" t="s">
        <v>2552</v>
      </c>
      <c r="E131" s="2" t="s">
        <v>2553</v>
      </c>
      <c r="F131" s="2" t="s">
        <v>2554</v>
      </c>
      <c r="G131" s="2" t="s">
        <v>1940</v>
      </c>
      <c r="H131" s="2">
        <v>47737</v>
      </c>
      <c r="I131" t="s">
        <v>1941</v>
      </c>
    </row>
    <row r="132" spans="1:9" x14ac:dyDescent="0.3">
      <c r="A132" s="2" t="s">
        <v>303</v>
      </c>
      <c r="B132" s="2" t="s">
        <v>2555</v>
      </c>
      <c r="C132" s="2"/>
      <c r="D132" s="2" t="s">
        <v>2556</v>
      </c>
      <c r="E132" s="2" t="s">
        <v>2557</v>
      </c>
      <c r="F132" s="2" t="s">
        <v>2475</v>
      </c>
      <c r="G132" s="2" t="s">
        <v>1948</v>
      </c>
      <c r="H132" s="2" t="s">
        <v>2476</v>
      </c>
      <c r="I132" t="s">
        <v>1941</v>
      </c>
    </row>
    <row r="133" spans="1:9" x14ac:dyDescent="0.3">
      <c r="A133" s="2" t="s">
        <v>305</v>
      </c>
      <c r="B133" s="2" t="s">
        <v>2558</v>
      </c>
      <c r="C133" s="2" t="s">
        <v>2559</v>
      </c>
      <c r="D133" s="2" t="s">
        <v>2560</v>
      </c>
      <c r="E133" s="2" t="s">
        <v>2561</v>
      </c>
      <c r="F133" s="2" t="s">
        <v>2299</v>
      </c>
      <c r="G133" s="2" t="s">
        <v>1940</v>
      </c>
      <c r="H133" s="2">
        <v>28210</v>
      </c>
      <c r="I133" t="s">
        <v>1941</v>
      </c>
    </row>
    <row r="134" spans="1:9" x14ac:dyDescent="0.3">
      <c r="A134" s="2" t="s">
        <v>307</v>
      </c>
      <c r="B134" s="2" t="s">
        <v>2562</v>
      </c>
      <c r="C134" s="2" t="s">
        <v>2563</v>
      </c>
      <c r="D134" s="2" t="s">
        <v>2564</v>
      </c>
      <c r="E134" s="2" t="s">
        <v>2565</v>
      </c>
      <c r="F134" s="2" t="s">
        <v>2566</v>
      </c>
      <c r="G134" s="2" t="s">
        <v>1940</v>
      </c>
      <c r="H134" s="2">
        <v>35815</v>
      </c>
      <c r="I134" t="s">
        <v>1941</v>
      </c>
    </row>
    <row r="135" spans="1:9" x14ac:dyDescent="0.3">
      <c r="A135" s="2" t="s">
        <v>309</v>
      </c>
      <c r="B135" s="2" t="s">
        <v>2567</v>
      </c>
      <c r="C135" s="2" t="s">
        <v>2568</v>
      </c>
      <c r="D135" s="2" t="s">
        <v>2569</v>
      </c>
      <c r="E135" s="2" t="s">
        <v>2570</v>
      </c>
      <c r="F135" s="2" t="s">
        <v>2571</v>
      </c>
      <c r="G135" s="2" t="s">
        <v>1940</v>
      </c>
      <c r="H135" s="2">
        <v>92725</v>
      </c>
      <c r="I135" t="s">
        <v>1950</v>
      </c>
    </row>
    <row r="136" spans="1:9" x14ac:dyDescent="0.3">
      <c r="A136" s="2" t="s">
        <v>311</v>
      </c>
      <c r="B136" s="2" t="s">
        <v>2572</v>
      </c>
      <c r="C136" s="2"/>
      <c r="D136" s="2"/>
      <c r="E136" s="2" t="s">
        <v>2573</v>
      </c>
      <c r="F136" s="2" t="s">
        <v>2185</v>
      </c>
      <c r="G136" s="2" t="s">
        <v>1940</v>
      </c>
      <c r="H136" s="2">
        <v>20520</v>
      </c>
      <c r="I136" t="s">
        <v>1941</v>
      </c>
    </row>
    <row r="137" spans="1:9" x14ac:dyDescent="0.3">
      <c r="A137" s="2" t="s">
        <v>2574</v>
      </c>
      <c r="B137" s="2" t="s">
        <v>2575</v>
      </c>
      <c r="C137" s="2" t="s">
        <v>2576</v>
      </c>
      <c r="D137" s="2" t="s">
        <v>2577</v>
      </c>
      <c r="E137" s="2" t="s">
        <v>2578</v>
      </c>
      <c r="F137" s="2" t="s">
        <v>2579</v>
      </c>
      <c r="G137" s="2" t="s">
        <v>1948</v>
      </c>
      <c r="H137" s="2" t="s">
        <v>2580</v>
      </c>
      <c r="I137" t="s">
        <v>1950</v>
      </c>
    </row>
    <row r="138" spans="1:9" x14ac:dyDescent="0.3">
      <c r="A138" s="2" t="s">
        <v>315</v>
      </c>
      <c r="B138" s="2" t="s">
        <v>2581</v>
      </c>
      <c r="C138" s="2" t="s">
        <v>2582</v>
      </c>
      <c r="D138" s="2" t="s">
        <v>2583</v>
      </c>
      <c r="E138" s="2" t="s">
        <v>2584</v>
      </c>
      <c r="F138" s="2" t="s">
        <v>2012</v>
      </c>
      <c r="G138" s="2" t="s">
        <v>1940</v>
      </c>
      <c r="H138" s="2">
        <v>63131</v>
      </c>
      <c r="I138" t="s">
        <v>1950</v>
      </c>
    </row>
    <row r="139" spans="1:9" x14ac:dyDescent="0.3">
      <c r="A139" s="2" t="s">
        <v>317</v>
      </c>
      <c r="B139" s="2" t="s">
        <v>2585</v>
      </c>
      <c r="C139" s="2"/>
      <c r="D139" s="2" t="s">
        <v>2586</v>
      </c>
      <c r="E139" s="2" t="s">
        <v>2587</v>
      </c>
      <c r="F139" s="2" t="s">
        <v>2104</v>
      </c>
      <c r="G139" s="2" t="s">
        <v>1948</v>
      </c>
      <c r="H139" s="2" t="s">
        <v>2105</v>
      </c>
      <c r="I139" t="s">
        <v>1950</v>
      </c>
    </row>
    <row r="140" spans="1:9" x14ac:dyDescent="0.3">
      <c r="A140" s="2" t="s">
        <v>319</v>
      </c>
      <c r="B140" s="2" t="s">
        <v>2588</v>
      </c>
      <c r="C140" s="2"/>
      <c r="D140" s="2" t="s">
        <v>2589</v>
      </c>
      <c r="E140" s="2" t="s">
        <v>2590</v>
      </c>
      <c r="F140" s="2" t="s">
        <v>2591</v>
      </c>
      <c r="G140" s="2" t="s">
        <v>1940</v>
      </c>
      <c r="H140" s="2">
        <v>96805</v>
      </c>
      <c r="I140" t="s">
        <v>1950</v>
      </c>
    </row>
    <row r="141" spans="1:9" x14ac:dyDescent="0.3">
      <c r="A141" s="2" t="s">
        <v>321</v>
      </c>
      <c r="B141" s="2" t="s">
        <v>2592</v>
      </c>
      <c r="C141" s="2"/>
      <c r="D141" s="2" t="s">
        <v>2593</v>
      </c>
      <c r="E141" s="2" t="s">
        <v>2594</v>
      </c>
      <c r="F141" s="2" t="s">
        <v>2382</v>
      </c>
      <c r="G141" s="2" t="s">
        <v>1940</v>
      </c>
      <c r="H141" s="2">
        <v>92878</v>
      </c>
      <c r="I141" t="s">
        <v>1941</v>
      </c>
    </row>
    <row r="142" spans="1:9" x14ac:dyDescent="0.3">
      <c r="A142" s="2" t="s">
        <v>323</v>
      </c>
      <c r="B142" s="2" t="s">
        <v>2595</v>
      </c>
      <c r="C142" s="2" t="s">
        <v>2596</v>
      </c>
      <c r="D142" s="2" t="s">
        <v>2597</v>
      </c>
      <c r="E142" s="2" t="s">
        <v>2598</v>
      </c>
      <c r="F142" s="2" t="s">
        <v>2599</v>
      </c>
      <c r="G142" s="2" t="s">
        <v>1948</v>
      </c>
      <c r="H142" s="2" t="s">
        <v>2544</v>
      </c>
      <c r="I142" t="s">
        <v>1941</v>
      </c>
    </row>
    <row r="143" spans="1:9" x14ac:dyDescent="0.3">
      <c r="A143" s="2" t="s">
        <v>325</v>
      </c>
      <c r="B143" s="2" t="s">
        <v>2600</v>
      </c>
      <c r="C143" s="2" t="s">
        <v>2601</v>
      </c>
      <c r="D143" s="2" t="s">
        <v>2602</v>
      </c>
      <c r="E143" s="2" t="s">
        <v>2603</v>
      </c>
      <c r="F143" s="2" t="s">
        <v>2185</v>
      </c>
      <c r="G143" s="2" t="s">
        <v>1940</v>
      </c>
      <c r="H143" s="2">
        <v>20520</v>
      </c>
      <c r="I143" t="s">
        <v>1941</v>
      </c>
    </row>
    <row r="144" spans="1:9" x14ac:dyDescent="0.3">
      <c r="A144" s="2" t="s">
        <v>327</v>
      </c>
      <c r="B144" s="2" t="s">
        <v>2604</v>
      </c>
      <c r="C144" s="2"/>
      <c r="D144" s="2"/>
      <c r="E144" s="2" t="s">
        <v>2605</v>
      </c>
      <c r="F144" s="2" t="s">
        <v>2606</v>
      </c>
      <c r="G144" s="2" t="s">
        <v>1948</v>
      </c>
      <c r="H144" s="2" t="s">
        <v>2309</v>
      </c>
      <c r="I144" t="s">
        <v>1941</v>
      </c>
    </row>
    <row r="145" spans="1:9" x14ac:dyDescent="0.3">
      <c r="A145" s="2" t="s">
        <v>329</v>
      </c>
      <c r="B145" s="2" t="s">
        <v>2607</v>
      </c>
      <c r="C145" s="2" t="s">
        <v>2608</v>
      </c>
      <c r="D145" s="2" t="s">
        <v>2609</v>
      </c>
      <c r="E145" s="2" t="s">
        <v>2610</v>
      </c>
      <c r="F145" s="2" t="s">
        <v>2026</v>
      </c>
      <c r="G145" s="2" t="s">
        <v>1940</v>
      </c>
      <c r="H145" s="2">
        <v>77281</v>
      </c>
      <c r="I145" t="s">
        <v>1950</v>
      </c>
    </row>
    <row r="146" spans="1:9" x14ac:dyDescent="0.3">
      <c r="A146" s="2" t="s">
        <v>331</v>
      </c>
      <c r="B146" s="2" t="s">
        <v>2611</v>
      </c>
      <c r="C146" s="2" t="s">
        <v>2612</v>
      </c>
      <c r="D146" s="2" t="s">
        <v>2613</v>
      </c>
      <c r="E146" s="2" t="s">
        <v>2614</v>
      </c>
      <c r="F146" s="2" t="s">
        <v>2615</v>
      </c>
      <c r="G146" s="2" t="s">
        <v>1940</v>
      </c>
      <c r="H146" s="2">
        <v>92668</v>
      </c>
      <c r="I146" t="s">
        <v>1941</v>
      </c>
    </row>
    <row r="147" spans="1:9" x14ac:dyDescent="0.3">
      <c r="A147" s="2" t="s">
        <v>333</v>
      </c>
      <c r="B147" s="2" t="s">
        <v>2616</v>
      </c>
      <c r="C147" s="2" t="s">
        <v>2617</v>
      </c>
      <c r="D147" s="2" t="s">
        <v>2618</v>
      </c>
      <c r="E147" s="2" t="s">
        <v>2619</v>
      </c>
      <c r="F147" s="2" t="s">
        <v>2447</v>
      </c>
      <c r="G147" s="2" t="s">
        <v>1940</v>
      </c>
      <c r="H147" s="2">
        <v>88553</v>
      </c>
      <c r="I147" t="s">
        <v>1950</v>
      </c>
    </row>
    <row r="148" spans="1:9" x14ac:dyDescent="0.3">
      <c r="A148" s="2" t="s">
        <v>335</v>
      </c>
      <c r="B148" s="2" t="s">
        <v>2620</v>
      </c>
      <c r="C148" s="2" t="s">
        <v>2621</v>
      </c>
      <c r="D148" s="2" t="s">
        <v>2622</v>
      </c>
      <c r="E148" s="2" t="s">
        <v>2623</v>
      </c>
      <c r="F148" s="2" t="s">
        <v>2624</v>
      </c>
      <c r="G148" s="2" t="s">
        <v>1940</v>
      </c>
      <c r="H148" s="2">
        <v>89714</v>
      </c>
      <c r="I148" t="s">
        <v>1950</v>
      </c>
    </row>
    <row r="149" spans="1:9" x14ac:dyDescent="0.3">
      <c r="A149" s="2" t="s">
        <v>2625</v>
      </c>
      <c r="B149" s="2" t="s">
        <v>2626</v>
      </c>
      <c r="C149" s="2" t="s">
        <v>2627</v>
      </c>
      <c r="D149" s="2" t="s">
        <v>2628</v>
      </c>
      <c r="E149" s="2" t="s">
        <v>2629</v>
      </c>
      <c r="F149" s="2" t="s">
        <v>2265</v>
      </c>
      <c r="G149" s="2" t="s">
        <v>1940</v>
      </c>
      <c r="H149" s="2">
        <v>76105</v>
      </c>
      <c r="I149" t="s">
        <v>1941</v>
      </c>
    </row>
    <row r="150" spans="1:9" x14ac:dyDescent="0.3">
      <c r="A150" s="2" t="s">
        <v>337</v>
      </c>
      <c r="B150" s="2" t="s">
        <v>2630</v>
      </c>
      <c r="C150" s="2" t="s">
        <v>2631</v>
      </c>
      <c r="D150" s="2" t="s">
        <v>2632</v>
      </c>
      <c r="E150" s="2" t="s">
        <v>2633</v>
      </c>
      <c r="F150" s="2" t="s">
        <v>2205</v>
      </c>
      <c r="G150" s="2" t="s">
        <v>1940</v>
      </c>
      <c r="H150" s="2">
        <v>84605</v>
      </c>
      <c r="I150" t="s">
        <v>1941</v>
      </c>
    </row>
    <row r="151" spans="1:9" x14ac:dyDescent="0.3">
      <c r="A151" s="2" t="s">
        <v>339</v>
      </c>
      <c r="B151" s="2" t="s">
        <v>2634</v>
      </c>
      <c r="C151" s="2"/>
      <c r="D151" s="2" t="s">
        <v>2635</v>
      </c>
      <c r="E151" s="2" t="s">
        <v>2636</v>
      </c>
      <c r="F151" s="2" t="s">
        <v>2637</v>
      </c>
      <c r="G151" s="2" t="s">
        <v>1940</v>
      </c>
      <c r="H151" s="2">
        <v>33487</v>
      </c>
      <c r="I151" t="s">
        <v>1941</v>
      </c>
    </row>
    <row r="152" spans="1:9" x14ac:dyDescent="0.3">
      <c r="A152" s="2" t="s">
        <v>341</v>
      </c>
      <c r="B152" s="2" t="s">
        <v>2638</v>
      </c>
      <c r="C152" s="2" t="s">
        <v>2639</v>
      </c>
      <c r="D152" s="2" t="s">
        <v>2640</v>
      </c>
      <c r="E152" s="2" t="s">
        <v>2641</v>
      </c>
      <c r="F152" s="2" t="s">
        <v>2642</v>
      </c>
      <c r="G152" s="2" t="s">
        <v>1940</v>
      </c>
      <c r="H152" s="2">
        <v>24040</v>
      </c>
      <c r="I152" t="s">
        <v>1941</v>
      </c>
    </row>
    <row r="153" spans="1:9" x14ac:dyDescent="0.3">
      <c r="A153" s="2" t="s">
        <v>343</v>
      </c>
      <c r="B153" s="2" t="s">
        <v>2643</v>
      </c>
      <c r="C153" s="2"/>
      <c r="D153" s="2" t="s">
        <v>2644</v>
      </c>
      <c r="E153" s="2" t="s">
        <v>2645</v>
      </c>
      <c r="F153" s="2" t="s">
        <v>2646</v>
      </c>
      <c r="G153" s="2" t="s">
        <v>1940</v>
      </c>
      <c r="H153" s="2">
        <v>50369</v>
      </c>
      <c r="I153" t="s">
        <v>1941</v>
      </c>
    </row>
    <row r="154" spans="1:9" x14ac:dyDescent="0.3">
      <c r="A154" s="2" t="s">
        <v>345</v>
      </c>
      <c r="B154" s="2" t="s">
        <v>2647</v>
      </c>
      <c r="C154" s="2" t="s">
        <v>2648</v>
      </c>
      <c r="D154" s="2" t="s">
        <v>2649</v>
      </c>
      <c r="E154" s="2" t="s">
        <v>2650</v>
      </c>
      <c r="F154" s="2" t="s">
        <v>2591</v>
      </c>
      <c r="G154" s="2" t="s">
        <v>1940</v>
      </c>
      <c r="H154" s="2">
        <v>96805</v>
      </c>
      <c r="I154" t="s">
        <v>1941</v>
      </c>
    </row>
    <row r="155" spans="1:9" x14ac:dyDescent="0.3">
      <c r="A155" s="2" t="s">
        <v>347</v>
      </c>
      <c r="B155" s="2" t="s">
        <v>2651</v>
      </c>
      <c r="C155" s="2"/>
      <c r="D155" s="2" t="s">
        <v>2652</v>
      </c>
      <c r="E155" s="2" t="s">
        <v>2653</v>
      </c>
      <c r="F155" s="2" t="s">
        <v>2190</v>
      </c>
      <c r="G155" s="2" t="s">
        <v>1940</v>
      </c>
      <c r="H155" s="2">
        <v>33345</v>
      </c>
      <c r="I155" t="s">
        <v>1950</v>
      </c>
    </row>
    <row r="156" spans="1:9" x14ac:dyDescent="0.3">
      <c r="A156" s="2" t="s">
        <v>349</v>
      </c>
      <c r="B156" s="2" t="s">
        <v>2654</v>
      </c>
      <c r="C156" s="2" t="s">
        <v>2655</v>
      </c>
      <c r="D156" s="2" t="s">
        <v>2656</v>
      </c>
      <c r="E156" s="2" t="s">
        <v>2657</v>
      </c>
      <c r="F156" s="2" t="s">
        <v>2016</v>
      </c>
      <c r="G156" s="2" t="s">
        <v>1940</v>
      </c>
      <c r="H156" s="2">
        <v>19172</v>
      </c>
      <c r="I156" t="s">
        <v>1950</v>
      </c>
    </row>
    <row r="157" spans="1:9" x14ac:dyDescent="0.3">
      <c r="A157" s="2" t="s">
        <v>351</v>
      </c>
      <c r="B157" s="2" t="s">
        <v>2658</v>
      </c>
      <c r="C157" s="2" t="s">
        <v>2659</v>
      </c>
      <c r="D157" s="2" t="s">
        <v>2660</v>
      </c>
      <c r="E157" s="2" t="s">
        <v>2661</v>
      </c>
      <c r="F157" s="2" t="s">
        <v>2662</v>
      </c>
      <c r="G157" s="2" t="s">
        <v>1940</v>
      </c>
      <c r="H157" s="2">
        <v>6854</v>
      </c>
      <c r="I157" t="s">
        <v>1941</v>
      </c>
    </row>
    <row r="158" spans="1:9" x14ac:dyDescent="0.3">
      <c r="A158" s="2" t="s">
        <v>353</v>
      </c>
      <c r="B158" s="2" t="s">
        <v>2663</v>
      </c>
      <c r="C158" s="2" t="s">
        <v>2664</v>
      </c>
      <c r="D158" s="2" t="s">
        <v>2665</v>
      </c>
      <c r="E158" s="2" t="s">
        <v>2666</v>
      </c>
      <c r="F158" s="2" t="s">
        <v>2667</v>
      </c>
      <c r="G158" s="2" t="s">
        <v>1940</v>
      </c>
      <c r="H158" s="2">
        <v>76011</v>
      </c>
      <c r="I158" t="s">
        <v>1941</v>
      </c>
    </row>
    <row r="159" spans="1:9" x14ac:dyDescent="0.3">
      <c r="A159" s="2" t="s">
        <v>355</v>
      </c>
      <c r="B159" s="2" t="s">
        <v>2668</v>
      </c>
      <c r="C159" s="2" t="s">
        <v>2669</v>
      </c>
      <c r="D159" s="2" t="s">
        <v>2670</v>
      </c>
      <c r="E159" s="2" t="s">
        <v>2671</v>
      </c>
      <c r="F159" s="2" t="s">
        <v>2672</v>
      </c>
      <c r="G159" s="2" t="s">
        <v>1948</v>
      </c>
      <c r="H159" s="2" t="s">
        <v>2673</v>
      </c>
      <c r="I159" t="s">
        <v>1950</v>
      </c>
    </row>
    <row r="160" spans="1:9" x14ac:dyDescent="0.3">
      <c r="A160" s="2" t="s">
        <v>357</v>
      </c>
      <c r="B160" s="2" t="s">
        <v>2674</v>
      </c>
      <c r="C160" s="2"/>
      <c r="D160" s="2" t="s">
        <v>2675</v>
      </c>
      <c r="E160" s="2" t="s">
        <v>2676</v>
      </c>
      <c r="F160" s="2" t="s">
        <v>2677</v>
      </c>
      <c r="G160" s="2" t="s">
        <v>1940</v>
      </c>
      <c r="H160" s="2">
        <v>37416</v>
      </c>
      <c r="I160" t="s">
        <v>1941</v>
      </c>
    </row>
    <row r="161" spans="1:9" x14ac:dyDescent="0.3">
      <c r="A161" s="2" t="s">
        <v>359</v>
      </c>
      <c r="B161" s="2" t="s">
        <v>2678</v>
      </c>
      <c r="C161" s="2"/>
      <c r="D161" s="2" t="s">
        <v>2679</v>
      </c>
      <c r="E161" s="2" t="s">
        <v>2680</v>
      </c>
      <c r="F161" s="2" t="s">
        <v>2021</v>
      </c>
      <c r="G161" s="2" t="s">
        <v>1940</v>
      </c>
      <c r="H161" s="2">
        <v>97296</v>
      </c>
      <c r="I161" t="s">
        <v>1950</v>
      </c>
    </row>
    <row r="162" spans="1:9" x14ac:dyDescent="0.3">
      <c r="A162" s="2" t="s">
        <v>361</v>
      </c>
      <c r="B162" s="2" t="s">
        <v>2681</v>
      </c>
      <c r="C162" s="2" t="s">
        <v>2682</v>
      </c>
      <c r="D162" s="2" t="s">
        <v>2683</v>
      </c>
      <c r="E162" s="2" t="s">
        <v>2684</v>
      </c>
      <c r="F162" s="2" t="s">
        <v>2361</v>
      </c>
      <c r="G162" s="2" t="s">
        <v>1940</v>
      </c>
      <c r="H162" s="2">
        <v>73135</v>
      </c>
      <c r="I162" t="s">
        <v>1950</v>
      </c>
    </row>
    <row r="163" spans="1:9" x14ac:dyDescent="0.3">
      <c r="A163" s="2" t="s">
        <v>363</v>
      </c>
      <c r="B163" s="2" t="s">
        <v>2685</v>
      </c>
      <c r="C163" s="2" t="s">
        <v>2686</v>
      </c>
      <c r="D163" s="2" t="s">
        <v>2687</v>
      </c>
      <c r="E163" s="2" t="s">
        <v>2688</v>
      </c>
      <c r="F163" s="2" t="s">
        <v>2185</v>
      </c>
      <c r="G163" s="2" t="s">
        <v>1940</v>
      </c>
      <c r="H163" s="2">
        <v>20520</v>
      </c>
      <c r="I163" t="s">
        <v>1950</v>
      </c>
    </row>
    <row r="164" spans="1:9" x14ac:dyDescent="0.3">
      <c r="A164" s="2" t="s">
        <v>365</v>
      </c>
      <c r="B164" s="2" t="s">
        <v>2689</v>
      </c>
      <c r="C164" s="2" t="s">
        <v>2690</v>
      </c>
      <c r="D164" s="2" t="s">
        <v>2691</v>
      </c>
      <c r="E164" s="2" t="s">
        <v>2692</v>
      </c>
      <c r="F164" s="2" t="s">
        <v>2693</v>
      </c>
      <c r="G164" s="2" t="s">
        <v>1940</v>
      </c>
      <c r="H164" s="2">
        <v>27415</v>
      </c>
      <c r="I164" t="s">
        <v>1941</v>
      </c>
    </row>
    <row r="165" spans="1:9" x14ac:dyDescent="0.3">
      <c r="A165" s="2" t="s">
        <v>367</v>
      </c>
      <c r="B165" s="2" t="s">
        <v>2694</v>
      </c>
      <c r="C165" s="2" t="s">
        <v>2695</v>
      </c>
      <c r="D165" s="2" t="s">
        <v>2696</v>
      </c>
      <c r="E165" s="2" t="s">
        <v>2697</v>
      </c>
      <c r="F165" s="2" t="s">
        <v>2698</v>
      </c>
      <c r="G165" s="2" t="s">
        <v>1940</v>
      </c>
      <c r="H165" s="2">
        <v>22313</v>
      </c>
      <c r="I165" t="s">
        <v>1950</v>
      </c>
    </row>
    <row r="166" spans="1:9" x14ac:dyDescent="0.3">
      <c r="A166" s="2" t="s">
        <v>369</v>
      </c>
      <c r="B166" s="2" t="s">
        <v>2699</v>
      </c>
      <c r="C166" s="2" t="s">
        <v>2700</v>
      </c>
      <c r="D166" s="2" t="s">
        <v>2701</v>
      </c>
      <c r="E166" s="2" t="s">
        <v>2702</v>
      </c>
      <c r="F166" s="2" t="s">
        <v>2703</v>
      </c>
      <c r="G166" s="2" t="s">
        <v>1948</v>
      </c>
      <c r="H166" s="2" t="s">
        <v>2704</v>
      </c>
      <c r="I166" t="s">
        <v>1950</v>
      </c>
    </row>
    <row r="167" spans="1:9" x14ac:dyDescent="0.3">
      <c r="A167" s="2" t="s">
        <v>371</v>
      </c>
      <c r="B167" s="2" t="s">
        <v>2705</v>
      </c>
      <c r="C167" s="2"/>
      <c r="D167" s="2" t="s">
        <v>2706</v>
      </c>
      <c r="E167" s="2" t="s">
        <v>2707</v>
      </c>
      <c r="F167" s="2" t="s">
        <v>2708</v>
      </c>
      <c r="G167" s="2" t="s">
        <v>1940</v>
      </c>
      <c r="H167" s="2">
        <v>53405</v>
      </c>
      <c r="I167" t="s">
        <v>1941</v>
      </c>
    </row>
    <row r="168" spans="1:9" x14ac:dyDescent="0.3">
      <c r="A168" s="2" t="s">
        <v>373</v>
      </c>
      <c r="B168" s="2" t="s">
        <v>2709</v>
      </c>
      <c r="C168" s="2"/>
      <c r="D168" s="2" t="s">
        <v>2710</v>
      </c>
      <c r="E168" s="2" t="s">
        <v>2711</v>
      </c>
      <c r="F168" s="2" t="s">
        <v>2712</v>
      </c>
      <c r="G168" s="2" t="s">
        <v>1940</v>
      </c>
      <c r="H168" s="2">
        <v>34629</v>
      </c>
      <c r="I168" t="s">
        <v>1941</v>
      </c>
    </row>
    <row r="169" spans="1:9" x14ac:dyDescent="0.3">
      <c r="A169" s="2" t="s">
        <v>375</v>
      </c>
      <c r="B169" s="2" t="s">
        <v>2713</v>
      </c>
      <c r="C169" s="2" t="s">
        <v>2714</v>
      </c>
      <c r="D169" s="2" t="s">
        <v>2715</v>
      </c>
      <c r="E169" s="2" t="s">
        <v>2716</v>
      </c>
      <c r="F169" s="2" t="s">
        <v>2708</v>
      </c>
      <c r="G169" s="2" t="s">
        <v>1940</v>
      </c>
      <c r="H169" s="2">
        <v>53405</v>
      </c>
      <c r="I169" t="s">
        <v>1941</v>
      </c>
    </row>
    <row r="170" spans="1:9" x14ac:dyDescent="0.3">
      <c r="A170" s="2" t="s">
        <v>377</v>
      </c>
      <c r="B170" s="2" t="s">
        <v>2717</v>
      </c>
      <c r="C170" s="2"/>
      <c r="D170" s="2" t="s">
        <v>2718</v>
      </c>
      <c r="E170" s="2" t="s">
        <v>2719</v>
      </c>
      <c r="F170" s="2" t="s">
        <v>2703</v>
      </c>
      <c r="G170" s="2" t="s">
        <v>1948</v>
      </c>
      <c r="H170" s="2" t="s">
        <v>2704</v>
      </c>
      <c r="I170" t="s">
        <v>1950</v>
      </c>
    </row>
    <row r="171" spans="1:9" x14ac:dyDescent="0.3">
      <c r="A171" s="2" t="s">
        <v>379</v>
      </c>
      <c r="B171" s="2" t="s">
        <v>2720</v>
      </c>
      <c r="C171" s="2" t="s">
        <v>2721</v>
      </c>
      <c r="D171" s="2" t="s">
        <v>2722</v>
      </c>
      <c r="E171" s="2" t="s">
        <v>2723</v>
      </c>
      <c r="F171" s="2" t="s">
        <v>2724</v>
      </c>
      <c r="G171" s="2" t="s">
        <v>1948</v>
      </c>
      <c r="H171" s="2" t="s">
        <v>2725</v>
      </c>
      <c r="I171" t="s">
        <v>1950</v>
      </c>
    </row>
    <row r="172" spans="1:9" x14ac:dyDescent="0.3">
      <c r="A172" s="2" t="s">
        <v>381</v>
      </c>
      <c r="B172" s="2" t="s">
        <v>2726</v>
      </c>
      <c r="C172" s="2" t="s">
        <v>2727</v>
      </c>
      <c r="D172" s="2"/>
      <c r="E172" s="2" t="s">
        <v>2728</v>
      </c>
      <c r="F172" s="2" t="s">
        <v>2729</v>
      </c>
      <c r="G172" s="2" t="s">
        <v>2115</v>
      </c>
      <c r="H172" s="2" t="s">
        <v>2730</v>
      </c>
      <c r="I172" t="s">
        <v>1950</v>
      </c>
    </row>
    <row r="173" spans="1:9" x14ac:dyDescent="0.3">
      <c r="A173" s="2" t="s">
        <v>383</v>
      </c>
      <c r="B173" s="2" t="s">
        <v>2731</v>
      </c>
      <c r="C173" s="2" t="s">
        <v>2732</v>
      </c>
      <c r="D173" s="2" t="s">
        <v>2733</v>
      </c>
      <c r="E173" s="2" t="s">
        <v>2734</v>
      </c>
      <c r="F173" s="2" t="s">
        <v>2219</v>
      </c>
      <c r="G173" s="2" t="s">
        <v>1940</v>
      </c>
      <c r="H173" s="2">
        <v>33686</v>
      </c>
      <c r="I173" t="s">
        <v>1941</v>
      </c>
    </row>
    <row r="174" spans="1:9" x14ac:dyDescent="0.3">
      <c r="A174" s="2" t="s">
        <v>385</v>
      </c>
      <c r="B174" s="2" t="s">
        <v>2735</v>
      </c>
      <c r="C174" s="2" t="s">
        <v>2736</v>
      </c>
      <c r="D174" s="2"/>
      <c r="E174" s="2" t="s">
        <v>2737</v>
      </c>
      <c r="F174" s="2" t="s">
        <v>2738</v>
      </c>
      <c r="G174" s="2" t="s">
        <v>1948</v>
      </c>
      <c r="H174" s="2" t="s">
        <v>2411</v>
      </c>
      <c r="I174" t="s">
        <v>1950</v>
      </c>
    </row>
    <row r="175" spans="1:9" x14ac:dyDescent="0.3">
      <c r="A175" s="2" t="s">
        <v>387</v>
      </c>
      <c r="B175" s="2" t="s">
        <v>2739</v>
      </c>
      <c r="C175" s="2" t="s">
        <v>2740</v>
      </c>
      <c r="D175" s="2" t="s">
        <v>2741</v>
      </c>
      <c r="E175" s="2" t="s">
        <v>2742</v>
      </c>
      <c r="F175" s="2" t="s">
        <v>2743</v>
      </c>
      <c r="G175" s="2" t="s">
        <v>1940</v>
      </c>
      <c r="H175" s="2">
        <v>36195</v>
      </c>
      <c r="I175" t="s">
        <v>1950</v>
      </c>
    </row>
    <row r="176" spans="1:9" x14ac:dyDescent="0.3">
      <c r="A176" s="2" t="s">
        <v>389</v>
      </c>
      <c r="B176" s="2" t="s">
        <v>2744</v>
      </c>
      <c r="C176" s="2"/>
      <c r="D176" s="2" t="s">
        <v>2745</v>
      </c>
      <c r="E176" s="2" t="s">
        <v>2746</v>
      </c>
      <c r="F176" s="2" t="s">
        <v>2747</v>
      </c>
      <c r="G176" s="2" t="s">
        <v>1940</v>
      </c>
      <c r="H176" s="2">
        <v>89436</v>
      </c>
      <c r="I176" t="s">
        <v>1941</v>
      </c>
    </row>
    <row r="177" spans="1:9" x14ac:dyDescent="0.3">
      <c r="A177" s="2" t="s">
        <v>391</v>
      </c>
      <c r="B177" s="2" t="s">
        <v>2748</v>
      </c>
      <c r="C177" s="2" t="s">
        <v>2749</v>
      </c>
      <c r="D177" s="2" t="s">
        <v>2750</v>
      </c>
      <c r="E177" s="2" t="s">
        <v>2751</v>
      </c>
      <c r="F177" s="2" t="s">
        <v>2752</v>
      </c>
      <c r="G177" s="2" t="s">
        <v>1940</v>
      </c>
      <c r="H177" s="2">
        <v>31205</v>
      </c>
      <c r="I177" t="s">
        <v>1941</v>
      </c>
    </row>
    <row r="178" spans="1:9" x14ac:dyDescent="0.3">
      <c r="A178" s="2" t="s">
        <v>393</v>
      </c>
      <c r="B178" s="2" t="s">
        <v>2753</v>
      </c>
      <c r="C178" s="2" t="s">
        <v>2754</v>
      </c>
      <c r="D178" s="2" t="s">
        <v>2755</v>
      </c>
      <c r="E178" s="2" t="s">
        <v>2756</v>
      </c>
      <c r="F178" s="2" t="s">
        <v>2757</v>
      </c>
      <c r="G178" s="2" t="s">
        <v>1940</v>
      </c>
      <c r="H178" s="2">
        <v>90605</v>
      </c>
      <c r="I178" t="s">
        <v>1941</v>
      </c>
    </row>
    <row r="179" spans="1:9" x14ac:dyDescent="0.3">
      <c r="A179" s="2" t="s">
        <v>395</v>
      </c>
      <c r="B179" s="2" t="s">
        <v>2758</v>
      </c>
      <c r="C179" s="2" t="s">
        <v>2759</v>
      </c>
      <c r="D179" s="2"/>
      <c r="E179" s="2" t="s">
        <v>2760</v>
      </c>
      <c r="F179" s="2" t="s">
        <v>2761</v>
      </c>
      <c r="G179" s="2" t="s">
        <v>1940</v>
      </c>
      <c r="H179" s="2">
        <v>37605</v>
      </c>
      <c r="I179" t="s">
        <v>1941</v>
      </c>
    </row>
    <row r="180" spans="1:9" x14ac:dyDescent="0.3">
      <c r="A180" s="2" t="s">
        <v>397</v>
      </c>
      <c r="B180" s="2" t="s">
        <v>2762</v>
      </c>
      <c r="C180" s="2" t="s">
        <v>2763</v>
      </c>
      <c r="D180" s="2" t="s">
        <v>2764</v>
      </c>
      <c r="E180" s="2" t="s">
        <v>2765</v>
      </c>
      <c r="F180" s="2" t="s">
        <v>2162</v>
      </c>
      <c r="G180" s="2" t="s">
        <v>1940</v>
      </c>
      <c r="H180" s="2">
        <v>14614</v>
      </c>
      <c r="I180" t="s">
        <v>1950</v>
      </c>
    </row>
    <row r="181" spans="1:9" x14ac:dyDescent="0.3">
      <c r="A181" s="2" t="s">
        <v>399</v>
      </c>
      <c r="B181" s="2" t="s">
        <v>2766</v>
      </c>
      <c r="C181" s="2"/>
      <c r="D181" s="2" t="s">
        <v>2767</v>
      </c>
      <c r="E181" s="2" t="s">
        <v>2768</v>
      </c>
      <c r="F181" s="2" t="s">
        <v>2769</v>
      </c>
      <c r="G181" s="2" t="s">
        <v>1948</v>
      </c>
      <c r="H181" s="2" t="s">
        <v>2770</v>
      </c>
      <c r="I181" t="s">
        <v>1950</v>
      </c>
    </row>
    <row r="182" spans="1:9" x14ac:dyDescent="0.3">
      <c r="A182" s="2" t="s">
        <v>401</v>
      </c>
      <c r="B182" s="2" t="s">
        <v>2771</v>
      </c>
      <c r="C182" s="2" t="s">
        <v>2772</v>
      </c>
      <c r="D182" s="2" t="s">
        <v>2773</v>
      </c>
      <c r="E182" s="2" t="s">
        <v>2774</v>
      </c>
      <c r="F182" s="2" t="s">
        <v>2775</v>
      </c>
      <c r="G182" s="2" t="s">
        <v>1940</v>
      </c>
      <c r="H182" s="2">
        <v>11254</v>
      </c>
      <c r="I182" t="s">
        <v>1950</v>
      </c>
    </row>
    <row r="183" spans="1:9" x14ac:dyDescent="0.3">
      <c r="A183" s="2" t="s">
        <v>2776</v>
      </c>
      <c r="B183" s="2" t="s">
        <v>2777</v>
      </c>
      <c r="C183" s="2" t="s">
        <v>2778</v>
      </c>
      <c r="D183" s="2" t="s">
        <v>2779</v>
      </c>
      <c r="E183" s="2" t="s">
        <v>2780</v>
      </c>
      <c r="F183" s="2" t="s">
        <v>1961</v>
      </c>
      <c r="G183" s="2" t="s">
        <v>1940</v>
      </c>
      <c r="H183" s="2">
        <v>1114</v>
      </c>
      <c r="I183" t="s">
        <v>1950</v>
      </c>
    </row>
    <row r="184" spans="1:9" x14ac:dyDescent="0.3">
      <c r="A184" s="2" t="s">
        <v>403</v>
      </c>
      <c r="B184" s="2" t="s">
        <v>2781</v>
      </c>
      <c r="C184" s="2" t="s">
        <v>2782</v>
      </c>
      <c r="D184" s="2" t="s">
        <v>2783</v>
      </c>
      <c r="E184" s="2" t="s">
        <v>2784</v>
      </c>
      <c r="F184" s="2" t="s">
        <v>2785</v>
      </c>
      <c r="G184" s="2" t="s">
        <v>1940</v>
      </c>
      <c r="H184" s="2">
        <v>22908</v>
      </c>
      <c r="I184" t="s">
        <v>1950</v>
      </c>
    </row>
    <row r="185" spans="1:9" x14ac:dyDescent="0.3">
      <c r="A185" s="2" t="s">
        <v>405</v>
      </c>
      <c r="B185" s="2" t="s">
        <v>2786</v>
      </c>
      <c r="C185" s="2" t="s">
        <v>2787</v>
      </c>
      <c r="D185" s="2" t="s">
        <v>2788</v>
      </c>
      <c r="E185" s="2" t="s">
        <v>2789</v>
      </c>
      <c r="F185" s="2" t="s">
        <v>2790</v>
      </c>
      <c r="G185" s="2" t="s">
        <v>1940</v>
      </c>
      <c r="H185" s="2">
        <v>75044</v>
      </c>
      <c r="I185" t="s">
        <v>1950</v>
      </c>
    </row>
    <row r="186" spans="1:9" x14ac:dyDescent="0.3">
      <c r="A186" s="2" t="s">
        <v>407</v>
      </c>
      <c r="B186" s="2" t="s">
        <v>2791</v>
      </c>
      <c r="C186" s="2" t="s">
        <v>2792</v>
      </c>
      <c r="D186" s="2" t="s">
        <v>2793</v>
      </c>
      <c r="E186" s="2" t="s">
        <v>2794</v>
      </c>
      <c r="F186" s="2" t="s">
        <v>2136</v>
      </c>
      <c r="G186" s="2" t="s">
        <v>1940</v>
      </c>
      <c r="H186" s="2">
        <v>55448</v>
      </c>
      <c r="I186" t="s">
        <v>1950</v>
      </c>
    </row>
    <row r="187" spans="1:9" x14ac:dyDescent="0.3">
      <c r="A187" s="2" t="s">
        <v>409</v>
      </c>
      <c r="B187" s="2" t="s">
        <v>2795</v>
      </c>
      <c r="C187" s="2" t="s">
        <v>2796</v>
      </c>
      <c r="D187" s="2" t="s">
        <v>2797</v>
      </c>
      <c r="E187" s="2" t="s">
        <v>2798</v>
      </c>
      <c r="F187" s="2" t="s">
        <v>2799</v>
      </c>
      <c r="G187" s="2" t="s">
        <v>1940</v>
      </c>
      <c r="H187" s="2">
        <v>48919</v>
      </c>
      <c r="I187" t="s">
        <v>1941</v>
      </c>
    </row>
    <row r="188" spans="1:9" x14ac:dyDescent="0.3">
      <c r="A188" s="2" t="s">
        <v>411</v>
      </c>
      <c r="B188" s="2" t="s">
        <v>2800</v>
      </c>
      <c r="C188" s="2" t="s">
        <v>2801</v>
      </c>
      <c r="D188" s="2" t="s">
        <v>2802</v>
      </c>
      <c r="E188" s="2" t="s">
        <v>2803</v>
      </c>
      <c r="F188" s="2" t="s">
        <v>2109</v>
      </c>
      <c r="G188" s="2" t="s">
        <v>1940</v>
      </c>
      <c r="H188" s="2">
        <v>58207</v>
      </c>
      <c r="I188" t="s">
        <v>1950</v>
      </c>
    </row>
    <row r="189" spans="1:9" x14ac:dyDescent="0.3">
      <c r="A189" s="2" t="s">
        <v>413</v>
      </c>
      <c r="B189" s="2" t="s">
        <v>2804</v>
      </c>
      <c r="C189" s="2" t="s">
        <v>2805</v>
      </c>
      <c r="D189" s="2"/>
      <c r="E189" s="2" t="s">
        <v>2806</v>
      </c>
      <c r="F189" s="2" t="s">
        <v>2500</v>
      </c>
      <c r="G189" s="2" t="s">
        <v>1940</v>
      </c>
      <c r="H189" s="2">
        <v>99522</v>
      </c>
      <c r="I189" t="s">
        <v>1941</v>
      </c>
    </row>
    <row r="190" spans="1:9" x14ac:dyDescent="0.3">
      <c r="A190" s="2" t="s">
        <v>415</v>
      </c>
      <c r="B190" s="2" t="s">
        <v>2807</v>
      </c>
      <c r="C190" s="2" t="s">
        <v>2808</v>
      </c>
      <c r="D190" s="2" t="s">
        <v>2809</v>
      </c>
      <c r="E190" s="2" t="s">
        <v>2810</v>
      </c>
      <c r="F190" s="2" t="s">
        <v>2361</v>
      </c>
      <c r="G190" s="2" t="s">
        <v>1940</v>
      </c>
      <c r="H190" s="2">
        <v>73129</v>
      </c>
      <c r="I190" t="s">
        <v>1941</v>
      </c>
    </row>
    <row r="191" spans="1:9" x14ac:dyDescent="0.3">
      <c r="A191" s="2" t="s">
        <v>417</v>
      </c>
      <c r="B191" s="2" t="s">
        <v>2811</v>
      </c>
      <c r="C191" s="2" t="s">
        <v>2812</v>
      </c>
      <c r="D191" s="2" t="s">
        <v>2813</v>
      </c>
      <c r="E191" s="2" t="s">
        <v>2814</v>
      </c>
      <c r="F191" s="2" t="s">
        <v>2815</v>
      </c>
      <c r="G191" s="2" t="s">
        <v>1940</v>
      </c>
      <c r="H191" s="2">
        <v>74103</v>
      </c>
      <c r="I191" t="s">
        <v>1941</v>
      </c>
    </row>
    <row r="192" spans="1:9" x14ac:dyDescent="0.3">
      <c r="A192" s="2" t="s">
        <v>419</v>
      </c>
      <c r="B192" s="2" t="s">
        <v>2816</v>
      </c>
      <c r="C192" s="2" t="s">
        <v>2817</v>
      </c>
      <c r="D192" s="2" t="s">
        <v>2818</v>
      </c>
      <c r="E192" s="2" t="s">
        <v>2819</v>
      </c>
      <c r="F192" s="2" t="s">
        <v>2820</v>
      </c>
      <c r="G192" s="2" t="s">
        <v>1940</v>
      </c>
      <c r="H192" s="2">
        <v>48211</v>
      </c>
      <c r="I192" t="s">
        <v>1941</v>
      </c>
    </row>
    <row r="193" spans="1:9" x14ac:dyDescent="0.3">
      <c r="A193" s="2" t="s">
        <v>421</v>
      </c>
      <c r="B193" s="2" t="s">
        <v>2821</v>
      </c>
      <c r="C193" s="2" t="s">
        <v>2822</v>
      </c>
      <c r="D193" s="2" t="s">
        <v>2823</v>
      </c>
      <c r="E193" s="2" t="s">
        <v>2824</v>
      </c>
      <c r="F193" s="2" t="s">
        <v>2185</v>
      </c>
      <c r="G193" s="2" t="s">
        <v>1940</v>
      </c>
      <c r="H193" s="2">
        <v>20436</v>
      </c>
      <c r="I193" t="s">
        <v>1941</v>
      </c>
    </row>
    <row r="194" spans="1:9" x14ac:dyDescent="0.3">
      <c r="A194" s="2" t="s">
        <v>423</v>
      </c>
      <c r="B194" s="2" t="s">
        <v>2825</v>
      </c>
      <c r="C194" s="2" t="s">
        <v>2826</v>
      </c>
      <c r="D194" s="2" t="s">
        <v>2827</v>
      </c>
      <c r="E194" s="2" t="s">
        <v>2828</v>
      </c>
      <c r="F194" s="2" t="s">
        <v>2829</v>
      </c>
      <c r="G194" s="2" t="s">
        <v>1948</v>
      </c>
      <c r="H194" s="2" t="s">
        <v>2830</v>
      </c>
      <c r="I194" t="s">
        <v>1941</v>
      </c>
    </row>
    <row r="195" spans="1:9" x14ac:dyDescent="0.3">
      <c r="A195" s="2" t="s">
        <v>425</v>
      </c>
      <c r="B195" s="2" t="s">
        <v>2831</v>
      </c>
      <c r="C195" s="2"/>
      <c r="D195" s="2" t="s">
        <v>2832</v>
      </c>
      <c r="E195" s="2" t="s">
        <v>2833</v>
      </c>
      <c r="F195" s="2" t="s">
        <v>2834</v>
      </c>
      <c r="G195" s="2" t="s">
        <v>1940</v>
      </c>
      <c r="H195" s="2">
        <v>85215</v>
      </c>
      <c r="I195" t="s">
        <v>1950</v>
      </c>
    </row>
    <row r="196" spans="1:9" x14ac:dyDescent="0.3">
      <c r="A196" s="2" t="s">
        <v>427</v>
      </c>
      <c r="B196" s="2" t="s">
        <v>2835</v>
      </c>
      <c r="C196" s="2" t="s">
        <v>2836</v>
      </c>
      <c r="D196" s="2" t="s">
        <v>2837</v>
      </c>
      <c r="E196" s="2" t="s">
        <v>2838</v>
      </c>
      <c r="F196" s="2" t="s">
        <v>2839</v>
      </c>
      <c r="G196" s="2" t="s">
        <v>1940</v>
      </c>
      <c r="H196" s="2">
        <v>44485</v>
      </c>
      <c r="I196" t="s">
        <v>1950</v>
      </c>
    </row>
    <row r="197" spans="1:9" x14ac:dyDescent="0.3">
      <c r="A197" s="2" t="s">
        <v>429</v>
      </c>
      <c r="B197" s="2" t="s">
        <v>2840</v>
      </c>
      <c r="C197" s="2" t="s">
        <v>2841</v>
      </c>
      <c r="D197" s="2" t="s">
        <v>2842</v>
      </c>
      <c r="E197" s="2" t="s">
        <v>2843</v>
      </c>
      <c r="F197" s="2" t="s">
        <v>2844</v>
      </c>
      <c r="G197" s="2" t="s">
        <v>1940</v>
      </c>
      <c r="H197" s="2">
        <v>38150</v>
      </c>
      <c r="I197" t="s">
        <v>1950</v>
      </c>
    </row>
    <row r="198" spans="1:9" x14ac:dyDescent="0.3">
      <c r="A198" s="2" t="s">
        <v>431</v>
      </c>
      <c r="B198" s="2" t="s">
        <v>2845</v>
      </c>
      <c r="C198" s="2" t="s">
        <v>2846</v>
      </c>
      <c r="D198" s="2"/>
      <c r="E198" s="2" t="s">
        <v>2847</v>
      </c>
      <c r="F198" s="2" t="s">
        <v>2185</v>
      </c>
      <c r="G198" s="2" t="s">
        <v>1940</v>
      </c>
      <c r="H198" s="2">
        <v>20535</v>
      </c>
      <c r="I198" t="s">
        <v>1950</v>
      </c>
    </row>
    <row r="199" spans="1:9" x14ac:dyDescent="0.3">
      <c r="A199" s="2" t="s">
        <v>2848</v>
      </c>
      <c r="B199" s="2" t="s">
        <v>2849</v>
      </c>
      <c r="C199" s="2" t="s">
        <v>2850</v>
      </c>
      <c r="D199" s="2" t="s">
        <v>2851</v>
      </c>
      <c r="E199" s="2" t="s">
        <v>2852</v>
      </c>
      <c r="F199" s="2" t="s">
        <v>2853</v>
      </c>
      <c r="G199" s="2" t="s">
        <v>1948</v>
      </c>
      <c r="H199" s="2" t="s">
        <v>2854</v>
      </c>
      <c r="I199" t="s">
        <v>1941</v>
      </c>
    </row>
    <row r="200" spans="1:9" x14ac:dyDescent="0.3">
      <c r="A200" s="2" t="s">
        <v>2855</v>
      </c>
      <c r="B200" s="2" t="s">
        <v>2856</v>
      </c>
      <c r="C200" s="2" t="s">
        <v>2857</v>
      </c>
      <c r="D200" s="2" t="s">
        <v>2858</v>
      </c>
      <c r="E200" s="2" t="s">
        <v>2859</v>
      </c>
      <c r="F200" s="2" t="s">
        <v>2860</v>
      </c>
      <c r="G200" s="2" t="s">
        <v>1940</v>
      </c>
      <c r="H200" s="2">
        <v>33064</v>
      </c>
      <c r="I200" t="s">
        <v>1950</v>
      </c>
    </row>
    <row r="201" spans="1:9" x14ac:dyDescent="0.3">
      <c r="A201" s="2" t="s">
        <v>2861</v>
      </c>
      <c r="B201" s="2" t="s">
        <v>2862</v>
      </c>
      <c r="C201" s="2" t="s">
        <v>2863</v>
      </c>
      <c r="D201" s="2" t="s">
        <v>2864</v>
      </c>
      <c r="E201" s="2" t="s">
        <v>2865</v>
      </c>
      <c r="F201" s="2" t="s">
        <v>2251</v>
      </c>
      <c r="G201" s="2" t="s">
        <v>1940</v>
      </c>
      <c r="H201" s="2">
        <v>60604</v>
      </c>
      <c r="I201" t="s">
        <v>1950</v>
      </c>
    </row>
    <row r="202" spans="1:9" x14ac:dyDescent="0.3">
      <c r="A202" s="2" t="s">
        <v>2866</v>
      </c>
      <c r="B202" s="2" t="s">
        <v>2867</v>
      </c>
      <c r="C202" s="2" t="s">
        <v>2868</v>
      </c>
      <c r="D202" s="2" t="s">
        <v>2869</v>
      </c>
      <c r="E202" s="2" t="s">
        <v>2870</v>
      </c>
      <c r="F202" s="2" t="s">
        <v>2871</v>
      </c>
      <c r="G202" s="2" t="s">
        <v>2115</v>
      </c>
      <c r="H202" s="2" t="s">
        <v>2872</v>
      </c>
      <c r="I202" t="s">
        <v>1950</v>
      </c>
    </row>
    <row r="203" spans="1:9" x14ac:dyDescent="0.3">
      <c r="A203" s="2" t="s">
        <v>433</v>
      </c>
      <c r="B203" s="2" t="s">
        <v>2873</v>
      </c>
      <c r="C203" s="2"/>
      <c r="D203" s="2" t="s">
        <v>2874</v>
      </c>
      <c r="E203" s="2" t="s">
        <v>2875</v>
      </c>
      <c r="F203" s="2" t="s">
        <v>2153</v>
      </c>
      <c r="G203" s="2" t="s">
        <v>1940</v>
      </c>
      <c r="H203" s="2">
        <v>84409</v>
      </c>
      <c r="I203" t="s">
        <v>1950</v>
      </c>
    </row>
    <row r="204" spans="1:9" x14ac:dyDescent="0.3">
      <c r="A204" s="2" t="s">
        <v>435</v>
      </c>
      <c r="B204" s="2" t="s">
        <v>2876</v>
      </c>
      <c r="C204" s="2" t="s">
        <v>2877</v>
      </c>
      <c r="D204" s="2" t="s">
        <v>2878</v>
      </c>
      <c r="E204" s="2" t="s">
        <v>2879</v>
      </c>
      <c r="F204" s="2" t="s">
        <v>2880</v>
      </c>
      <c r="G204" s="2" t="s">
        <v>1940</v>
      </c>
      <c r="H204" s="2">
        <v>12205</v>
      </c>
      <c r="I204" t="s">
        <v>1941</v>
      </c>
    </row>
    <row r="205" spans="1:9" x14ac:dyDescent="0.3">
      <c r="A205" s="2" t="s">
        <v>437</v>
      </c>
      <c r="B205" s="2" t="s">
        <v>2881</v>
      </c>
      <c r="C205" s="2" t="s">
        <v>2882</v>
      </c>
      <c r="D205" s="2" t="s">
        <v>2883</v>
      </c>
      <c r="E205" s="2" t="s">
        <v>2884</v>
      </c>
      <c r="F205" s="2" t="s">
        <v>2885</v>
      </c>
      <c r="G205" s="2" t="s">
        <v>1940</v>
      </c>
      <c r="H205" s="2">
        <v>29305</v>
      </c>
      <c r="I205" t="s">
        <v>1950</v>
      </c>
    </row>
    <row r="206" spans="1:9" x14ac:dyDescent="0.3">
      <c r="A206" s="2" t="s">
        <v>439</v>
      </c>
      <c r="B206" s="2" t="s">
        <v>2886</v>
      </c>
      <c r="C206" s="2"/>
      <c r="D206" s="2" t="s">
        <v>2887</v>
      </c>
      <c r="E206" s="2" t="s">
        <v>2888</v>
      </c>
      <c r="F206" s="2" t="s">
        <v>2889</v>
      </c>
      <c r="G206" s="2" t="s">
        <v>1940</v>
      </c>
      <c r="H206" s="2">
        <v>10310</v>
      </c>
      <c r="I206" t="s">
        <v>1950</v>
      </c>
    </row>
    <row r="207" spans="1:9" x14ac:dyDescent="0.3">
      <c r="A207" s="2" t="s">
        <v>441</v>
      </c>
      <c r="B207" s="2" t="s">
        <v>2890</v>
      </c>
      <c r="C207" s="2"/>
      <c r="D207" s="2" t="s">
        <v>2891</v>
      </c>
      <c r="E207" s="2" t="s">
        <v>2892</v>
      </c>
      <c r="F207" s="2" t="s">
        <v>2185</v>
      </c>
      <c r="G207" s="2" t="s">
        <v>1940</v>
      </c>
      <c r="H207" s="2">
        <v>20337</v>
      </c>
      <c r="I207" t="s">
        <v>1941</v>
      </c>
    </row>
    <row r="208" spans="1:9" x14ac:dyDescent="0.3">
      <c r="A208" s="2" t="s">
        <v>443</v>
      </c>
      <c r="B208" s="2" t="s">
        <v>2893</v>
      </c>
      <c r="C208" s="2" t="s">
        <v>2894</v>
      </c>
      <c r="D208" s="2"/>
      <c r="E208" s="2" t="s">
        <v>2895</v>
      </c>
      <c r="F208" s="2" t="s">
        <v>2299</v>
      </c>
      <c r="G208" s="2" t="s">
        <v>1940</v>
      </c>
      <c r="H208" s="2">
        <v>28225</v>
      </c>
      <c r="I208" t="s">
        <v>1950</v>
      </c>
    </row>
    <row r="209" spans="1:9" x14ac:dyDescent="0.3">
      <c r="A209" s="2" t="s">
        <v>445</v>
      </c>
      <c r="B209" s="2" t="s">
        <v>2896</v>
      </c>
      <c r="C209" s="2" t="s">
        <v>2897</v>
      </c>
      <c r="D209" s="2" t="s">
        <v>2898</v>
      </c>
      <c r="E209" s="2" t="s">
        <v>2899</v>
      </c>
      <c r="F209" s="2" t="s">
        <v>2900</v>
      </c>
      <c r="G209" s="2" t="s">
        <v>1940</v>
      </c>
      <c r="H209" s="2">
        <v>79491</v>
      </c>
      <c r="I209" t="s">
        <v>1941</v>
      </c>
    </row>
    <row r="210" spans="1:9" x14ac:dyDescent="0.3">
      <c r="A210" s="2" t="s">
        <v>447</v>
      </c>
      <c r="B210" s="2" t="s">
        <v>2901</v>
      </c>
      <c r="C210" s="2" t="s">
        <v>2902</v>
      </c>
      <c r="D210" s="2" t="s">
        <v>2903</v>
      </c>
      <c r="E210" s="2" t="s">
        <v>2904</v>
      </c>
      <c r="F210" s="2" t="s">
        <v>2905</v>
      </c>
      <c r="G210" s="2" t="s">
        <v>1948</v>
      </c>
      <c r="H210" s="2" t="s">
        <v>2906</v>
      </c>
      <c r="I210" t="s">
        <v>1941</v>
      </c>
    </row>
    <row r="211" spans="1:9" x14ac:dyDescent="0.3">
      <c r="A211" s="2" t="s">
        <v>449</v>
      </c>
      <c r="B211" s="2" t="s">
        <v>2907</v>
      </c>
      <c r="C211" s="2" t="s">
        <v>2908</v>
      </c>
      <c r="D211" s="2" t="s">
        <v>2909</v>
      </c>
      <c r="E211" s="2" t="s">
        <v>2910</v>
      </c>
      <c r="F211" s="2" t="s">
        <v>2911</v>
      </c>
      <c r="G211" s="2" t="s">
        <v>2115</v>
      </c>
      <c r="H211" s="2" t="s">
        <v>2912</v>
      </c>
      <c r="I211" t="s">
        <v>1950</v>
      </c>
    </row>
    <row r="212" spans="1:9" x14ac:dyDescent="0.3">
      <c r="A212" s="2" t="s">
        <v>451</v>
      </c>
      <c r="B212" s="2" t="s">
        <v>2913</v>
      </c>
      <c r="C212" s="2" t="s">
        <v>2914</v>
      </c>
      <c r="D212" s="2" t="s">
        <v>2915</v>
      </c>
      <c r="E212" s="2" t="s">
        <v>2916</v>
      </c>
      <c r="F212" s="2" t="s">
        <v>2785</v>
      </c>
      <c r="G212" s="2" t="s">
        <v>1940</v>
      </c>
      <c r="H212" s="2">
        <v>22908</v>
      </c>
      <c r="I212" t="s">
        <v>1941</v>
      </c>
    </row>
    <row r="213" spans="1:9" x14ac:dyDescent="0.3">
      <c r="A213" s="2" t="s">
        <v>453</v>
      </c>
      <c r="B213" s="2" t="s">
        <v>2917</v>
      </c>
      <c r="C213" s="2" t="s">
        <v>2918</v>
      </c>
      <c r="D213" s="2"/>
      <c r="E213" s="2" t="s">
        <v>2919</v>
      </c>
      <c r="F213" s="2" t="s">
        <v>2036</v>
      </c>
      <c r="G213" s="2" t="s">
        <v>1940</v>
      </c>
      <c r="H213" s="2">
        <v>10105</v>
      </c>
      <c r="I213" t="s">
        <v>1950</v>
      </c>
    </row>
    <row r="214" spans="1:9" x14ac:dyDescent="0.3">
      <c r="A214" s="2" t="s">
        <v>455</v>
      </c>
      <c r="B214" s="2" t="s">
        <v>2920</v>
      </c>
      <c r="C214" s="2" t="s">
        <v>2921</v>
      </c>
      <c r="D214" s="2" t="s">
        <v>2922</v>
      </c>
      <c r="E214" s="2" t="s">
        <v>2923</v>
      </c>
      <c r="F214" s="2" t="s">
        <v>2642</v>
      </c>
      <c r="G214" s="2" t="s">
        <v>1940</v>
      </c>
      <c r="H214" s="2">
        <v>24009</v>
      </c>
      <c r="I214" t="s">
        <v>1941</v>
      </c>
    </row>
    <row r="215" spans="1:9" x14ac:dyDescent="0.3">
      <c r="A215" s="2" t="s">
        <v>457</v>
      </c>
      <c r="B215" s="2" t="s">
        <v>2924</v>
      </c>
      <c r="C215" s="2" t="s">
        <v>2925</v>
      </c>
      <c r="D215" s="2" t="s">
        <v>2926</v>
      </c>
      <c r="E215" s="2" t="s">
        <v>2927</v>
      </c>
      <c r="F215" s="2" t="s">
        <v>2036</v>
      </c>
      <c r="G215" s="2" t="s">
        <v>1940</v>
      </c>
      <c r="H215" s="2">
        <v>10009</v>
      </c>
      <c r="I215" t="s">
        <v>1950</v>
      </c>
    </row>
    <row r="216" spans="1:9" x14ac:dyDescent="0.3">
      <c r="A216" s="2" t="s">
        <v>459</v>
      </c>
      <c r="B216" s="2" t="s">
        <v>2928</v>
      </c>
      <c r="C216" s="2" t="s">
        <v>2929</v>
      </c>
      <c r="D216" s="2" t="s">
        <v>2930</v>
      </c>
      <c r="E216" s="2" t="s">
        <v>2931</v>
      </c>
      <c r="F216" s="2" t="s">
        <v>2932</v>
      </c>
      <c r="G216" s="2" t="s">
        <v>1948</v>
      </c>
      <c r="H216" s="2" t="s">
        <v>2082</v>
      </c>
      <c r="I216" t="s">
        <v>1950</v>
      </c>
    </row>
    <row r="217" spans="1:9" x14ac:dyDescent="0.3">
      <c r="A217" s="2" t="s">
        <v>461</v>
      </c>
      <c r="B217" s="2" t="s">
        <v>2933</v>
      </c>
      <c r="C217" s="2" t="s">
        <v>2934</v>
      </c>
      <c r="D217" s="2" t="s">
        <v>2935</v>
      </c>
      <c r="E217" s="2" t="s">
        <v>2936</v>
      </c>
      <c r="F217" s="2" t="s">
        <v>2937</v>
      </c>
      <c r="G217" s="2" t="s">
        <v>1940</v>
      </c>
      <c r="H217" s="2">
        <v>84120</v>
      </c>
      <c r="I217" t="s">
        <v>1950</v>
      </c>
    </row>
    <row r="218" spans="1:9" x14ac:dyDescent="0.3">
      <c r="A218" s="2" t="s">
        <v>463</v>
      </c>
      <c r="B218" s="2" t="s">
        <v>2938</v>
      </c>
      <c r="C218" s="2" t="s">
        <v>2939</v>
      </c>
      <c r="D218" s="2" t="s">
        <v>2940</v>
      </c>
      <c r="E218" s="2" t="s">
        <v>2941</v>
      </c>
      <c r="F218" s="2" t="s">
        <v>2210</v>
      </c>
      <c r="G218" s="2" t="s">
        <v>1940</v>
      </c>
      <c r="H218" s="2">
        <v>43635</v>
      </c>
      <c r="I218" t="s">
        <v>1941</v>
      </c>
    </row>
    <row r="219" spans="1:9" x14ac:dyDescent="0.3">
      <c r="A219" s="2" t="s">
        <v>465</v>
      </c>
      <c r="B219" s="2" t="s">
        <v>2942</v>
      </c>
      <c r="C219" s="2" t="s">
        <v>2943</v>
      </c>
      <c r="D219" s="2" t="s">
        <v>2944</v>
      </c>
      <c r="E219" s="2" t="s">
        <v>2945</v>
      </c>
      <c r="F219" s="2" t="s">
        <v>2946</v>
      </c>
      <c r="G219" s="2" t="s">
        <v>1940</v>
      </c>
      <c r="H219" s="2">
        <v>91131</v>
      </c>
      <c r="I219" t="s">
        <v>1950</v>
      </c>
    </row>
    <row r="220" spans="1:9" x14ac:dyDescent="0.3">
      <c r="A220" s="2" t="s">
        <v>467</v>
      </c>
      <c r="B220" s="2" t="s">
        <v>2947</v>
      </c>
      <c r="C220" s="2" t="s">
        <v>2948</v>
      </c>
      <c r="D220" s="2" t="s">
        <v>2949</v>
      </c>
      <c r="E220" s="2" t="s">
        <v>2950</v>
      </c>
      <c r="F220" s="2" t="s">
        <v>2951</v>
      </c>
      <c r="G220" s="2" t="s">
        <v>1948</v>
      </c>
      <c r="H220" s="2" t="s">
        <v>2292</v>
      </c>
      <c r="I220" t="s">
        <v>1941</v>
      </c>
    </row>
    <row r="221" spans="1:9" x14ac:dyDescent="0.3">
      <c r="A221" s="2" t="s">
        <v>469</v>
      </c>
      <c r="B221" s="2" t="s">
        <v>2952</v>
      </c>
      <c r="C221" s="2" t="s">
        <v>2953</v>
      </c>
      <c r="D221" s="2" t="s">
        <v>2954</v>
      </c>
      <c r="E221" s="2" t="s">
        <v>2955</v>
      </c>
      <c r="F221" s="2" t="s">
        <v>2956</v>
      </c>
      <c r="G221" s="2" t="s">
        <v>1940</v>
      </c>
      <c r="H221" s="2">
        <v>64082</v>
      </c>
      <c r="I221" t="s">
        <v>1950</v>
      </c>
    </row>
    <row r="222" spans="1:9" x14ac:dyDescent="0.3">
      <c r="A222" s="2" t="s">
        <v>2957</v>
      </c>
      <c r="B222" s="2" t="s">
        <v>2958</v>
      </c>
      <c r="C222" s="2" t="s">
        <v>2959</v>
      </c>
      <c r="D222" s="2" t="s">
        <v>2960</v>
      </c>
      <c r="E222" s="2" t="s">
        <v>2961</v>
      </c>
      <c r="F222" s="2" t="s">
        <v>2265</v>
      </c>
      <c r="G222" s="2" t="s">
        <v>1940</v>
      </c>
      <c r="H222" s="2">
        <v>76121</v>
      </c>
      <c r="I222" t="s">
        <v>1950</v>
      </c>
    </row>
    <row r="223" spans="1:9" x14ac:dyDescent="0.3">
      <c r="A223" s="2" t="s">
        <v>471</v>
      </c>
      <c r="B223" s="2" t="s">
        <v>2962</v>
      </c>
      <c r="C223" s="2" t="s">
        <v>2963</v>
      </c>
      <c r="D223" s="2" t="s">
        <v>2964</v>
      </c>
      <c r="E223" s="2" t="s">
        <v>2965</v>
      </c>
      <c r="F223" s="2" t="s">
        <v>2966</v>
      </c>
      <c r="G223" s="2" t="s">
        <v>1940</v>
      </c>
      <c r="H223" s="2">
        <v>92619</v>
      </c>
      <c r="I223" t="s">
        <v>1941</v>
      </c>
    </row>
    <row r="224" spans="1:9" x14ac:dyDescent="0.3">
      <c r="A224" s="2" t="s">
        <v>473</v>
      </c>
      <c r="B224" s="2" t="s">
        <v>2967</v>
      </c>
      <c r="C224" s="2" t="s">
        <v>2968</v>
      </c>
      <c r="D224" s="2" t="s">
        <v>2969</v>
      </c>
      <c r="E224" s="2" t="s">
        <v>2970</v>
      </c>
      <c r="F224" s="2" t="s">
        <v>2971</v>
      </c>
      <c r="G224" s="2" t="s">
        <v>1940</v>
      </c>
      <c r="H224" s="2">
        <v>11854</v>
      </c>
      <c r="I224" t="s">
        <v>1950</v>
      </c>
    </row>
    <row r="225" spans="1:9" x14ac:dyDescent="0.3">
      <c r="A225" s="2" t="s">
        <v>475</v>
      </c>
      <c r="B225" s="2" t="s">
        <v>2972</v>
      </c>
      <c r="C225" s="2"/>
      <c r="D225" s="2" t="s">
        <v>2973</v>
      </c>
      <c r="E225" s="2" t="s">
        <v>2974</v>
      </c>
      <c r="F225" s="2" t="s">
        <v>2185</v>
      </c>
      <c r="G225" s="2" t="s">
        <v>1940</v>
      </c>
      <c r="H225" s="2">
        <v>20546</v>
      </c>
      <c r="I225" t="s">
        <v>1941</v>
      </c>
    </row>
    <row r="226" spans="1:9" x14ac:dyDescent="0.3">
      <c r="A226" s="2" t="s">
        <v>477</v>
      </c>
      <c r="B226" s="2" t="s">
        <v>2975</v>
      </c>
      <c r="C226" s="2" t="s">
        <v>2976</v>
      </c>
      <c r="D226" s="2" t="s">
        <v>2977</v>
      </c>
      <c r="E226" s="2" t="s">
        <v>2978</v>
      </c>
      <c r="F226" s="2" t="s">
        <v>2036</v>
      </c>
      <c r="G226" s="2" t="s">
        <v>1940</v>
      </c>
      <c r="H226" s="2">
        <v>10060</v>
      </c>
      <c r="I226" t="s">
        <v>1941</v>
      </c>
    </row>
    <row r="227" spans="1:9" x14ac:dyDescent="0.3">
      <c r="A227" s="2" t="s">
        <v>479</v>
      </c>
      <c r="B227" s="2" t="s">
        <v>2979</v>
      </c>
      <c r="C227" s="2" t="s">
        <v>2980</v>
      </c>
      <c r="D227" s="2" t="s">
        <v>2981</v>
      </c>
      <c r="E227" s="2" t="s">
        <v>2982</v>
      </c>
      <c r="F227" s="2" t="s">
        <v>2291</v>
      </c>
      <c r="G227" s="2" t="s">
        <v>1948</v>
      </c>
      <c r="H227" s="2" t="s">
        <v>2292</v>
      </c>
      <c r="I227" t="s">
        <v>1950</v>
      </c>
    </row>
    <row r="228" spans="1:9" x14ac:dyDescent="0.3">
      <c r="A228" s="2" t="s">
        <v>481</v>
      </c>
      <c r="B228" s="2" t="s">
        <v>2983</v>
      </c>
      <c r="C228" s="2" t="s">
        <v>2984</v>
      </c>
      <c r="D228" s="2" t="s">
        <v>2985</v>
      </c>
      <c r="E228" s="2" t="s">
        <v>2986</v>
      </c>
      <c r="F228" s="2" t="s">
        <v>2987</v>
      </c>
      <c r="G228" s="2" t="s">
        <v>1940</v>
      </c>
      <c r="H228" s="2">
        <v>66276</v>
      </c>
      <c r="I228" t="s">
        <v>1950</v>
      </c>
    </row>
    <row r="229" spans="1:9" x14ac:dyDescent="0.3">
      <c r="A229" s="2" t="s">
        <v>483</v>
      </c>
      <c r="B229" s="2" t="s">
        <v>2988</v>
      </c>
      <c r="C229" s="2" t="s">
        <v>2989</v>
      </c>
      <c r="D229" s="2" t="s">
        <v>2990</v>
      </c>
      <c r="E229" s="2" t="s">
        <v>2991</v>
      </c>
      <c r="F229" s="2" t="s">
        <v>2992</v>
      </c>
      <c r="G229" s="2" t="s">
        <v>2115</v>
      </c>
      <c r="H229" s="2" t="s">
        <v>2993</v>
      </c>
      <c r="I229" t="s">
        <v>1941</v>
      </c>
    </row>
    <row r="230" spans="1:9" x14ac:dyDescent="0.3">
      <c r="A230" s="2" t="s">
        <v>485</v>
      </c>
      <c r="B230" s="2" t="s">
        <v>2994</v>
      </c>
      <c r="C230" s="2" t="s">
        <v>2995</v>
      </c>
      <c r="D230" s="2" t="s">
        <v>2996</v>
      </c>
      <c r="E230" s="2" t="s">
        <v>2997</v>
      </c>
      <c r="F230" s="2" t="s">
        <v>2998</v>
      </c>
      <c r="G230" s="2" t="s">
        <v>1940</v>
      </c>
      <c r="H230" s="2">
        <v>94291</v>
      </c>
      <c r="I230" t="s">
        <v>1950</v>
      </c>
    </row>
    <row r="231" spans="1:9" x14ac:dyDescent="0.3">
      <c r="A231" s="2" t="s">
        <v>487</v>
      </c>
      <c r="B231" s="2" t="s">
        <v>2999</v>
      </c>
      <c r="C231" s="2" t="s">
        <v>3000</v>
      </c>
      <c r="D231" s="2" t="s">
        <v>3001</v>
      </c>
      <c r="E231" s="2" t="s">
        <v>3002</v>
      </c>
      <c r="F231" s="2" t="s">
        <v>3003</v>
      </c>
      <c r="G231" s="2" t="s">
        <v>1940</v>
      </c>
      <c r="H231" s="2">
        <v>18706</v>
      </c>
      <c r="I231" t="s">
        <v>1950</v>
      </c>
    </row>
    <row r="232" spans="1:9" x14ac:dyDescent="0.3">
      <c r="A232" s="2" t="s">
        <v>489</v>
      </c>
      <c r="B232" s="2" t="s">
        <v>3004</v>
      </c>
      <c r="C232" s="2" t="s">
        <v>3005</v>
      </c>
      <c r="D232" s="2" t="s">
        <v>3006</v>
      </c>
      <c r="E232" s="2" t="s">
        <v>3007</v>
      </c>
      <c r="F232" s="2" t="s">
        <v>2693</v>
      </c>
      <c r="G232" s="2" t="s">
        <v>1940</v>
      </c>
      <c r="H232" s="2">
        <v>27499</v>
      </c>
      <c r="I232" t="s">
        <v>1950</v>
      </c>
    </row>
    <row r="233" spans="1:9" x14ac:dyDescent="0.3">
      <c r="A233" s="2" t="s">
        <v>491</v>
      </c>
      <c r="B233" s="2" t="s">
        <v>3008</v>
      </c>
      <c r="C233" s="2"/>
      <c r="D233" s="2" t="s">
        <v>3009</v>
      </c>
      <c r="E233" s="2" t="s">
        <v>3010</v>
      </c>
      <c r="F233" s="2" t="s">
        <v>2255</v>
      </c>
      <c r="G233" s="2" t="s">
        <v>1940</v>
      </c>
      <c r="H233" s="2">
        <v>19725</v>
      </c>
      <c r="I233" t="s">
        <v>1941</v>
      </c>
    </row>
    <row r="234" spans="1:9" x14ac:dyDescent="0.3">
      <c r="A234" s="2" t="s">
        <v>493</v>
      </c>
      <c r="B234" s="2" t="s">
        <v>3011</v>
      </c>
      <c r="C234" s="2" t="s">
        <v>3012</v>
      </c>
      <c r="D234" s="2" t="s">
        <v>3013</v>
      </c>
      <c r="E234" s="2" t="s">
        <v>3014</v>
      </c>
      <c r="F234" s="2" t="s">
        <v>2198</v>
      </c>
      <c r="G234" s="2" t="s">
        <v>2115</v>
      </c>
      <c r="H234" s="2" t="s">
        <v>2199</v>
      </c>
      <c r="I234" t="s">
        <v>1950</v>
      </c>
    </row>
    <row r="235" spans="1:9" x14ac:dyDescent="0.3">
      <c r="A235" s="2" t="s">
        <v>495</v>
      </c>
      <c r="B235" s="2" t="s">
        <v>3015</v>
      </c>
      <c r="C235" s="2" t="s">
        <v>3016</v>
      </c>
      <c r="D235" s="2" t="s">
        <v>3017</v>
      </c>
      <c r="E235" s="2" t="s">
        <v>3018</v>
      </c>
      <c r="F235" s="2" t="s">
        <v>2591</v>
      </c>
      <c r="G235" s="2" t="s">
        <v>1940</v>
      </c>
      <c r="H235" s="2">
        <v>96825</v>
      </c>
      <c r="I235" t="s">
        <v>1950</v>
      </c>
    </row>
    <row r="236" spans="1:9" x14ac:dyDescent="0.3">
      <c r="A236" s="2" t="s">
        <v>497</v>
      </c>
      <c r="B236" s="2" t="s">
        <v>3019</v>
      </c>
      <c r="C236" s="2" t="s">
        <v>3020</v>
      </c>
      <c r="D236" s="2" t="s">
        <v>3021</v>
      </c>
      <c r="E236" s="2" t="s">
        <v>3022</v>
      </c>
      <c r="F236" s="2" t="s">
        <v>2036</v>
      </c>
      <c r="G236" s="2" t="s">
        <v>1940</v>
      </c>
      <c r="H236" s="2">
        <v>10150</v>
      </c>
      <c r="I236" t="s">
        <v>1950</v>
      </c>
    </row>
    <row r="237" spans="1:9" x14ac:dyDescent="0.3">
      <c r="A237" s="2" t="s">
        <v>499</v>
      </c>
      <c r="B237" s="2" t="s">
        <v>3023</v>
      </c>
      <c r="C237" s="2"/>
      <c r="D237" s="2"/>
      <c r="E237" s="2" t="s">
        <v>3024</v>
      </c>
      <c r="F237" s="2" t="s">
        <v>3025</v>
      </c>
      <c r="G237" s="2" t="s">
        <v>1948</v>
      </c>
      <c r="H237" s="2" t="s">
        <v>3026</v>
      </c>
      <c r="I237" t="s">
        <v>1950</v>
      </c>
    </row>
    <row r="238" spans="1:9" x14ac:dyDescent="0.3">
      <c r="A238" s="2" t="s">
        <v>501</v>
      </c>
      <c r="B238" s="2" t="s">
        <v>3027</v>
      </c>
      <c r="C238" s="2" t="s">
        <v>3028</v>
      </c>
      <c r="D238" s="2" t="s">
        <v>3029</v>
      </c>
      <c r="E238" s="2" t="s">
        <v>3030</v>
      </c>
      <c r="F238" s="2" t="s">
        <v>3031</v>
      </c>
      <c r="G238" s="2" t="s">
        <v>1948</v>
      </c>
      <c r="H238" s="2" t="s">
        <v>3032</v>
      </c>
      <c r="I238" t="s">
        <v>1950</v>
      </c>
    </row>
    <row r="239" spans="1:9" x14ac:dyDescent="0.3">
      <c r="A239" s="2" t="s">
        <v>503</v>
      </c>
      <c r="B239" s="2" t="s">
        <v>3033</v>
      </c>
      <c r="C239" s="2"/>
      <c r="D239" s="2" t="s">
        <v>3034</v>
      </c>
      <c r="E239" s="2" t="s">
        <v>3035</v>
      </c>
      <c r="F239" s="2" t="s">
        <v>3036</v>
      </c>
      <c r="G239" s="2" t="s">
        <v>1940</v>
      </c>
      <c r="H239" s="2">
        <v>45218</v>
      </c>
      <c r="I239" t="s">
        <v>1941</v>
      </c>
    </row>
    <row r="240" spans="1:9" x14ac:dyDescent="0.3">
      <c r="A240" s="2" t="s">
        <v>505</v>
      </c>
      <c r="B240" s="2" t="s">
        <v>3037</v>
      </c>
      <c r="C240" s="2" t="s">
        <v>3038</v>
      </c>
      <c r="D240" s="2" t="s">
        <v>3039</v>
      </c>
      <c r="E240" s="2" t="s">
        <v>3040</v>
      </c>
      <c r="F240" s="2" t="s">
        <v>2319</v>
      </c>
      <c r="G240" s="2" t="s">
        <v>1940</v>
      </c>
      <c r="H240" s="2">
        <v>48670</v>
      </c>
      <c r="I240" t="s">
        <v>1941</v>
      </c>
    </row>
    <row r="241" spans="1:9" x14ac:dyDescent="0.3">
      <c r="A241" s="2" t="s">
        <v>507</v>
      </c>
      <c r="B241" s="2" t="s">
        <v>3041</v>
      </c>
      <c r="C241" s="2" t="s">
        <v>3042</v>
      </c>
      <c r="D241" s="2" t="s">
        <v>3043</v>
      </c>
      <c r="E241" s="2" t="s">
        <v>3044</v>
      </c>
      <c r="F241" s="2" t="s">
        <v>3045</v>
      </c>
      <c r="G241" s="2" t="s">
        <v>1940</v>
      </c>
      <c r="H241" s="2">
        <v>82007</v>
      </c>
      <c r="I241" t="s">
        <v>1950</v>
      </c>
    </row>
    <row r="242" spans="1:9" x14ac:dyDescent="0.3">
      <c r="A242" s="2" t="s">
        <v>509</v>
      </c>
      <c r="B242" s="2" t="s">
        <v>3046</v>
      </c>
      <c r="C242" s="2"/>
      <c r="D242" s="2"/>
      <c r="E242" s="2" t="s">
        <v>3047</v>
      </c>
      <c r="F242" s="2" t="s">
        <v>3048</v>
      </c>
      <c r="G242" s="2" t="s">
        <v>1940</v>
      </c>
      <c r="H242" s="2">
        <v>31119</v>
      </c>
      <c r="I242" t="s">
        <v>1941</v>
      </c>
    </row>
    <row r="243" spans="1:9" x14ac:dyDescent="0.3">
      <c r="A243" s="2" t="s">
        <v>511</v>
      </c>
      <c r="B243" s="2" t="s">
        <v>3049</v>
      </c>
      <c r="C243" s="2"/>
      <c r="D243" s="2" t="s">
        <v>3050</v>
      </c>
      <c r="E243" s="2" t="s">
        <v>3051</v>
      </c>
      <c r="F243" s="2" t="s">
        <v>3052</v>
      </c>
      <c r="G243" s="2" t="s">
        <v>1940</v>
      </c>
      <c r="H243" s="2">
        <v>30096</v>
      </c>
      <c r="I243" t="s">
        <v>1950</v>
      </c>
    </row>
    <row r="244" spans="1:9" x14ac:dyDescent="0.3">
      <c r="A244" s="2" t="s">
        <v>513</v>
      </c>
      <c r="B244" s="2" t="s">
        <v>3053</v>
      </c>
      <c r="C244" s="2" t="s">
        <v>3054</v>
      </c>
      <c r="D244" s="2" t="s">
        <v>3055</v>
      </c>
      <c r="E244" s="2" t="s">
        <v>3056</v>
      </c>
      <c r="F244" s="2" t="s">
        <v>2998</v>
      </c>
      <c r="G244" s="2" t="s">
        <v>1940</v>
      </c>
      <c r="H244" s="2">
        <v>94250</v>
      </c>
      <c r="I244" t="s">
        <v>1941</v>
      </c>
    </row>
    <row r="245" spans="1:9" x14ac:dyDescent="0.3">
      <c r="A245" s="2" t="s">
        <v>515</v>
      </c>
      <c r="B245" s="2" t="s">
        <v>3057</v>
      </c>
      <c r="C245" s="2" t="s">
        <v>3058</v>
      </c>
      <c r="D245" s="2" t="s">
        <v>3059</v>
      </c>
      <c r="E245" s="2" t="s">
        <v>3060</v>
      </c>
      <c r="F245" s="2" t="s">
        <v>2219</v>
      </c>
      <c r="G245" s="2" t="s">
        <v>1940</v>
      </c>
      <c r="H245" s="2">
        <v>33661</v>
      </c>
      <c r="I245" t="s">
        <v>1941</v>
      </c>
    </row>
    <row r="246" spans="1:9" x14ac:dyDescent="0.3">
      <c r="A246" s="2" t="s">
        <v>517</v>
      </c>
      <c r="B246" s="2" t="s">
        <v>3061</v>
      </c>
      <c r="C246" s="2" t="s">
        <v>3062</v>
      </c>
      <c r="D246" s="2" t="s">
        <v>3063</v>
      </c>
      <c r="E246" s="2" t="s">
        <v>3064</v>
      </c>
      <c r="F246" s="2" t="s">
        <v>2591</v>
      </c>
      <c r="G246" s="2" t="s">
        <v>1940</v>
      </c>
      <c r="H246" s="2">
        <v>96805</v>
      </c>
      <c r="I246" t="s">
        <v>1950</v>
      </c>
    </row>
    <row r="247" spans="1:9" x14ac:dyDescent="0.3">
      <c r="A247" s="2" t="s">
        <v>519</v>
      </c>
      <c r="B247" s="2" t="s">
        <v>3065</v>
      </c>
      <c r="C247" s="2" t="s">
        <v>3066</v>
      </c>
      <c r="D247" s="2" t="s">
        <v>3067</v>
      </c>
      <c r="E247" s="2" t="s">
        <v>3068</v>
      </c>
      <c r="F247" s="2" t="s">
        <v>3069</v>
      </c>
      <c r="G247" s="2" t="s">
        <v>1940</v>
      </c>
      <c r="H247" s="2">
        <v>70820</v>
      </c>
      <c r="I247" t="s">
        <v>1941</v>
      </c>
    </row>
    <row r="248" spans="1:9" x14ac:dyDescent="0.3">
      <c r="A248" s="2" t="s">
        <v>521</v>
      </c>
      <c r="B248" s="2" t="s">
        <v>3070</v>
      </c>
      <c r="C248" s="2" t="s">
        <v>3071</v>
      </c>
      <c r="D248" s="2" t="s">
        <v>3072</v>
      </c>
      <c r="E248" s="2" t="s">
        <v>3073</v>
      </c>
      <c r="F248" s="2" t="s">
        <v>3074</v>
      </c>
      <c r="G248" s="2" t="s">
        <v>2115</v>
      </c>
      <c r="H248" s="2" t="s">
        <v>3075</v>
      </c>
      <c r="I248" t="s">
        <v>1950</v>
      </c>
    </row>
    <row r="249" spans="1:9" x14ac:dyDescent="0.3">
      <c r="A249" s="2" t="s">
        <v>523</v>
      </c>
      <c r="B249" s="2" t="s">
        <v>3076</v>
      </c>
      <c r="C249" s="2"/>
      <c r="D249" s="2" t="s">
        <v>3077</v>
      </c>
      <c r="E249" s="2" t="s">
        <v>3078</v>
      </c>
      <c r="F249" s="2" t="s">
        <v>3079</v>
      </c>
      <c r="G249" s="2" t="s">
        <v>1948</v>
      </c>
      <c r="H249" s="2" t="s">
        <v>3080</v>
      </c>
      <c r="I249" t="s">
        <v>1941</v>
      </c>
    </row>
    <row r="250" spans="1:9" x14ac:dyDescent="0.3">
      <c r="A250" s="2" t="s">
        <v>525</v>
      </c>
      <c r="B250" s="2" t="s">
        <v>3081</v>
      </c>
      <c r="C250" s="2" t="s">
        <v>3082</v>
      </c>
      <c r="D250" s="2" t="s">
        <v>3083</v>
      </c>
      <c r="E250" s="2" t="s">
        <v>3084</v>
      </c>
      <c r="F250" s="2" t="s">
        <v>2136</v>
      </c>
      <c r="G250" s="2" t="s">
        <v>1940</v>
      </c>
      <c r="H250" s="2">
        <v>55458</v>
      </c>
      <c r="I250" t="s">
        <v>1941</v>
      </c>
    </row>
    <row r="251" spans="1:9" x14ac:dyDescent="0.3">
      <c r="A251" s="2" t="s">
        <v>3085</v>
      </c>
      <c r="B251" s="2" t="s">
        <v>3086</v>
      </c>
      <c r="C251" s="2"/>
      <c r="D251" s="2" t="s">
        <v>3087</v>
      </c>
      <c r="E251" s="2" t="s">
        <v>3088</v>
      </c>
      <c r="F251" s="2" t="s">
        <v>3089</v>
      </c>
      <c r="G251" s="2" t="s">
        <v>1940</v>
      </c>
      <c r="H251" s="2">
        <v>94159</v>
      </c>
      <c r="I251" t="s">
        <v>1950</v>
      </c>
    </row>
    <row r="252" spans="1:9" x14ac:dyDescent="0.3">
      <c r="A252" s="2" t="s">
        <v>529</v>
      </c>
      <c r="B252" s="2" t="s">
        <v>3090</v>
      </c>
      <c r="C252" s="2" t="s">
        <v>3091</v>
      </c>
      <c r="D252" s="2" t="s">
        <v>3092</v>
      </c>
      <c r="E252" s="2" t="s">
        <v>3093</v>
      </c>
      <c r="F252" s="2" t="s">
        <v>2299</v>
      </c>
      <c r="G252" s="2" t="s">
        <v>1940</v>
      </c>
      <c r="H252" s="2">
        <v>28225</v>
      </c>
      <c r="I252" t="s">
        <v>1941</v>
      </c>
    </row>
    <row r="253" spans="1:9" x14ac:dyDescent="0.3">
      <c r="A253" s="2" t="s">
        <v>531</v>
      </c>
      <c r="B253" s="2" t="s">
        <v>3094</v>
      </c>
      <c r="C253" s="2" t="s">
        <v>3095</v>
      </c>
      <c r="D253" s="2" t="s">
        <v>3096</v>
      </c>
      <c r="E253" s="2" t="s">
        <v>3097</v>
      </c>
      <c r="F253" s="2" t="s">
        <v>3098</v>
      </c>
      <c r="G253" s="2" t="s">
        <v>1940</v>
      </c>
      <c r="H253" s="2">
        <v>85099</v>
      </c>
      <c r="I253" t="s">
        <v>1941</v>
      </c>
    </row>
    <row r="254" spans="1:9" x14ac:dyDescent="0.3">
      <c r="A254" s="2" t="s">
        <v>533</v>
      </c>
      <c r="B254" s="2" t="s">
        <v>3099</v>
      </c>
      <c r="C254" s="2"/>
      <c r="D254" s="2" t="s">
        <v>3100</v>
      </c>
      <c r="E254" s="2" t="s">
        <v>3101</v>
      </c>
      <c r="F254" s="2" t="s">
        <v>2098</v>
      </c>
      <c r="G254" s="2" t="s">
        <v>1940</v>
      </c>
      <c r="H254" s="2">
        <v>11407</v>
      </c>
      <c r="I254" t="s">
        <v>1950</v>
      </c>
    </row>
    <row r="255" spans="1:9" x14ac:dyDescent="0.3">
      <c r="A255" s="2" t="s">
        <v>535</v>
      </c>
      <c r="B255" s="2" t="s">
        <v>3102</v>
      </c>
      <c r="C255" s="2" t="s">
        <v>3103</v>
      </c>
      <c r="D255" s="2" t="s">
        <v>3104</v>
      </c>
      <c r="E255" s="2" t="s">
        <v>3105</v>
      </c>
      <c r="F255" s="2" t="s">
        <v>3106</v>
      </c>
      <c r="G255" s="2" t="s">
        <v>1940</v>
      </c>
      <c r="H255" s="2">
        <v>61825</v>
      </c>
      <c r="I255" t="s">
        <v>1950</v>
      </c>
    </row>
    <row r="256" spans="1:9" x14ac:dyDescent="0.3">
      <c r="A256" s="2" t="s">
        <v>537</v>
      </c>
      <c r="B256" s="2" t="s">
        <v>3107</v>
      </c>
      <c r="C256" s="2" t="s">
        <v>3108</v>
      </c>
      <c r="D256" s="2"/>
      <c r="E256" s="2" t="s">
        <v>3109</v>
      </c>
      <c r="F256" s="2" t="s">
        <v>3110</v>
      </c>
      <c r="G256" s="2" t="s">
        <v>2115</v>
      </c>
      <c r="H256" s="2" t="s">
        <v>3111</v>
      </c>
      <c r="I256" t="s">
        <v>1950</v>
      </c>
    </row>
    <row r="257" spans="1:9" x14ac:dyDescent="0.3">
      <c r="A257" s="2" t="s">
        <v>539</v>
      </c>
      <c r="B257" s="2" t="s">
        <v>3112</v>
      </c>
      <c r="C257" s="2" t="s">
        <v>3113</v>
      </c>
      <c r="D257" s="2" t="s">
        <v>3114</v>
      </c>
      <c r="E257" s="2" t="s">
        <v>3115</v>
      </c>
      <c r="F257" s="2" t="s">
        <v>2139</v>
      </c>
      <c r="G257" s="2" t="s">
        <v>1940</v>
      </c>
      <c r="H257" s="2">
        <v>85715</v>
      </c>
      <c r="I257" t="s">
        <v>1950</v>
      </c>
    </row>
    <row r="258" spans="1:9" x14ac:dyDescent="0.3">
      <c r="A258" s="2" t="s">
        <v>527</v>
      </c>
      <c r="B258" s="2" t="s">
        <v>3116</v>
      </c>
      <c r="C258" s="2" t="s">
        <v>3117</v>
      </c>
      <c r="D258" s="2" t="s">
        <v>3118</v>
      </c>
      <c r="E258" s="2" t="s">
        <v>3119</v>
      </c>
      <c r="F258" s="2" t="s">
        <v>3120</v>
      </c>
      <c r="G258" s="2" t="s">
        <v>1940</v>
      </c>
      <c r="H258" s="2">
        <v>53205</v>
      </c>
      <c r="I258" t="s">
        <v>1941</v>
      </c>
    </row>
    <row r="259" spans="1:9" x14ac:dyDescent="0.3">
      <c r="A259" s="2" t="s">
        <v>542</v>
      </c>
      <c r="B259" s="2" t="s">
        <v>3121</v>
      </c>
      <c r="C259" s="2" t="s">
        <v>3122</v>
      </c>
      <c r="D259" s="2" t="s">
        <v>3123</v>
      </c>
      <c r="E259" s="2" t="s">
        <v>3124</v>
      </c>
      <c r="F259" s="2" t="s">
        <v>2860</v>
      </c>
      <c r="G259" s="2" t="s">
        <v>1940</v>
      </c>
      <c r="H259" s="2">
        <v>33064</v>
      </c>
      <c r="I259" t="s">
        <v>1941</v>
      </c>
    </row>
    <row r="260" spans="1:9" x14ac:dyDescent="0.3">
      <c r="A260" s="2" t="s">
        <v>545</v>
      </c>
      <c r="B260" s="2" t="s">
        <v>3125</v>
      </c>
      <c r="C260" s="2" t="s">
        <v>3126</v>
      </c>
      <c r="D260" s="2" t="s">
        <v>3127</v>
      </c>
      <c r="E260" s="2" t="s">
        <v>3128</v>
      </c>
      <c r="F260" s="2" t="s">
        <v>2757</v>
      </c>
      <c r="G260" s="2" t="s">
        <v>1940</v>
      </c>
      <c r="H260" s="2">
        <v>90610</v>
      </c>
      <c r="I260" t="s">
        <v>1950</v>
      </c>
    </row>
    <row r="261" spans="1:9" x14ac:dyDescent="0.3">
      <c r="A261" s="2" t="s">
        <v>547</v>
      </c>
      <c r="B261" s="2" t="s">
        <v>3129</v>
      </c>
      <c r="C261" s="2" t="s">
        <v>3130</v>
      </c>
      <c r="D261" s="2" t="s">
        <v>3131</v>
      </c>
      <c r="E261" s="2" t="s">
        <v>3132</v>
      </c>
      <c r="F261" s="2" t="s">
        <v>3133</v>
      </c>
      <c r="G261" s="2" t="s">
        <v>2115</v>
      </c>
      <c r="H261" s="2" t="s">
        <v>3134</v>
      </c>
      <c r="I261" t="s">
        <v>1950</v>
      </c>
    </row>
    <row r="262" spans="1:9" x14ac:dyDescent="0.3">
      <c r="A262" s="2" t="s">
        <v>549</v>
      </c>
      <c r="B262" s="2" t="s">
        <v>3135</v>
      </c>
      <c r="C262" s="2" t="s">
        <v>3136</v>
      </c>
      <c r="D262" s="2"/>
      <c r="E262" s="2" t="s">
        <v>3137</v>
      </c>
      <c r="F262" s="2" t="s">
        <v>2012</v>
      </c>
      <c r="G262" s="2" t="s">
        <v>1940</v>
      </c>
      <c r="H262" s="2">
        <v>63180</v>
      </c>
      <c r="I262" t="s">
        <v>1941</v>
      </c>
    </row>
    <row r="263" spans="1:9" x14ac:dyDescent="0.3">
      <c r="A263" s="2" t="s">
        <v>551</v>
      </c>
      <c r="B263" s="2" t="s">
        <v>3138</v>
      </c>
      <c r="C263" s="2" t="s">
        <v>3139</v>
      </c>
      <c r="D263" s="2" t="s">
        <v>3140</v>
      </c>
      <c r="E263" s="2" t="s">
        <v>3141</v>
      </c>
      <c r="F263" s="2" t="s">
        <v>3142</v>
      </c>
      <c r="G263" s="2" t="s">
        <v>1940</v>
      </c>
      <c r="H263" s="2">
        <v>16522</v>
      </c>
      <c r="I263" t="s">
        <v>1941</v>
      </c>
    </row>
    <row r="264" spans="1:9" x14ac:dyDescent="0.3">
      <c r="A264" s="2" t="s">
        <v>553</v>
      </c>
      <c r="B264" s="2" t="s">
        <v>3143</v>
      </c>
      <c r="C264" s="2" t="s">
        <v>3144</v>
      </c>
      <c r="D264" s="2" t="s">
        <v>3145</v>
      </c>
      <c r="E264" s="2" t="s">
        <v>3146</v>
      </c>
      <c r="F264" s="2" t="s">
        <v>3147</v>
      </c>
      <c r="G264" s="2" t="s">
        <v>1940</v>
      </c>
      <c r="H264" s="2">
        <v>98464</v>
      </c>
      <c r="I264" t="s">
        <v>1950</v>
      </c>
    </row>
    <row r="265" spans="1:9" x14ac:dyDescent="0.3">
      <c r="A265" s="2" t="s">
        <v>555</v>
      </c>
      <c r="B265" s="2" t="s">
        <v>3148</v>
      </c>
      <c r="C265" s="2"/>
      <c r="D265" s="2" t="s">
        <v>3149</v>
      </c>
      <c r="E265" s="2" t="s">
        <v>3150</v>
      </c>
      <c r="F265" s="2" t="s">
        <v>2003</v>
      </c>
      <c r="G265" s="2" t="s">
        <v>1940</v>
      </c>
      <c r="H265" s="2">
        <v>23277</v>
      </c>
      <c r="I265" t="s">
        <v>1950</v>
      </c>
    </row>
    <row r="266" spans="1:9" x14ac:dyDescent="0.3">
      <c r="A266" s="2" t="s">
        <v>557</v>
      </c>
      <c r="B266" s="2" t="s">
        <v>3151</v>
      </c>
      <c r="C266" s="2"/>
      <c r="D266" s="2" t="s">
        <v>3152</v>
      </c>
      <c r="E266" s="2" t="s">
        <v>3153</v>
      </c>
      <c r="F266" s="2" t="s">
        <v>3154</v>
      </c>
      <c r="G266" s="2" t="s">
        <v>1948</v>
      </c>
      <c r="H266" s="2" t="s">
        <v>2544</v>
      </c>
      <c r="I266" t="s">
        <v>1941</v>
      </c>
    </row>
    <row r="267" spans="1:9" x14ac:dyDescent="0.3">
      <c r="A267" s="2" t="s">
        <v>559</v>
      </c>
      <c r="B267" s="2" t="s">
        <v>3155</v>
      </c>
      <c r="C267" s="2" t="s">
        <v>3156</v>
      </c>
      <c r="D267" s="2" t="s">
        <v>3157</v>
      </c>
      <c r="E267" s="2" t="s">
        <v>3158</v>
      </c>
      <c r="F267" s="2" t="s">
        <v>2126</v>
      </c>
      <c r="G267" s="2" t="s">
        <v>1940</v>
      </c>
      <c r="H267" s="2">
        <v>72204</v>
      </c>
      <c r="I267" t="s">
        <v>1941</v>
      </c>
    </row>
    <row r="268" spans="1:9" x14ac:dyDescent="0.3">
      <c r="A268" s="2" t="s">
        <v>561</v>
      </c>
      <c r="B268" s="2" t="s">
        <v>3159</v>
      </c>
      <c r="C268" s="2" t="s">
        <v>3160</v>
      </c>
      <c r="D268" s="2" t="s">
        <v>3161</v>
      </c>
      <c r="E268" s="2" t="s">
        <v>3162</v>
      </c>
      <c r="F268" s="2" t="s">
        <v>3163</v>
      </c>
      <c r="G268" s="2" t="s">
        <v>2115</v>
      </c>
      <c r="H268" s="2" t="s">
        <v>3164</v>
      </c>
      <c r="I268" t="s">
        <v>1950</v>
      </c>
    </row>
    <row r="269" spans="1:9" x14ac:dyDescent="0.3">
      <c r="A269" s="2" t="s">
        <v>563</v>
      </c>
      <c r="B269" s="2" t="s">
        <v>3165</v>
      </c>
      <c r="C269" s="2" t="s">
        <v>3166</v>
      </c>
      <c r="D269" s="2" t="s">
        <v>3167</v>
      </c>
      <c r="E269" s="2" t="s">
        <v>3168</v>
      </c>
      <c r="F269" s="2" t="s">
        <v>2747</v>
      </c>
      <c r="G269" s="2" t="s">
        <v>1940</v>
      </c>
      <c r="H269" s="2">
        <v>89436</v>
      </c>
      <c r="I269" t="s">
        <v>1941</v>
      </c>
    </row>
    <row r="270" spans="1:9" x14ac:dyDescent="0.3">
      <c r="A270" s="2" t="s">
        <v>3169</v>
      </c>
      <c r="B270" s="2" t="s">
        <v>3170</v>
      </c>
      <c r="C270" s="2"/>
      <c r="D270" s="2" t="s">
        <v>3171</v>
      </c>
      <c r="E270" s="2" t="s">
        <v>3172</v>
      </c>
      <c r="F270" s="2" t="s">
        <v>3173</v>
      </c>
      <c r="G270" s="2" t="s">
        <v>1940</v>
      </c>
      <c r="H270" s="2">
        <v>77806</v>
      </c>
      <c r="I270" t="s">
        <v>1941</v>
      </c>
    </row>
    <row r="271" spans="1:9" x14ac:dyDescent="0.3">
      <c r="A271" s="2" t="s">
        <v>566</v>
      </c>
      <c r="B271" s="2" t="s">
        <v>3174</v>
      </c>
      <c r="C271" s="2" t="s">
        <v>3175</v>
      </c>
      <c r="D271" s="2" t="s">
        <v>3176</v>
      </c>
      <c r="E271" s="2" t="s">
        <v>3177</v>
      </c>
      <c r="F271" s="2" t="s">
        <v>3178</v>
      </c>
      <c r="G271" s="2" t="s">
        <v>1940</v>
      </c>
      <c r="H271" s="2">
        <v>76210</v>
      </c>
      <c r="I271" t="s">
        <v>1950</v>
      </c>
    </row>
    <row r="272" spans="1:9" x14ac:dyDescent="0.3">
      <c r="A272" s="2" t="s">
        <v>568</v>
      </c>
      <c r="B272" s="2" t="s">
        <v>3179</v>
      </c>
      <c r="C272" s="2"/>
      <c r="D272" s="2"/>
      <c r="E272" s="2" t="s">
        <v>3180</v>
      </c>
      <c r="F272" s="2" t="s">
        <v>3181</v>
      </c>
      <c r="G272" s="2" t="s">
        <v>1948</v>
      </c>
      <c r="H272" s="2" t="s">
        <v>3182</v>
      </c>
      <c r="I272" t="s">
        <v>1941</v>
      </c>
    </row>
    <row r="273" spans="1:9" x14ac:dyDescent="0.3">
      <c r="A273" s="2" t="s">
        <v>570</v>
      </c>
      <c r="B273" s="2" t="s">
        <v>3183</v>
      </c>
      <c r="C273" s="2" t="s">
        <v>3184</v>
      </c>
      <c r="D273" s="2" t="s">
        <v>3185</v>
      </c>
      <c r="E273" s="2" t="s">
        <v>3186</v>
      </c>
      <c r="F273" s="2" t="s">
        <v>3187</v>
      </c>
      <c r="G273" s="2" t="s">
        <v>1940</v>
      </c>
      <c r="H273" s="2">
        <v>27635</v>
      </c>
      <c r="I273" t="s">
        <v>1941</v>
      </c>
    </row>
    <row r="274" spans="1:9" x14ac:dyDescent="0.3">
      <c r="A274" s="2" t="s">
        <v>572</v>
      </c>
      <c r="B274" s="2" t="s">
        <v>3188</v>
      </c>
      <c r="C274" s="2" t="s">
        <v>3189</v>
      </c>
      <c r="D274" s="2" t="s">
        <v>3190</v>
      </c>
      <c r="E274" s="2" t="s">
        <v>3191</v>
      </c>
      <c r="F274" s="2" t="s">
        <v>3192</v>
      </c>
      <c r="G274" s="2" t="s">
        <v>1948</v>
      </c>
      <c r="H274" s="2" t="s">
        <v>3193</v>
      </c>
      <c r="I274" t="s">
        <v>1941</v>
      </c>
    </row>
    <row r="275" spans="1:9" x14ac:dyDescent="0.3">
      <c r="A275" s="2" t="s">
        <v>574</v>
      </c>
      <c r="B275" s="2" t="s">
        <v>3194</v>
      </c>
      <c r="C275" s="2" t="s">
        <v>3195</v>
      </c>
      <c r="D275" s="2" t="s">
        <v>3196</v>
      </c>
      <c r="E275" s="2" t="s">
        <v>3197</v>
      </c>
      <c r="F275" s="2" t="s">
        <v>2036</v>
      </c>
      <c r="G275" s="2" t="s">
        <v>1940</v>
      </c>
      <c r="H275" s="2">
        <v>10105</v>
      </c>
      <c r="I275" t="s">
        <v>1950</v>
      </c>
    </row>
    <row r="276" spans="1:9" x14ac:dyDescent="0.3">
      <c r="A276" s="2" t="s">
        <v>576</v>
      </c>
      <c r="B276" s="2" t="s">
        <v>3198</v>
      </c>
      <c r="C276" s="2" t="s">
        <v>3199</v>
      </c>
      <c r="D276" s="2" t="s">
        <v>3200</v>
      </c>
      <c r="E276" s="2" t="s">
        <v>3201</v>
      </c>
      <c r="F276" s="2" t="s">
        <v>2524</v>
      </c>
      <c r="G276" s="2" t="s">
        <v>1940</v>
      </c>
      <c r="H276" s="2">
        <v>6905</v>
      </c>
      <c r="I276" t="s">
        <v>1950</v>
      </c>
    </row>
    <row r="277" spans="1:9" x14ac:dyDescent="0.3">
      <c r="A277" s="2" t="s">
        <v>578</v>
      </c>
      <c r="B277" s="2" t="s">
        <v>3202</v>
      </c>
      <c r="C277" s="2" t="s">
        <v>3203</v>
      </c>
      <c r="D277" s="2" t="s">
        <v>3204</v>
      </c>
      <c r="E277" s="2" t="s">
        <v>3205</v>
      </c>
      <c r="F277" s="2" t="s">
        <v>2210</v>
      </c>
      <c r="G277" s="2" t="s">
        <v>1940</v>
      </c>
      <c r="H277" s="2">
        <v>43666</v>
      </c>
      <c r="I277" t="s">
        <v>1950</v>
      </c>
    </row>
    <row r="278" spans="1:9" x14ac:dyDescent="0.3">
      <c r="A278" s="2" t="s">
        <v>580</v>
      </c>
      <c r="B278" s="2" t="s">
        <v>3206</v>
      </c>
      <c r="C278" s="2" t="s">
        <v>3207</v>
      </c>
      <c r="D278" s="2" t="s">
        <v>3208</v>
      </c>
      <c r="E278" s="2" t="s">
        <v>3209</v>
      </c>
      <c r="F278" s="2" t="s">
        <v>3210</v>
      </c>
      <c r="G278" s="2" t="s">
        <v>1948</v>
      </c>
      <c r="H278" s="2" t="s">
        <v>3211</v>
      </c>
      <c r="I278" t="s">
        <v>1941</v>
      </c>
    </row>
    <row r="279" spans="1:9" x14ac:dyDescent="0.3">
      <c r="A279" s="2" t="s">
        <v>582</v>
      </c>
      <c r="B279" s="2" t="s">
        <v>3212</v>
      </c>
      <c r="C279" s="2" t="s">
        <v>3213</v>
      </c>
      <c r="D279" s="2" t="s">
        <v>3214</v>
      </c>
      <c r="E279" s="2" t="s">
        <v>3215</v>
      </c>
      <c r="F279" s="2" t="s">
        <v>3216</v>
      </c>
      <c r="G279" s="2" t="s">
        <v>1940</v>
      </c>
      <c r="H279" s="2">
        <v>65211</v>
      </c>
      <c r="I279" t="s">
        <v>1950</v>
      </c>
    </row>
    <row r="280" spans="1:9" x14ac:dyDescent="0.3">
      <c r="A280" s="2" t="s">
        <v>584</v>
      </c>
      <c r="B280" s="2" t="s">
        <v>3217</v>
      </c>
      <c r="C280" s="2" t="s">
        <v>3218</v>
      </c>
      <c r="D280" s="2" t="s">
        <v>3219</v>
      </c>
      <c r="E280" s="2" t="s">
        <v>3220</v>
      </c>
      <c r="F280" s="2" t="s">
        <v>2237</v>
      </c>
      <c r="G280" s="2" t="s">
        <v>1940</v>
      </c>
      <c r="H280" s="2">
        <v>46852</v>
      </c>
      <c r="I280" t="s">
        <v>1941</v>
      </c>
    </row>
    <row r="281" spans="1:9" x14ac:dyDescent="0.3">
      <c r="A281" s="2" t="s">
        <v>586</v>
      </c>
      <c r="B281" s="2" t="s">
        <v>3221</v>
      </c>
      <c r="C281" s="2" t="s">
        <v>3222</v>
      </c>
      <c r="D281" s="2" t="s">
        <v>3223</v>
      </c>
      <c r="E281" s="2" t="s">
        <v>3224</v>
      </c>
      <c r="F281" s="2" t="s">
        <v>2012</v>
      </c>
      <c r="G281" s="2" t="s">
        <v>1940</v>
      </c>
      <c r="H281" s="2">
        <v>63143</v>
      </c>
      <c r="I281" t="s">
        <v>1941</v>
      </c>
    </row>
    <row r="282" spans="1:9" x14ac:dyDescent="0.3">
      <c r="A282" s="2" t="s">
        <v>588</v>
      </c>
      <c r="B282" s="2" t="s">
        <v>3225</v>
      </c>
      <c r="C282" s="2"/>
      <c r="D282" s="2" t="s">
        <v>3226</v>
      </c>
      <c r="E282" s="2" t="s">
        <v>3227</v>
      </c>
      <c r="F282" s="2" t="s">
        <v>2021</v>
      </c>
      <c r="G282" s="2" t="s">
        <v>1940</v>
      </c>
      <c r="H282" s="2">
        <v>97211</v>
      </c>
      <c r="I282" t="s">
        <v>1941</v>
      </c>
    </row>
    <row r="283" spans="1:9" x14ac:dyDescent="0.3">
      <c r="A283" s="2" t="s">
        <v>590</v>
      </c>
      <c r="B283" s="2" t="s">
        <v>3228</v>
      </c>
      <c r="C283" s="2" t="s">
        <v>3229</v>
      </c>
      <c r="D283" s="2" t="s">
        <v>3230</v>
      </c>
      <c r="E283" s="2" t="s">
        <v>3231</v>
      </c>
      <c r="F283" s="2" t="s">
        <v>3232</v>
      </c>
      <c r="G283" s="2" t="s">
        <v>1940</v>
      </c>
      <c r="H283" s="2">
        <v>80305</v>
      </c>
      <c r="I283" t="s">
        <v>1941</v>
      </c>
    </row>
    <row r="284" spans="1:9" x14ac:dyDescent="0.3">
      <c r="A284" s="2" t="s">
        <v>592</v>
      </c>
      <c r="B284" s="2" t="s">
        <v>3233</v>
      </c>
      <c r="C284" s="2" t="s">
        <v>3234</v>
      </c>
      <c r="D284" s="2" t="s">
        <v>3235</v>
      </c>
      <c r="E284" s="2" t="s">
        <v>3236</v>
      </c>
      <c r="F284" s="2" t="s">
        <v>3237</v>
      </c>
      <c r="G284" s="2" t="s">
        <v>2115</v>
      </c>
      <c r="H284" s="2" t="s">
        <v>3238</v>
      </c>
      <c r="I284" t="s">
        <v>1950</v>
      </c>
    </row>
    <row r="285" spans="1:9" x14ac:dyDescent="0.3">
      <c r="A285" s="2" t="s">
        <v>594</v>
      </c>
      <c r="B285" s="2" t="s">
        <v>3239</v>
      </c>
      <c r="C285" s="2" t="s">
        <v>3240</v>
      </c>
      <c r="D285" s="2" t="s">
        <v>3241</v>
      </c>
      <c r="E285" s="2" t="s">
        <v>3242</v>
      </c>
      <c r="F285" s="2" t="s">
        <v>3133</v>
      </c>
      <c r="G285" s="2" t="s">
        <v>2115</v>
      </c>
      <c r="H285" s="2" t="s">
        <v>3134</v>
      </c>
      <c r="I285" t="s">
        <v>1941</v>
      </c>
    </row>
    <row r="286" spans="1:9" x14ac:dyDescent="0.3">
      <c r="A286" s="2" t="s">
        <v>596</v>
      </c>
      <c r="B286" s="2" t="s">
        <v>3243</v>
      </c>
      <c r="C286" s="2"/>
      <c r="D286" s="2" t="s">
        <v>3244</v>
      </c>
      <c r="E286" s="2" t="s">
        <v>3245</v>
      </c>
      <c r="F286" s="2" t="s">
        <v>3246</v>
      </c>
      <c r="G286" s="2" t="s">
        <v>1940</v>
      </c>
      <c r="H286" s="2">
        <v>40298</v>
      </c>
      <c r="I286" t="s">
        <v>1950</v>
      </c>
    </row>
    <row r="287" spans="1:9" x14ac:dyDescent="0.3">
      <c r="A287" s="2" t="s">
        <v>598</v>
      </c>
      <c r="B287" s="2" t="s">
        <v>3247</v>
      </c>
      <c r="C287" s="2"/>
      <c r="D287" s="2" t="s">
        <v>3248</v>
      </c>
      <c r="E287" s="2" t="s">
        <v>3249</v>
      </c>
      <c r="F287" s="2" t="s">
        <v>2349</v>
      </c>
      <c r="G287" s="2" t="s">
        <v>1940</v>
      </c>
      <c r="H287" s="2">
        <v>14276</v>
      </c>
      <c r="I287" t="s">
        <v>1950</v>
      </c>
    </row>
    <row r="288" spans="1:9" x14ac:dyDescent="0.3">
      <c r="A288" s="2" t="s">
        <v>600</v>
      </c>
      <c r="B288" s="2" t="s">
        <v>3250</v>
      </c>
      <c r="C288" s="2" t="s">
        <v>3251</v>
      </c>
      <c r="D288" s="2"/>
      <c r="E288" s="2" t="s">
        <v>3252</v>
      </c>
      <c r="F288" s="2" t="s">
        <v>3253</v>
      </c>
      <c r="G288" s="2" t="s">
        <v>1940</v>
      </c>
      <c r="H288" s="2">
        <v>44710</v>
      </c>
      <c r="I288" t="s">
        <v>1941</v>
      </c>
    </row>
    <row r="289" spans="1:9" x14ac:dyDescent="0.3">
      <c r="A289" s="2" t="s">
        <v>602</v>
      </c>
      <c r="B289" s="2" t="s">
        <v>3254</v>
      </c>
      <c r="C289" s="2" t="s">
        <v>3255</v>
      </c>
      <c r="D289" s="2" t="s">
        <v>3256</v>
      </c>
      <c r="E289" s="2" t="s">
        <v>3257</v>
      </c>
      <c r="F289" s="2" t="s">
        <v>2157</v>
      </c>
      <c r="G289" s="2" t="s">
        <v>1940</v>
      </c>
      <c r="H289" s="2">
        <v>2114</v>
      </c>
      <c r="I289" t="s">
        <v>1950</v>
      </c>
    </row>
    <row r="290" spans="1:9" x14ac:dyDescent="0.3">
      <c r="A290" s="2" t="s">
        <v>604</v>
      </c>
      <c r="B290" s="2" t="s">
        <v>3258</v>
      </c>
      <c r="C290" s="2"/>
      <c r="D290" s="2" t="s">
        <v>3259</v>
      </c>
      <c r="E290" s="2" t="s">
        <v>3260</v>
      </c>
      <c r="F290" s="2" t="s">
        <v>3261</v>
      </c>
      <c r="G290" s="2" t="s">
        <v>1948</v>
      </c>
      <c r="H290" s="2" t="s">
        <v>3262</v>
      </c>
      <c r="I290" t="s">
        <v>1941</v>
      </c>
    </row>
    <row r="291" spans="1:9" x14ac:dyDescent="0.3">
      <c r="A291" s="2" t="s">
        <v>606</v>
      </c>
      <c r="B291" s="2" t="s">
        <v>3263</v>
      </c>
      <c r="C291" s="2"/>
      <c r="D291" s="2"/>
      <c r="E291" s="2" t="s">
        <v>3264</v>
      </c>
      <c r="F291" s="2" t="s">
        <v>3265</v>
      </c>
      <c r="G291" s="2" t="s">
        <v>1940</v>
      </c>
      <c r="H291" s="2">
        <v>24515</v>
      </c>
      <c r="I291" t="s">
        <v>1941</v>
      </c>
    </row>
    <row r="292" spans="1:9" x14ac:dyDescent="0.3">
      <c r="A292" s="2" t="s">
        <v>608</v>
      </c>
      <c r="B292" s="2" t="s">
        <v>3266</v>
      </c>
      <c r="C292" s="2" t="s">
        <v>3267</v>
      </c>
      <c r="D292" s="2" t="s">
        <v>3268</v>
      </c>
      <c r="E292" s="2" t="s">
        <v>3269</v>
      </c>
      <c r="F292" s="2" t="s">
        <v>1985</v>
      </c>
      <c r="G292" s="2" t="s">
        <v>1940</v>
      </c>
      <c r="H292" s="2">
        <v>90071</v>
      </c>
      <c r="I292" t="s">
        <v>1950</v>
      </c>
    </row>
    <row r="293" spans="1:9" x14ac:dyDescent="0.3">
      <c r="A293" s="2" t="s">
        <v>610</v>
      </c>
      <c r="B293" s="2" t="s">
        <v>3270</v>
      </c>
      <c r="C293" s="2"/>
      <c r="D293" s="2"/>
      <c r="E293" s="2" t="s">
        <v>3271</v>
      </c>
      <c r="F293" s="2" t="s">
        <v>2534</v>
      </c>
      <c r="G293" s="2" t="s">
        <v>1948</v>
      </c>
      <c r="H293" s="2" t="s">
        <v>2535</v>
      </c>
      <c r="I293" t="s">
        <v>1950</v>
      </c>
    </row>
    <row r="294" spans="1:9" x14ac:dyDescent="0.3">
      <c r="A294" s="2" t="s">
        <v>612</v>
      </c>
      <c r="B294" s="2" t="s">
        <v>3272</v>
      </c>
      <c r="C294" s="2" t="s">
        <v>3273</v>
      </c>
      <c r="D294" s="2"/>
      <c r="E294" s="2" t="s">
        <v>3274</v>
      </c>
      <c r="F294" s="2" t="s">
        <v>2171</v>
      </c>
      <c r="G294" s="2" t="s">
        <v>1940</v>
      </c>
      <c r="H294" s="2">
        <v>35236</v>
      </c>
      <c r="I294" t="s">
        <v>1950</v>
      </c>
    </row>
    <row r="295" spans="1:9" x14ac:dyDescent="0.3">
      <c r="A295" s="2" t="s">
        <v>614</v>
      </c>
      <c r="B295" s="2" t="s">
        <v>3275</v>
      </c>
      <c r="C295" s="2" t="s">
        <v>3276</v>
      </c>
      <c r="D295" s="2" t="s">
        <v>3277</v>
      </c>
      <c r="E295" s="2" t="s">
        <v>3278</v>
      </c>
      <c r="F295" s="2" t="s">
        <v>2698</v>
      </c>
      <c r="G295" s="2" t="s">
        <v>1940</v>
      </c>
      <c r="H295" s="2">
        <v>22309</v>
      </c>
      <c r="I295" t="s">
        <v>1950</v>
      </c>
    </row>
    <row r="296" spans="1:9" x14ac:dyDescent="0.3">
      <c r="A296" s="2" t="s">
        <v>616</v>
      </c>
      <c r="B296" s="2" t="s">
        <v>3279</v>
      </c>
      <c r="C296" s="2"/>
      <c r="D296" s="2" t="s">
        <v>3280</v>
      </c>
      <c r="E296" s="2" t="s">
        <v>3281</v>
      </c>
      <c r="F296" s="2" t="s">
        <v>3282</v>
      </c>
      <c r="G296" s="2" t="s">
        <v>1940</v>
      </c>
      <c r="H296" s="2">
        <v>6816</v>
      </c>
      <c r="I296" t="s">
        <v>1950</v>
      </c>
    </row>
    <row r="297" spans="1:9" x14ac:dyDescent="0.3">
      <c r="A297" s="2" t="s">
        <v>618</v>
      </c>
      <c r="B297" s="2" t="s">
        <v>3283</v>
      </c>
      <c r="C297" s="2"/>
      <c r="D297" s="2"/>
      <c r="E297" s="2" t="s">
        <v>3284</v>
      </c>
      <c r="F297" s="2" t="s">
        <v>2880</v>
      </c>
      <c r="G297" s="2" t="s">
        <v>1940</v>
      </c>
      <c r="H297" s="2">
        <v>12205</v>
      </c>
      <c r="I297" t="s">
        <v>1950</v>
      </c>
    </row>
    <row r="298" spans="1:9" x14ac:dyDescent="0.3">
      <c r="A298" s="2" t="s">
        <v>620</v>
      </c>
      <c r="B298" s="2" t="s">
        <v>3285</v>
      </c>
      <c r="C298" s="2" t="s">
        <v>3286</v>
      </c>
      <c r="D298" s="2" t="s">
        <v>3287</v>
      </c>
      <c r="E298" s="2" t="s">
        <v>3288</v>
      </c>
      <c r="F298" s="2" t="s">
        <v>2246</v>
      </c>
      <c r="G298" s="2" t="s">
        <v>1940</v>
      </c>
      <c r="H298" s="2">
        <v>34108</v>
      </c>
      <c r="I298" t="s">
        <v>1941</v>
      </c>
    </row>
    <row r="299" spans="1:9" x14ac:dyDescent="0.3">
      <c r="A299" s="2" t="s">
        <v>622</v>
      </c>
      <c r="B299" s="2" t="s">
        <v>3289</v>
      </c>
      <c r="C299" s="2" t="s">
        <v>3290</v>
      </c>
      <c r="D299" s="2" t="s">
        <v>3291</v>
      </c>
      <c r="E299" s="2" t="s">
        <v>3292</v>
      </c>
      <c r="F299" s="2" t="s">
        <v>3293</v>
      </c>
      <c r="G299" s="2" t="s">
        <v>1940</v>
      </c>
      <c r="H299" s="2">
        <v>33141</v>
      </c>
      <c r="I299" t="s">
        <v>1941</v>
      </c>
    </row>
    <row r="300" spans="1:9" x14ac:dyDescent="0.3">
      <c r="A300" s="2" t="s">
        <v>624</v>
      </c>
      <c r="B300" s="2" t="s">
        <v>3294</v>
      </c>
      <c r="C300" s="2" t="s">
        <v>3295</v>
      </c>
      <c r="D300" s="2" t="s">
        <v>3296</v>
      </c>
      <c r="E300" s="2" t="s">
        <v>3297</v>
      </c>
      <c r="F300" s="2" t="s">
        <v>3048</v>
      </c>
      <c r="G300" s="2" t="s">
        <v>1940</v>
      </c>
      <c r="H300" s="2">
        <v>30358</v>
      </c>
      <c r="I300" t="s">
        <v>1941</v>
      </c>
    </row>
    <row r="301" spans="1:9" x14ac:dyDescent="0.3">
      <c r="A301" s="2" t="s">
        <v>626</v>
      </c>
      <c r="B301" s="2" t="s">
        <v>3298</v>
      </c>
      <c r="C301" s="2" t="s">
        <v>3299</v>
      </c>
      <c r="D301" s="2" t="s">
        <v>3300</v>
      </c>
      <c r="E301" s="2" t="s">
        <v>3301</v>
      </c>
      <c r="F301" s="2" t="s">
        <v>3302</v>
      </c>
      <c r="G301" s="2" t="s">
        <v>1940</v>
      </c>
      <c r="H301" s="2">
        <v>78405</v>
      </c>
      <c r="I301" t="s">
        <v>1941</v>
      </c>
    </row>
    <row r="302" spans="1:9" x14ac:dyDescent="0.3">
      <c r="A302" s="2" t="s">
        <v>628</v>
      </c>
      <c r="B302" s="2" t="s">
        <v>3303</v>
      </c>
      <c r="C302" s="2" t="s">
        <v>3304</v>
      </c>
      <c r="D302" s="2" t="s">
        <v>3305</v>
      </c>
      <c r="E302" s="2" t="s">
        <v>3306</v>
      </c>
      <c r="F302" s="2" t="s">
        <v>2591</v>
      </c>
      <c r="G302" s="2" t="s">
        <v>1940</v>
      </c>
      <c r="H302" s="2">
        <v>96835</v>
      </c>
      <c r="I302" t="s">
        <v>1941</v>
      </c>
    </row>
    <row r="303" spans="1:9" x14ac:dyDescent="0.3">
      <c r="A303" s="2" t="s">
        <v>630</v>
      </c>
      <c r="B303" s="2" t="s">
        <v>3307</v>
      </c>
      <c r="C303" s="2" t="s">
        <v>3308</v>
      </c>
      <c r="D303" s="2" t="s">
        <v>3309</v>
      </c>
      <c r="E303" s="2" t="s">
        <v>3310</v>
      </c>
      <c r="F303" s="2" t="s">
        <v>2386</v>
      </c>
      <c r="G303" s="2" t="s">
        <v>1940</v>
      </c>
      <c r="H303" s="2">
        <v>78737</v>
      </c>
      <c r="I303" t="s">
        <v>1941</v>
      </c>
    </row>
    <row r="304" spans="1:9" x14ac:dyDescent="0.3">
      <c r="A304" s="2" t="s">
        <v>632</v>
      </c>
      <c r="B304" s="2" t="s">
        <v>3311</v>
      </c>
      <c r="C304" s="2" t="s">
        <v>3312</v>
      </c>
      <c r="D304" s="2" t="s">
        <v>3313</v>
      </c>
      <c r="E304" s="2" t="s">
        <v>3314</v>
      </c>
      <c r="F304" s="2" t="s">
        <v>3315</v>
      </c>
      <c r="G304" s="2" t="s">
        <v>1940</v>
      </c>
      <c r="H304" s="2">
        <v>21290</v>
      </c>
      <c r="I304" t="s">
        <v>1950</v>
      </c>
    </row>
    <row r="305" spans="1:9" x14ac:dyDescent="0.3">
      <c r="A305" s="2" t="s">
        <v>634</v>
      </c>
      <c r="B305" s="2" t="s">
        <v>3316</v>
      </c>
      <c r="C305" s="2" t="s">
        <v>3317</v>
      </c>
      <c r="D305" s="2"/>
      <c r="E305" s="2" t="s">
        <v>3318</v>
      </c>
      <c r="F305" s="2" t="s">
        <v>3319</v>
      </c>
      <c r="G305" s="2" t="s">
        <v>1940</v>
      </c>
      <c r="H305" s="2">
        <v>40596</v>
      </c>
      <c r="I305" t="s">
        <v>1941</v>
      </c>
    </row>
    <row r="306" spans="1:9" x14ac:dyDescent="0.3">
      <c r="A306" s="2" t="s">
        <v>3320</v>
      </c>
      <c r="B306" s="2" t="s">
        <v>3321</v>
      </c>
      <c r="C306" s="2" t="s">
        <v>3322</v>
      </c>
      <c r="D306" s="2"/>
      <c r="E306" s="2" t="s">
        <v>3323</v>
      </c>
      <c r="F306" s="2" t="s">
        <v>3324</v>
      </c>
      <c r="G306" s="2" t="s">
        <v>1940</v>
      </c>
      <c r="H306" s="2">
        <v>60435</v>
      </c>
      <c r="I306" t="s">
        <v>1941</v>
      </c>
    </row>
    <row r="307" spans="1:9" x14ac:dyDescent="0.3">
      <c r="A307" s="2" t="s">
        <v>638</v>
      </c>
      <c r="B307" s="2" t="s">
        <v>3325</v>
      </c>
      <c r="C307" s="2" t="s">
        <v>3326</v>
      </c>
      <c r="D307" s="2" t="s">
        <v>3327</v>
      </c>
      <c r="E307" s="2" t="s">
        <v>3328</v>
      </c>
      <c r="F307" s="2" t="s">
        <v>3329</v>
      </c>
      <c r="G307" s="2" t="s">
        <v>2115</v>
      </c>
      <c r="H307" s="2" t="s">
        <v>3330</v>
      </c>
      <c r="I307" t="s">
        <v>1950</v>
      </c>
    </row>
    <row r="308" spans="1:9" x14ac:dyDescent="0.3">
      <c r="A308" s="2" t="s">
        <v>640</v>
      </c>
      <c r="B308" s="2" t="s">
        <v>3331</v>
      </c>
      <c r="C308" s="2" t="s">
        <v>3332</v>
      </c>
      <c r="D308" s="2" t="s">
        <v>3333</v>
      </c>
      <c r="E308" s="2" t="s">
        <v>3334</v>
      </c>
      <c r="F308" s="2" t="s">
        <v>3335</v>
      </c>
      <c r="G308" s="2" t="s">
        <v>1940</v>
      </c>
      <c r="H308" s="2">
        <v>68505</v>
      </c>
      <c r="I308" t="s">
        <v>1950</v>
      </c>
    </row>
    <row r="309" spans="1:9" x14ac:dyDescent="0.3">
      <c r="A309" s="2" t="s">
        <v>642</v>
      </c>
      <c r="B309" s="2" t="s">
        <v>3336</v>
      </c>
      <c r="C309" s="2" t="s">
        <v>3337</v>
      </c>
      <c r="D309" s="2" t="s">
        <v>3338</v>
      </c>
      <c r="E309" s="2" t="s">
        <v>3339</v>
      </c>
      <c r="F309" s="2" t="s">
        <v>3036</v>
      </c>
      <c r="G309" s="2" t="s">
        <v>1940</v>
      </c>
      <c r="H309" s="2">
        <v>45254</v>
      </c>
      <c r="I309" t="s">
        <v>1941</v>
      </c>
    </row>
    <row r="310" spans="1:9" x14ac:dyDescent="0.3">
      <c r="A310" s="2" t="s">
        <v>644</v>
      </c>
      <c r="B310" s="2" t="s">
        <v>3340</v>
      </c>
      <c r="C310" s="2" t="s">
        <v>3341</v>
      </c>
      <c r="D310" s="2"/>
      <c r="E310" s="2" t="s">
        <v>3342</v>
      </c>
      <c r="F310" s="2" t="s">
        <v>3133</v>
      </c>
      <c r="G310" s="2" t="s">
        <v>2115</v>
      </c>
      <c r="H310" s="2" t="s">
        <v>3134</v>
      </c>
      <c r="I310" t="s">
        <v>1950</v>
      </c>
    </row>
    <row r="311" spans="1:9" x14ac:dyDescent="0.3">
      <c r="A311" s="2" t="s">
        <v>646</v>
      </c>
      <c r="B311" s="2" t="s">
        <v>3343</v>
      </c>
      <c r="C311" s="2" t="s">
        <v>3344</v>
      </c>
      <c r="D311" s="2" t="s">
        <v>3345</v>
      </c>
      <c r="E311" s="2" t="s">
        <v>3346</v>
      </c>
      <c r="F311" s="2" t="s">
        <v>3347</v>
      </c>
      <c r="G311" s="2" t="s">
        <v>1940</v>
      </c>
      <c r="H311" s="2">
        <v>6127</v>
      </c>
      <c r="I311" t="s">
        <v>1941</v>
      </c>
    </row>
    <row r="312" spans="1:9" x14ac:dyDescent="0.3">
      <c r="A312" s="2" t="s">
        <v>648</v>
      </c>
      <c r="B312" s="2" t="s">
        <v>3348</v>
      </c>
      <c r="C312" s="2" t="s">
        <v>3349</v>
      </c>
      <c r="D312" s="2" t="s">
        <v>3350</v>
      </c>
      <c r="E312" s="2" t="s">
        <v>3351</v>
      </c>
      <c r="F312" s="2" t="s">
        <v>2308</v>
      </c>
      <c r="G312" s="2" t="s">
        <v>1948</v>
      </c>
      <c r="H312" s="2" t="s">
        <v>2309</v>
      </c>
      <c r="I312" t="s">
        <v>1950</v>
      </c>
    </row>
    <row r="313" spans="1:9" x14ac:dyDescent="0.3">
      <c r="A313" s="2" t="s">
        <v>636</v>
      </c>
      <c r="B313" s="2" t="s">
        <v>3352</v>
      </c>
      <c r="C313" s="2" t="s">
        <v>3353</v>
      </c>
      <c r="D313" s="2" t="s">
        <v>3354</v>
      </c>
      <c r="E313" s="2" t="s">
        <v>3355</v>
      </c>
      <c r="F313" s="2" t="s">
        <v>2299</v>
      </c>
      <c r="G313" s="2" t="s">
        <v>1940</v>
      </c>
      <c r="H313" s="2">
        <v>28299</v>
      </c>
      <c r="I313" t="s">
        <v>1941</v>
      </c>
    </row>
    <row r="314" spans="1:9" x14ac:dyDescent="0.3">
      <c r="A314" s="2" t="s">
        <v>651</v>
      </c>
      <c r="B314" s="2" t="s">
        <v>3356</v>
      </c>
      <c r="C314" s="2" t="s">
        <v>3357</v>
      </c>
      <c r="D314" s="2" t="s">
        <v>3358</v>
      </c>
      <c r="E314" s="2" t="s">
        <v>3359</v>
      </c>
      <c r="F314" s="2" t="s">
        <v>2698</v>
      </c>
      <c r="G314" s="2" t="s">
        <v>1940</v>
      </c>
      <c r="H314" s="2">
        <v>71307</v>
      </c>
      <c r="I314" t="s">
        <v>1941</v>
      </c>
    </row>
    <row r="315" spans="1:9" x14ac:dyDescent="0.3">
      <c r="A315" s="2" t="s">
        <v>653</v>
      </c>
      <c r="B315" s="2" t="s">
        <v>3360</v>
      </c>
      <c r="C315" s="2" t="s">
        <v>3361</v>
      </c>
      <c r="D315" s="2" t="s">
        <v>3362</v>
      </c>
      <c r="E315" s="2" t="s">
        <v>3363</v>
      </c>
      <c r="F315" s="2" t="s">
        <v>3364</v>
      </c>
      <c r="G315" s="2" t="s">
        <v>2115</v>
      </c>
      <c r="H315" s="2" t="s">
        <v>3365</v>
      </c>
      <c r="I315" t="s">
        <v>1941</v>
      </c>
    </row>
    <row r="316" spans="1:9" x14ac:dyDescent="0.3">
      <c r="A316" s="2" t="s">
        <v>655</v>
      </c>
      <c r="B316" s="2" t="s">
        <v>3366</v>
      </c>
      <c r="C316" s="2"/>
      <c r="D316" s="2" t="s">
        <v>3367</v>
      </c>
      <c r="E316" s="2" t="s">
        <v>3368</v>
      </c>
      <c r="F316" s="2" t="s">
        <v>3369</v>
      </c>
      <c r="G316" s="2" t="s">
        <v>1940</v>
      </c>
      <c r="H316" s="2">
        <v>89115</v>
      </c>
      <c r="I316" t="s">
        <v>1950</v>
      </c>
    </row>
    <row r="317" spans="1:9" x14ac:dyDescent="0.3">
      <c r="A317" s="2" t="s">
        <v>657</v>
      </c>
      <c r="B317" s="2" t="s">
        <v>3370</v>
      </c>
      <c r="C317" s="2" t="s">
        <v>3371</v>
      </c>
      <c r="D317" s="2" t="s">
        <v>3372</v>
      </c>
      <c r="E317" s="2" t="s">
        <v>3373</v>
      </c>
      <c r="F317" s="2" t="s">
        <v>2646</v>
      </c>
      <c r="G317" s="2" t="s">
        <v>1940</v>
      </c>
      <c r="H317" s="2">
        <v>50369</v>
      </c>
      <c r="I317" t="s">
        <v>1941</v>
      </c>
    </row>
    <row r="318" spans="1:9" x14ac:dyDescent="0.3">
      <c r="A318" s="2" t="s">
        <v>659</v>
      </c>
      <c r="B318" s="2" t="s">
        <v>3374</v>
      </c>
      <c r="C318" s="2" t="s">
        <v>3375</v>
      </c>
      <c r="D318" s="2" t="s">
        <v>3376</v>
      </c>
      <c r="E318" s="2" t="s">
        <v>3377</v>
      </c>
      <c r="F318" s="2" t="s">
        <v>2599</v>
      </c>
      <c r="G318" s="2" t="s">
        <v>1948</v>
      </c>
      <c r="H318" s="2" t="s">
        <v>2544</v>
      </c>
      <c r="I318" t="s">
        <v>1950</v>
      </c>
    </row>
    <row r="319" spans="1:9" x14ac:dyDescent="0.3">
      <c r="A319" s="2" t="s">
        <v>661</v>
      </c>
      <c r="B319" s="2" t="s">
        <v>3378</v>
      </c>
      <c r="C319" s="2" t="s">
        <v>3379</v>
      </c>
      <c r="D319" s="2" t="s">
        <v>3380</v>
      </c>
      <c r="E319" s="2" t="s">
        <v>3381</v>
      </c>
      <c r="F319" s="2" t="s">
        <v>3382</v>
      </c>
      <c r="G319" s="2" t="s">
        <v>1940</v>
      </c>
      <c r="H319" s="2">
        <v>44315</v>
      </c>
      <c r="I319" t="s">
        <v>1950</v>
      </c>
    </row>
    <row r="320" spans="1:9" x14ac:dyDescent="0.3">
      <c r="A320" s="2" t="s">
        <v>663</v>
      </c>
      <c r="B320" s="2" t="s">
        <v>3383</v>
      </c>
      <c r="C320" s="2" t="s">
        <v>3384</v>
      </c>
      <c r="D320" s="2" t="s">
        <v>3385</v>
      </c>
      <c r="E320" s="2" t="s">
        <v>3386</v>
      </c>
      <c r="F320" s="2" t="s">
        <v>3387</v>
      </c>
      <c r="G320" s="2" t="s">
        <v>1940</v>
      </c>
      <c r="H320" s="2">
        <v>33405</v>
      </c>
      <c r="I320" t="s">
        <v>1941</v>
      </c>
    </row>
    <row r="321" spans="1:9" x14ac:dyDescent="0.3">
      <c r="A321" s="2" t="s">
        <v>665</v>
      </c>
      <c r="B321" s="2" t="s">
        <v>3388</v>
      </c>
      <c r="C321" s="2" t="s">
        <v>3389</v>
      </c>
      <c r="D321" s="2"/>
      <c r="E321" s="2" t="s">
        <v>3390</v>
      </c>
      <c r="F321" s="2" t="s">
        <v>2354</v>
      </c>
      <c r="G321" s="2" t="s">
        <v>1940</v>
      </c>
      <c r="H321" s="2">
        <v>93715</v>
      </c>
      <c r="I321" t="s">
        <v>1941</v>
      </c>
    </row>
    <row r="322" spans="1:9" x14ac:dyDescent="0.3">
      <c r="A322" s="2" t="s">
        <v>3391</v>
      </c>
      <c r="B322" s="2" t="s">
        <v>3392</v>
      </c>
      <c r="C322" s="2" t="s">
        <v>3393</v>
      </c>
      <c r="D322" s="2" t="s">
        <v>3394</v>
      </c>
      <c r="E322" s="2" t="s">
        <v>3395</v>
      </c>
      <c r="F322" s="2" t="s">
        <v>3396</v>
      </c>
      <c r="G322" s="2" t="s">
        <v>1940</v>
      </c>
      <c r="H322" s="2">
        <v>52245</v>
      </c>
      <c r="I322" t="s">
        <v>1941</v>
      </c>
    </row>
    <row r="323" spans="1:9" x14ac:dyDescent="0.3">
      <c r="A323" s="2" t="s">
        <v>667</v>
      </c>
      <c r="B323" s="2" t="s">
        <v>3397</v>
      </c>
      <c r="C323" s="2" t="s">
        <v>3398</v>
      </c>
      <c r="D323" s="2" t="s">
        <v>3399</v>
      </c>
      <c r="E323" s="2" t="s">
        <v>3400</v>
      </c>
      <c r="F323" s="2" t="s">
        <v>3401</v>
      </c>
      <c r="G323" s="2" t="s">
        <v>1948</v>
      </c>
      <c r="H323" s="2" t="s">
        <v>2082</v>
      </c>
      <c r="I323" t="s">
        <v>1941</v>
      </c>
    </row>
    <row r="324" spans="1:9" x14ac:dyDescent="0.3">
      <c r="A324" s="2" t="s">
        <v>669</v>
      </c>
      <c r="B324" s="2" t="s">
        <v>3402</v>
      </c>
      <c r="C324" s="2" t="s">
        <v>3403</v>
      </c>
      <c r="D324" s="2" t="s">
        <v>3404</v>
      </c>
      <c r="E324" s="2" t="s">
        <v>3405</v>
      </c>
      <c r="F324" s="2" t="s">
        <v>3406</v>
      </c>
      <c r="G324" s="2" t="s">
        <v>1948</v>
      </c>
      <c r="H324" s="2" t="s">
        <v>2082</v>
      </c>
      <c r="I324" t="s">
        <v>1950</v>
      </c>
    </row>
    <row r="325" spans="1:9" x14ac:dyDescent="0.3">
      <c r="A325" s="2" t="s">
        <v>671</v>
      </c>
      <c r="B325" s="2" t="s">
        <v>3407</v>
      </c>
      <c r="C325" s="2" t="s">
        <v>3408</v>
      </c>
      <c r="D325" s="2" t="s">
        <v>3409</v>
      </c>
      <c r="E325" s="2" t="s">
        <v>3410</v>
      </c>
      <c r="F325" s="2" t="s">
        <v>3411</v>
      </c>
      <c r="G325" s="2" t="s">
        <v>1940</v>
      </c>
      <c r="H325" s="2">
        <v>37924</v>
      </c>
      <c r="I325" t="s">
        <v>1941</v>
      </c>
    </row>
    <row r="326" spans="1:9" x14ac:dyDescent="0.3">
      <c r="A326" s="2" t="s">
        <v>673</v>
      </c>
      <c r="B326" s="2" t="s">
        <v>3412</v>
      </c>
      <c r="C326" s="2"/>
      <c r="D326" s="2" t="s">
        <v>3413</v>
      </c>
      <c r="E326" s="2" t="s">
        <v>3414</v>
      </c>
      <c r="F326" s="2" t="s">
        <v>2987</v>
      </c>
      <c r="G326" s="2" t="s">
        <v>1940</v>
      </c>
      <c r="H326" s="2">
        <v>66276</v>
      </c>
      <c r="I326" t="s">
        <v>1950</v>
      </c>
    </row>
    <row r="327" spans="1:9" x14ac:dyDescent="0.3">
      <c r="A327" s="2" t="s">
        <v>675</v>
      </c>
      <c r="B327" s="2" t="s">
        <v>3415</v>
      </c>
      <c r="C327" s="2" t="s">
        <v>3416</v>
      </c>
      <c r="D327" s="2" t="s">
        <v>3417</v>
      </c>
      <c r="E327" s="2" t="s">
        <v>3418</v>
      </c>
      <c r="F327" s="2" t="s">
        <v>3089</v>
      </c>
      <c r="G327" s="2" t="s">
        <v>1940</v>
      </c>
      <c r="H327" s="2">
        <v>94132</v>
      </c>
      <c r="I327" t="s">
        <v>1941</v>
      </c>
    </row>
    <row r="328" spans="1:9" x14ac:dyDescent="0.3">
      <c r="A328" s="2" t="s">
        <v>677</v>
      </c>
      <c r="B328" s="2" t="s">
        <v>3419</v>
      </c>
      <c r="C328" s="2"/>
      <c r="D328" s="2" t="s">
        <v>3420</v>
      </c>
      <c r="E328" s="2" t="s">
        <v>3421</v>
      </c>
      <c r="F328" s="2" t="s">
        <v>2171</v>
      </c>
      <c r="G328" s="2" t="s">
        <v>1940</v>
      </c>
      <c r="H328" s="2">
        <v>35244</v>
      </c>
      <c r="I328" t="s">
        <v>1950</v>
      </c>
    </row>
    <row r="329" spans="1:9" x14ac:dyDescent="0.3">
      <c r="A329" s="2" t="s">
        <v>679</v>
      </c>
      <c r="B329" s="2" t="s">
        <v>3422</v>
      </c>
      <c r="C329" s="2" t="s">
        <v>3423</v>
      </c>
      <c r="D329" s="2" t="s">
        <v>3424</v>
      </c>
      <c r="E329" s="2" t="s">
        <v>3425</v>
      </c>
      <c r="F329" s="2" t="s">
        <v>2775</v>
      </c>
      <c r="G329" s="2" t="s">
        <v>1940</v>
      </c>
      <c r="H329" s="2">
        <v>11215</v>
      </c>
      <c r="I329" t="s">
        <v>1941</v>
      </c>
    </row>
    <row r="330" spans="1:9" x14ac:dyDescent="0.3">
      <c r="A330" s="2" t="s">
        <v>681</v>
      </c>
      <c r="B330" s="2" t="s">
        <v>3426</v>
      </c>
      <c r="C330" s="2"/>
      <c r="D330" s="2" t="s">
        <v>3427</v>
      </c>
      <c r="E330" s="2" t="s">
        <v>3428</v>
      </c>
      <c r="F330" s="2" t="s">
        <v>2447</v>
      </c>
      <c r="G330" s="2" t="s">
        <v>1940</v>
      </c>
      <c r="H330" s="2">
        <v>79934</v>
      </c>
      <c r="I330" t="s">
        <v>1941</v>
      </c>
    </row>
    <row r="331" spans="1:9" x14ac:dyDescent="0.3">
      <c r="A331" s="2" t="s">
        <v>683</v>
      </c>
      <c r="B331" s="2" t="s">
        <v>3429</v>
      </c>
      <c r="C331" s="2" t="s">
        <v>3430</v>
      </c>
      <c r="D331" s="2"/>
      <c r="E331" s="2" t="s">
        <v>3431</v>
      </c>
      <c r="F331" s="2" t="s">
        <v>2998</v>
      </c>
      <c r="G331" s="2" t="s">
        <v>1940</v>
      </c>
      <c r="H331" s="2">
        <v>94250</v>
      </c>
      <c r="I331" t="s">
        <v>1941</v>
      </c>
    </row>
    <row r="332" spans="1:9" x14ac:dyDescent="0.3">
      <c r="A332" s="2" t="s">
        <v>3432</v>
      </c>
      <c r="B332" s="2" t="s">
        <v>3433</v>
      </c>
      <c r="C332" s="2" t="s">
        <v>3434</v>
      </c>
      <c r="D332" s="2" t="s">
        <v>3435</v>
      </c>
      <c r="E332" s="2" t="s">
        <v>3436</v>
      </c>
      <c r="F332" s="2" t="s">
        <v>2185</v>
      </c>
      <c r="G332" s="2" t="s">
        <v>1940</v>
      </c>
      <c r="H332" s="2">
        <v>20220</v>
      </c>
      <c r="I332" t="s">
        <v>1950</v>
      </c>
    </row>
    <row r="333" spans="1:9" x14ac:dyDescent="0.3">
      <c r="A333" s="2" t="s">
        <v>686</v>
      </c>
      <c r="B333" s="2" t="s">
        <v>3437</v>
      </c>
      <c r="C333" s="2" t="s">
        <v>3438</v>
      </c>
      <c r="D333" s="2" t="s">
        <v>3439</v>
      </c>
      <c r="E333" s="2" t="s">
        <v>3440</v>
      </c>
      <c r="F333" s="2" t="s">
        <v>3441</v>
      </c>
      <c r="G333" s="2" t="s">
        <v>1940</v>
      </c>
      <c r="H333" s="2">
        <v>33436</v>
      </c>
      <c r="I333" t="s">
        <v>1941</v>
      </c>
    </row>
    <row r="334" spans="1:9" x14ac:dyDescent="0.3">
      <c r="A334" s="2" t="s">
        <v>688</v>
      </c>
      <c r="B334" s="2" t="s">
        <v>3442</v>
      </c>
      <c r="C334" s="2" t="s">
        <v>3443</v>
      </c>
      <c r="D334" s="2" t="s">
        <v>3444</v>
      </c>
      <c r="E334" s="2" t="s">
        <v>3445</v>
      </c>
      <c r="F334" s="2" t="s">
        <v>1985</v>
      </c>
      <c r="G334" s="2" t="s">
        <v>1940</v>
      </c>
      <c r="H334" s="2">
        <v>90094</v>
      </c>
      <c r="I334" t="s">
        <v>1941</v>
      </c>
    </row>
    <row r="335" spans="1:9" x14ac:dyDescent="0.3">
      <c r="A335" s="2" t="s">
        <v>690</v>
      </c>
      <c r="B335" s="2" t="s">
        <v>3446</v>
      </c>
      <c r="C335" s="2" t="s">
        <v>3447</v>
      </c>
      <c r="D335" s="2" t="s">
        <v>3448</v>
      </c>
      <c r="E335" s="2" t="s">
        <v>3449</v>
      </c>
      <c r="F335" s="2" t="s">
        <v>3315</v>
      </c>
      <c r="G335" s="2" t="s">
        <v>1940</v>
      </c>
      <c r="H335" s="2">
        <v>21275</v>
      </c>
      <c r="I335" t="s">
        <v>1941</v>
      </c>
    </row>
    <row r="336" spans="1:9" x14ac:dyDescent="0.3">
      <c r="A336" s="2" t="s">
        <v>692</v>
      </c>
      <c r="B336" s="2" t="s">
        <v>3450</v>
      </c>
      <c r="C336" s="2"/>
      <c r="D336" s="2"/>
      <c r="E336" s="2" t="s">
        <v>3451</v>
      </c>
      <c r="F336" s="2" t="s">
        <v>2937</v>
      </c>
      <c r="G336" s="2" t="s">
        <v>1940</v>
      </c>
      <c r="H336" s="2">
        <v>84125</v>
      </c>
      <c r="I336" t="s">
        <v>1950</v>
      </c>
    </row>
    <row r="337" spans="1:9" x14ac:dyDescent="0.3">
      <c r="A337" s="2" t="s">
        <v>694</v>
      </c>
      <c r="B337" s="2" t="s">
        <v>3452</v>
      </c>
      <c r="C337" s="2" t="s">
        <v>3453</v>
      </c>
      <c r="D337" s="2" t="s">
        <v>3454</v>
      </c>
      <c r="E337" s="2" t="s">
        <v>3455</v>
      </c>
      <c r="F337" s="2" t="s">
        <v>2790</v>
      </c>
      <c r="G337" s="2" t="s">
        <v>1940</v>
      </c>
      <c r="H337" s="2">
        <v>75049</v>
      </c>
      <c r="I337" t="s">
        <v>1941</v>
      </c>
    </row>
    <row r="338" spans="1:9" x14ac:dyDescent="0.3">
      <c r="A338" s="2" t="s">
        <v>696</v>
      </c>
      <c r="B338" s="2" t="s">
        <v>3456</v>
      </c>
      <c r="C338" s="2" t="s">
        <v>3457</v>
      </c>
      <c r="D338" s="2" t="s">
        <v>3458</v>
      </c>
      <c r="E338" s="2" t="s">
        <v>3459</v>
      </c>
      <c r="F338" s="2" t="s">
        <v>3460</v>
      </c>
      <c r="G338" s="2" t="s">
        <v>2115</v>
      </c>
      <c r="H338" s="2" t="s">
        <v>3461</v>
      </c>
      <c r="I338" t="s">
        <v>1950</v>
      </c>
    </row>
    <row r="339" spans="1:9" x14ac:dyDescent="0.3">
      <c r="A339" s="2" t="s">
        <v>3462</v>
      </c>
      <c r="B339" s="2" t="s">
        <v>3463</v>
      </c>
      <c r="C339" s="2"/>
      <c r="D339" s="2" t="s">
        <v>3464</v>
      </c>
      <c r="E339" s="2" t="s">
        <v>3465</v>
      </c>
      <c r="F339" s="2" t="s">
        <v>2286</v>
      </c>
      <c r="G339" s="2" t="s">
        <v>1940</v>
      </c>
      <c r="H339" s="2">
        <v>43240</v>
      </c>
      <c r="I339" t="s">
        <v>1950</v>
      </c>
    </row>
    <row r="340" spans="1:9" x14ac:dyDescent="0.3">
      <c r="A340" s="2" t="s">
        <v>699</v>
      </c>
      <c r="B340" s="2" t="s">
        <v>3466</v>
      </c>
      <c r="C340" s="2" t="s">
        <v>3467</v>
      </c>
      <c r="D340" s="2" t="s">
        <v>3468</v>
      </c>
      <c r="E340" s="2" t="s">
        <v>3469</v>
      </c>
      <c r="F340" s="2" t="s">
        <v>2036</v>
      </c>
      <c r="G340" s="2" t="s">
        <v>1940</v>
      </c>
      <c r="H340" s="2">
        <v>10184</v>
      </c>
      <c r="I340" t="s">
        <v>1950</v>
      </c>
    </row>
    <row r="341" spans="1:9" x14ac:dyDescent="0.3">
      <c r="A341" s="2" t="s">
        <v>701</v>
      </c>
      <c r="B341" s="2" t="s">
        <v>3470</v>
      </c>
      <c r="C341" s="2" t="s">
        <v>3471</v>
      </c>
      <c r="D341" s="2" t="s">
        <v>3472</v>
      </c>
      <c r="E341" s="2" t="s">
        <v>3473</v>
      </c>
      <c r="F341" s="2" t="s">
        <v>2157</v>
      </c>
      <c r="G341" s="2" t="s">
        <v>1940</v>
      </c>
      <c r="H341" s="2">
        <v>2216</v>
      </c>
      <c r="I341" t="s">
        <v>1941</v>
      </c>
    </row>
    <row r="342" spans="1:9" x14ac:dyDescent="0.3">
      <c r="A342" s="2" t="s">
        <v>703</v>
      </c>
      <c r="B342" s="2" t="s">
        <v>3474</v>
      </c>
      <c r="C342" s="2" t="s">
        <v>3475</v>
      </c>
      <c r="D342" s="2" t="s">
        <v>3476</v>
      </c>
      <c r="E342" s="2" t="s">
        <v>3477</v>
      </c>
      <c r="F342" s="2" t="s">
        <v>3089</v>
      </c>
      <c r="G342" s="2" t="s">
        <v>1940</v>
      </c>
      <c r="H342" s="2">
        <v>94132</v>
      </c>
      <c r="I342" t="s">
        <v>1941</v>
      </c>
    </row>
    <row r="343" spans="1:9" x14ac:dyDescent="0.3">
      <c r="A343" s="2" t="s">
        <v>705</v>
      </c>
      <c r="B343" s="2" t="s">
        <v>3478</v>
      </c>
      <c r="C343" s="2" t="s">
        <v>3479</v>
      </c>
      <c r="D343" s="2" t="s">
        <v>3480</v>
      </c>
      <c r="E343" s="2" t="s">
        <v>3481</v>
      </c>
      <c r="F343" s="2" t="s">
        <v>3482</v>
      </c>
      <c r="G343" s="2" t="s">
        <v>1940</v>
      </c>
      <c r="H343" s="2">
        <v>46295</v>
      </c>
      <c r="I343" t="s">
        <v>1950</v>
      </c>
    </row>
    <row r="344" spans="1:9" x14ac:dyDescent="0.3">
      <c r="A344" s="2" t="s">
        <v>3483</v>
      </c>
      <c r="B344" s="2" t="s">
        <v>3484</v>
      </c>
      <c r="C344" s="2" t="s">
        <v>3485</v>
      </c>
      <c r="D344" s="2"/>
      <c r="E344" s="2" t="s">
        <v>3486</v>
      </c>
      <c r="F344" s="2" t="s">
        <v>3487</v>
      </c>
      <c r="G344" s="2" t="s">
        <v>1940</v>
      </c>
      <c r="H344" s="2">
        <v>32209</v>
      </c>
      <c r="I344" t="s">
        <v>1950</v>
      </c>
    </row>
    <row r="345" spans="1:9" x14ac:dyDescent="0.3">
      <c r="A345" s="2" t="s">
        <v>707</v>
      </c>
      <c r="B345" s="2" t="s">
        <v>3488</v>
      </c>
      <c r="C345" s="2" t="s">
        <v>3489</v>
      </c>
      <c r="D345" s="2"/>
      <c r="E345" s="2" t="s">
        <v>3490</v>
      </c>
      <c r="F345" s="2" t="s">
        <v>3491</v>
      </c>
      <c r="G345" s="2" t="s">
        <v>1940</v>
      </c>
      <c r="H345" s="2">
        <v>98148</v>
      </c>
      <c r="I345" t="s">
        <v>1950</v>
      </c>
    </row>
    <row r="346" spans="1:9" x14ac:dyDescent="0.3">
      <c r="A346" s="2" t="s">
        <v>709</v>
      </c>
      <c r="B346" s="2" t="s">
        <v>3492</v>
      </c>
      <c r="C346" s="2"/>
      <c r="D346" s="2" t="s">
        <v>3493</v>
      </c>
      <c r="E346" s="2" t="s">
        <v>3494</v>
      </c>
      <c r="F346" s="2" t="s">
        <v>3495</v>
      </c>
      <c r="G346" s="2" t="s">
        <v>1948</v>
      </c>
      <c r="H346" s="2" t="s">
        <v>3496</v>
      </c>
      <c r="I346" t="s">
        <v>1941</v>
      </c>
    </row>
    <row r="347" spans="1:9" x14ac:dyDescent="0.3">
      <c r="A347" s="2" t="s">
        <v>711</v>
      </c>
      <c r="B347" s="2" t="s">
        <v>3497</v>
      </c>
      <c r="C347" s="2" t="s">
        <v>3498</v>
      </c>
      <c r="D347" s="2" t="s">
        <v>3499</v>
      </c>
      <c r="E347" s="2" t="s">
        <v>3500</v>
      </c>
      <c r="F347" s="2" t="s">
        <v>2743</v>
      </c>
      <c r="G347" s="2" t="s">
        <v>1940</v>
      </c>
      <c r="H347" s="2">
        <v>36109</v>
      </c>
      <c r="I347" t="s">
        <v>1950</v>
      </c>
    </row>
    <row r="348" spans="1:9" x14ac:dyDescent="0.3">
      <c r="A348" s="2" t="s">
        <v>713</v>
      </c>
      <c r="B348" s="2" t="s">
        <v>3501</v>
      </c>
      <c r="C348" s="2" t="s">
        <v>3502</v>
      </c>
      <c r="D348" s="2" t="s">
        <v>3503</v>
      </c>
      <c r="E348" s="2" t="s">
        <v>3504</v>
      </c>
      <c r="F348" s="2" t="s">
        <v>2324</v>
      </c>
      <c r="G348" s="2" t="s">
        <v>1940</v>
      </c>
      <c r="H348" s="2">
        <v>75372</v>
      </c>
      <c r="I348" t="s">
        <v>1941</v>
      </c>
    </row>
    <row r="349" spans="1:9" x14ac:dyDescent="0.3">
      <c r="A349" s="2" t="s">
        <v>715</v>
      </c>
      <c r="B349" s="2" t="s">
        <v>3505</v>
      </c>
      <c r="C349" s="2" t="s">
        <v>3506</v>
      </c>
      <c r="D349" s="2" t="s">
        <v>3507</v>
      </c>
      <c r="E349" s="2" t="s">
        <v>3508</v>
      </c>
      <c r="F349" s="2" t="s">
        <v>3509</v>
      </c>
      <c r="G349" s="2" t="s">
        <v>1940</v>
      </c>
      <c r="H349" s="2">
        <v>66622</v>
      </c>
      <c r="I349" t="s">
        <v>1950</v>
      </c>
    </row>
    <row r="350" spans="1:9" x14ac:dyDescent="0.3">
      <c r="A350" s="2" t="s">
        <v>717</v>
      </c>
      <c r="B350" s="2" t="s">
        <v>3510</v>
      </c>
      <c r="C350" s="2" t="s">
        <v>3511</v>
      </c>
      <c r="D350" s="2" t="s">
        <v>3512</v>
      </c>
      <c r="E350" s="2" t="s">
        <v>3513</v>
      </c>
      <c r="F350" s="2" t="s">
        <v>3514</v>
      </c>
      <c r="G350" s="2" t="s">
        <v>1940</v>
      </c>
      <c r="H350" s="2">
        <v>75799</v>
      </c>
      <c r="I350" t="s">
        <v>1950</v>
      </c>
    </row>
    <row r="351" spans="1:9" x14ac:dyDescent="0.3">
      <c r="A351" s="2" t="s">
        <v>719</v>
      </c>
      <c r="B351" s="2" t="s">
        <v>3515</v>
      </c>
      <c r="C351" s="2" t="s">
        <v>3516</v>
      </c>
      <c r="D351" s="2" t="s">
        <v>3517</v>
      </c>
      <c r="E351" s="2" t="s">
        <v>3518</v>
      </c>
      <c r="F351" s="2" t="s">
        <v>1985</v>
      </c>
      <c r="G351" s="2" t="s">
        <v>1940</v>
      </c>
      <c r="H351" s="2">
        <v>90065</v>
      </c>
      <c r="I351" t="s">
        <v>1950</v>
      </c>
    </row>
    <row r="352" spans="1:9" x14ac:dyDescent="0.3">
      <c r="A352" s="2" t="s">
        <v>721</v>
      </c>
      <c r="B352" s="2" t="s">
        <v>3519</v>
      </c>
      <c r="C352" s="2" t="s">
        <v>3520</v>
      </c>
      <c r="D352" s="2" t="s">
        <v>3521</v>
      </c>
      <c r="E352" s="2" t="s">
        <v>3522</v>
      </c>
      <c r="F352" s="2" t="s">
        <v>3523</v>
      </c>
      <c r="G352" s="2" t="s">
        <v>1940</v>
      </c>
      <c r="H352" s="2">
        <v>71137</v>
      </c>
      <c r="I352" t="s">
        <v>1950</v>
      </c>
    </row>
    <row r="353" spans="1:9" x14ac:dyDescent="0.3">
      <c r="A353" s="2" t="s">
        <v>723</v>
      </c>
      <c r="B353" s="2" t="s">
        <v>3524</v>
      </c>
      <c r="C353" s="2" t="s">
        <v>3525</v>
      </c>
      <c r="D353" s="2" t="s">
        <v>3526</v>
      </c>
      <c r="E353" s="2" t="s">
        <v>3527</v>
      </c>
      <c r="F353" s="2" t="s">
        <v>3528</v>
      </c>
      <c r="G353" s="2" t="s">
        <v>1940</v>
      </c>
      <c r="H353" s="2">
        <v>83722</v>
      </c>
      <c r="I353" t="s">
        <v>1950</v>
      </c>
    </row>
    <row r="354" spans="1:9" x14ac:dyDescent="0.3">
      <c r="A354" s="2" t="s">
        <v>3529</v>
      </c>
      <c r="B354" s="2" t="s">
        <v>3530</v>
      </c>
      <c r="C354" s="2" t="s">
        <v>3531</v>
      </c>
      <c r="D354" s="2" t="s">
        <v>3532</v>
      </c>
      <c r="E354" s="2" t="s">
        <v>3533</v>
      </c>
      <c r="F354" s="2" t="s">
        <v>2176</v>
      </c>
      <c r="G354" s="2" t="s">
        <v>1940</v>
      </c>
      <c r="H354" s="2">
        <v>92415</v>
      </c>
      <c r="I354" t="s">
        <v>1950</v>
      </c>
    </row>
    <row r="355" spans="1:9" x14ac:dyDescent="0.3">
      <c r="A355" s="2" t="s">
        <v>726</v>
      </c>
      <c r="B355" s="2" t="s">
        <v>3534</v>
      </c>
      <c r="C355" s="2"/>
      <c r="D355" s="2" t="s">
        <v>3535</v>
      </c>
      <c r="E355" s="2" t="s">
        <v>3536</v>
      </c>
      <c r="F355" s="2" t="s">
        <v>2743</v>
      </c>
      <c r="G355" s="2" t="s">
        <v>1940</v>
      </c>
      <c r="H355" s="2">
        <v>36177</v>
      </c>
      <c r="I355" t="s">
        <v>1941</v>
      </c>
    </row>
    <row r="356" spans="1:9" x14ac:dyDescent="0.3">
      <c r="A356" s="2" t="s">
        <v>728</v>
      </c>
      <c r="B356" s="2" t="s">
        <v>3537</v>
      </c>
      <c r="C356" s="2" t="s">
        <v>3538</v>
      </c>
      <c r="D356" s="2"/>
      <c r="E356" s="2" t="s">
        <v>3539</v>
      </c>
      <c r="F356" s="2" t="s">
        <v>3540</v>
      </c>
      <c r="G356" s="2" t="s">
        <v>1940</v>
      </c>
      <c r="H356" s="2">
        <v>34981</v>
      </c>
      <c r="I356" t="s">
        <v>1950</v>
      </c>
    </row>
    <row r="357" spans="1:9" x14ac:dyDescent="0.3">
      <c r="A357" s="2" t="s">
        <v>730</v>
      </c>
      <c r="B357" s="2" t="s">
        <v>3541</v>
      </c>
      <c r="C357" s="2" t="s">
        <v>3542</v>
      </c>
      <c r="D357" s="2" t="s">
        <v>3543</v>
      </c>
      <c r="E357" s="2" t="s">
        <v>3544</v>
      </c>
      <c r="F357" s="2" t="s">
        <v>2693</v>
      </c>
      <c r="G357" s="2" t="s">
        <v>1940</v>
      </c>
      <c r="H357" s="2">
        <v>27415</v>
      </c>
      <c r="I357" t="s">
        <v>1941</v>
      </c>
    </row>
    <row r="358" spans="1:9" x14ac:dyDescent="0.3">
      <c r="A358" s="2" t="s">
        <v>732</v>
      </c>
      <c r="B358" s="2" t="s">
        <v>3545</v>
      </c>
      <c r="C358" s="2" t="s">
        <v>3546</v>
      </c>
      <c r="D358" s="2" t="s">
        <v>3547</v>
      </c>
      <c r="E358" s="2" t="s">
        <v>3548</v>
      </c>
      <c r="F358" s="2" t="s">
        <v>2998</v>
      </c>
      <c r="G358" s="2" t="s">
        <v>1940</v>
      </c>
      <c r="H358" s="2">
        <v>94237</v>
      </c>
      <c r="I358" t="s">
        <v>1941</v>
      </c>
    </row>
    <row r="359" spans="1:9" x14ac:dyDescent="0.3">
      <c r="A359" s="2" t="s">
        <v>734</v>
      </c>
      <c r="B359" s="2" t="s">
        <v>3549</v>
      </c>
      <c r="C359" s="2"/>
      <c r="D359" s="2" t="s">
        <v>3550</v>
      </c>
      <c r="E359" s="2" t="s">
        <v>3551</v>
      </c>
      <c r="F359" s="2" t="s">
        <v>3552</v>
      </c>
      <c r="G359" s="2" t="s">
        <v>1940</v>
      </c>
      <c r="H359" s="2">
        <v>78682</v>
      </c>
      <c r="I359" t="s">
        <v>1950</v>
      </c>
    </row>
    <row r="360" spans="1:9" x14ac:dyDescent="0.3">
      <c r="A360" s="2" t="s">
        <v>736</v>
      </c>
      <c r="B360" s="2" t="s">
        <v>3553</v>
      </c>
      <c r="C360" s="2" t="s">
        <v>3554</v>
      </c>
      <c r="D360" s="2" t="s">
        <v>3555</v>
      </c>
      <c r="E360" s="2" t="s">
        <v>3556</v>
      </c>
      <c r="F360" s="2" t="s">
        <v>3557</v>
      </c>
      <c r="G360" s="2" t="s">
        <v>1940</v>
      </c>
      <c r="H360" s="2">
        <v>22096</v>
      </c>
      <c r="I360" t="s">
        <v>1950</v>
      </c>
    </row>
    <row r="361" spans="1:9" x14ac:dyDescent="0.3">
      <c r="A361" s="2" t="s">
        <v>738</v>
      </c>
      <c r="B361" s="2" t="s">
        <v>3558</v>
      </c>
      <c r="C361" s="2" t="s">
        <v>3559</v>
      </c>
      <c r="D361" s="2" t="s">
        <v>3560</v>
      </c>
      <c r="E361" s="2" t="s">
        <v>3561</v>
      </c>
      <c r="F361" s="2" t="s">
        <v>3562</v>
      </c>
      <c r="G361" s="2" t="s">
        <v>2115</v>
      </c>
      <c r="H361" s="2" t="s">
        <v>3563</v>
      </c>
      <c r="I361" t="s">
        <v>1950</v>
      </c>
    </row>
    <row r="362" spans="1:9" x14ac:dyDescent="0.3">
      <c r="A362" s="2" t="s">
        <v>740</v>
      </c>
      <c r="B362" s="2" t="s">
        <v>3564</v>
      </c>
      <c r="C362" s="2" t="s">
        <v>3565</v>
      </c>
      <c r="D362" s="2" t="s">
        <v>3566</v>
      </c>
      <c r="E362" s="2" t="s">
        <v>3567</v>
      </c>
      <c r="F362" s="2" t="s">
        <v>3216</v>
      </c>
      <c r="G362" s="2" t="s">
        <v>1940</v>
      </c>
      <c r="H362" s="2">
        <v>29220</v>
      </c>
      <c r="I362" t="s">
        <v>1950</v>
      </c>
    </row>
    <row r="363" spans="1:9" x14ac:dyDescent="0.3">
      <c r="A363" s="2" t="s">
        <v>3568</v>
      </c>
      <c r="B363" s="2" t="s">
        <v>3569</v>
      </c>
      <c r="C363" s="2" t="s">
        <v>3570</v>
      </c>
      <c r="D363" s="2" t="s">
        <v>3571</v>
      </c>
      <c r="E363" s="2" t="s">
        <v>3572</v>
      </c>
      <c r="F363" s="2" t="s">
        <v>2505</v>
      </c>
      <c r="G363" s="2" t="s">
        <v>1940</v>
      </c>
      <c r="H363" s="2">
        <v>37215</v>
      </c>
      <c r="I363" t="s">
        <v>1941</v>
      </c>
    </row>
    <row r="364" spans="1:9" x14ac:dyDescent="0.3">
      <c r="A364" s="2" t="s">
        <v>742</v>
      </c>
      <c r="B364" s="2" t="s">
        <v>3573</v>
      </c>
      <c r="C364" s="2" t="s">
        <v>3574</v>
      </c>
      <c r="D364" s="2" t="s">
        <v>3575</v>
      </c>
      <c r="E364" s="2" t="s">
        <v>3576</v>
      </c>
      <c r="F364" s="2" t="s">
        <v>3098</v>
      </c>
      <c r="G364" s="2" t="s">
        <v>1940</v>
      </c>
      <c r="H364" s="2">
        <v>85025</v>
      </c>
      <c r="I364" t="s">
        <v>1941</v>
      </c>
    </row>
    <row r="365" spans="1:9" x14ac:dyDescent="0.3">
      <c r="A365" s="2" t="s">
        <v>744</v>
      </c>
      <c r="B365" s="2" t="s">
        <v>3577</v>
      </c>
      <c r="C365" s="2" t="s">
        <v>3578</v>
      </c>
      <c r="D365" s="2"/>
      <c r="E365" s="2" t="s">
        <v>3579</v>
      </c>
      <c r="F365" s="2" t="s">
        <v>3580</v>
      </c>
      <c r="G365" s="2" t="s">
        <v>1940</v>
      </c>
      <c r="H365" s="2">
        <v>33233</v>
      </c>
      <c r="I365" t="s">
        <v>1950</v>
      </c>
    </row>
    <row r="366" spans="1:9" x14ac:dyDescent="0.3">
      <c r="A366" s="2" t="s">
        <v>746</v>
      </c>
      <c r="B366" s="2" t="s">
        <v>3581</v>
      </c>
      <c r="C366" s="2" t="s">
        <v>3582</v>
      </c>
      <c r="D366" s="2" t="s">
        <v>3583</v>
      </c>
      <c r="E366" s="2" t="s">
        <v>3584</v>
      </c>
      <c r="F366" s="2" t="s">
        <v>2354</v>
      </c>
      <c r="G366" s="2" t="s">
        <v>1940</v>
      </c>
      <c r="H366" s="2">
        <v>93762</v>
      </c>
      <c r="I366" t="s">
        <v>1941</v>
      </c>
    </row>
    <row r="367" spans="1:9" x14ac:dyDescent="0.3">
      <c r="A367" s="2" t="s">
        <v>748</v>
      </c>
      <c r="B367" s="2" t="s">
        <v>3585</v>
      </c>
      <c r="C367" s="2" t="s">
        <v>3586</v>
      </c>
      <c r="D367" s="2"/>
      <c r="E367" s="2" t="s">
        <v>3587</v>
      </c>
      <c r="F367" s="2" t="s">
        <v>3588</v>
      </c>
      <c r="G367" s="2" t="s">
        <v>1940</v>
      </c>
      <c r="H367" s="2">
        <v>92825</v>
      </c>
      <c r="I367" t="s">
        <v>1950</v>
      </c>
    </row>
    <row r="368" spans="1:9" x14ac:dyDescent="0.3">
      <c r="A368" s="2" t="s">
        <v>750</v>
      </c>
      <c r="B368" s="2" t="s">
        <v>3589</v>
      </c>
      <c r="C368" s="2"/>
      <c r="D368" s="2" t="s">
        <v>3590</v>
      </c>
      <c r="E368" s="2" t="s">
        <v>3591</v>
      </c>
      <c r="F368" s="2" t="s">
        <v>2529</v>
      </c>
      <c r="G368" s="2" t="s">
        <v>1940</v>
      </c>
      <c r="H368" s="2">
        <v>23605</v>
      </c>
      <c r="I368" t="s">
        <v>1950</v>
      </c>
    </row>
    <row r="369" spans="1:9" x14ac:dyDescent="0.3">
      <c r="A369" s="2" t="s">
        <v>752</v>
      </c>
      <c r="B369" s="2" t="s">
        <v>3592</v>
      </c>
      <c r="C369" s="2"/>
      <c r="D369" s="2"/>
      <c r="E369" s="2" t="s">
        <v>3593</v>
      </c>
      <c r="F369" s="2" t="s">
        <v>2885</v>
      </c>
      <c r="G369" s="2" t="s">
        <v>1940</v>
      </c>
      <c r="H369" s="2">
        <v>29305</v>
      </c>
      <c r="I369" t="s">
        <v>1941</v>
      </c>
    </row>
    <row r="370" spans="1:9" x14ac:dyDescent="0.3">
      <c r="A370" s="2" t="s">
        <v>754</v>
      </c>
      <c r="B370" s="2" t="s">
        <v>3594</v>
      </c>
      <c r="C370" s="2" t="s">
        <v>3595</v>
      </c>
      <c r="D370" s="2" t="s">
        <v>3596</v>
      </c>
      <c r="E370" s="2" t="s">
        <v>3597</v>
      </c>
      <c r="F370" s="2" t="s">
        <v>2889</v>
      </c>
      <c r="G370" s="2" t="s">
        <v>1940</v>
      </c>
      <c r="H370" s="2">
        <v>10305</v>
      </c>
      <c r="I370" t="s">
        <v>1950</v>
      </c>
    </row>
    <row r="371" spans="1:9" x14ac:dyDescent="0.3">
      <c r="A371" s="2" t="s">
        <v>756</v>
      </c>
      <c r="B371" s="2" t="s">
        <v>3598</v>
      </c>
      <c r="C371" s="2"/>
      <c r="D371" s="2"/>
      <c r="E371" s="2" t="s">
        <v>3599</v>
      </c>
      <c r="F371" s="2" t="s">
        <v>3369</v>
      </c>
      <c r="G371" s="2" t="s">
        <v>1940</v>
      </c>
      <c r="H371" s="2">
        <v>89115</v>
      </c>
      <c r="I371" t="s">
        <v>1941</v>
      </c>
    </row>
    <row r="372" spans="1:9" x14ac:dyDescent="0.3">
      <c r="A372" s="2" t="s">
        <v>758</v>
      </c>
      <c r="B372" s="2" t="s">
        <v>3600</v>
      </c>
      <c r="C372" s="2" t="s">
        <v>3601</v>
      </c>
      <c r="D372" s="2" t="s">
        <v>3602</v>
      </c>
      <c r="E372" s="2" t="s">
        <v>3603</v>
      </c>
      <c r="F372" s="2" t="s">
        <v>2937</v>
      </c>
      <c r="G372" s="2" t="s">
        <v>1940</v>
      </c>
      <c r="H372" s="2">
        <v>84105</v>
      </c>
      <c r="I372" t="s">
        <v>1941</v>
      </c>
    </row>
    <row r="373" spans="1:9" x14ac:dyDescent="0.3">
      <c r="A373" s="2" t="s">
        <v>760</v>
      </c>
      <c r="B373" s="2" t="s">
        <v>3604</v>
      </c>
      <c r="C373" s="2" t="s">
        <v>3605</v>
      </c>
      <c r="D373" s="2" t="s">
        <v>3606</v>
      </c>
      <c r="E373" s="2" t="s">
        <v>3607</v>
      </c>
      <c r="F373" s="2" t="s">
        <v>3491</v>
      </c>
      <c r="G373" s="2" t="s">
        <v>1940</v>
      </c>
      <c r="H373" s="2">
        <v>98109</v>
      </c>
      <c r="I373" t="s">
        <v>1941</v>
      </c>
    </row>
    <row r="374" spans="1:9" x14ac:dyDescent="0.3">
      <c r="A374" s="2" t="s">
        <v>762</v>
      </c>
      <c r="B374" s="2" t="s">
        <v>3608</v>
      </c>
      <c r="C374" s="2" t="s">
        <v>3609</v>
      </c>
      <c r="D374" s="2" t="s">
        <v>3610</v>
      </c>
      <c r="E374" s="2" t="s">
        <v>3611</v>
      </c>
      <c r="F374" s="2" t="s">
        <v>3612</v>
      </c>
      <c r="G374" s="2" t="s">
        <v>1940</v>
      </c>
      <c r="H374" s="2">
        <v>79764</v>
      </c>
      <c r="I374" t="s">
        <v>1950</v>
      </c>
    </row>
    <row r="375" spans="1:9" x14ac:dyDescent="0.3">
      <c r="A375" s="2" t="s">
        <v>764</v>
      </c>
      <c r="B375" s="2" t="s">
        <v>3613</v>
      </c>
      <c r="C375" s="2"/>
      <c r="D375" s="2" t="s">
        <v>3614</v>
      </c>
      <c r="E375" s="2" t="s">
        <v>3615</v>
      </c>
      <c r="F375" s="2" t="s">
        <v>3616</v>
      </c>
      <c r="G375" s="2" t="s">
        <v>1948</v>
      </c>
      <c r="H375" s="2" t="s">
        <v>3617</v>
      </c>
      <c r="I375" t="s">
        <v>1941</v>
      </c>
    </row>
    <row r="376" spans="1:9" x14ac:dyDescent="0.3">
      <c r="A376" s="2" t="s">
        <v>766</v>
      </c>
      <c r="B376" s="2" t="s">
        <v>3618</v>
      </c>
      <c r="C376" s="2" t="s">
        <v>3619</v>
      </c>
      <c r="D376" s="2" t="s">
        <v>3620</v>
      </c>
      <c r="E376" s="2" t="s">
        <v>3621</v>
      </c>
      <c r="F376" s="2" t="s">
        <v>3622</v>
      </c>
      <c r="G376" s="2" t="s">
        <v>1940</v>
      </c>
      <c r="H376" s="2">
        <v>75037</v>
      </c>
      <c r="I376" t="s">
        <v>1941</v>
      </c>
    </row>
    <row r="377" spans="1:9" x14ac:dyDescent="0.3">
      <c r="A377" s="2" t="s">
        <v>768</v>
      </c>
      <c r="B377" s="2" t="s">
        <v>3623</v>
      </c>
      <c r="C377" s="2" t="s">
        <v>3624</v>
      </c>
      <c r="D377" s="2" t="s">
        <v>3625</v>
      </c>
      <c r="E377" s="2" t="s">
        <v>3626</v>
      </c>
      <c r="F377" s="2" t="s">
        <v>1975</v>
      </c>
      <c r="G377" s="2" t="s">
        <v>1940</v>
      </c>
      <c r="H377" s="2">
        <v>45426</v>
      </c>
      <c r="I377" t="s">
        <v>1941</v>
      </c>
    </row>
    <row r="378" spans="1:9" x14ac:dyDescent="0.3">
      <c r="A378" s="2" t="s">
        <v>770</v>
      </c>
      <c r="B378" s="2" t="s">
        <v>3627</v>
      </c>
      <c r="C378" s="2" t="s">
        <v>3628</v>
      </c>
      <c r="D378" s="2" t="s">
        <v>3629</v>
      </c>
      <c r="E378" s="2" t="s">
        <v>3630</v>
      </c>
      <c r="F378" s="2" t="s">
        <v>2047</v>
      </c>
      <c r="G378" s="2" t="s">
        <v>1940</v>
      </c>
      <c r="H378" s="2">
        <v>49560</v>
      </c>
      <c r="I378" t="s">
        <v>1941</v>
      </c>
    </row>
    <row r="379" spans="1:9" x14ac:dyDescent="0.3">
      <c r="A379" s="2" t="s">
        <v>772</v>
      </c>
      <c r="B379" s="2" t="s">
        <v>3631</v>
      </c>
      <c r="C379" s="2" t="s">
        <v>3632</v>
      </c>
      <c r="D379" s="2" t="s">
        <v>3633</v>
      </c>
      <c r="E379" s="2" t="s">
        <v>3634</v>
      </c>
      <c r="F379" s="2" t="s">
        <v>2932</v>
      </c>
      <c r="G379" s="2" t="s">
        <v>1948</v>
      </c>
      <c r="H379" s="2" t="s">
        <v>2082</v>
      </c>
      <c r="I379" t="s">
        <v>1950</v>
      </c>
    </row>
    <row r="380" spans="1:9" x14ac:dyDescent="0.3">
      <c r="A380" s="2" t="s">
        <v>774</v>
      </c>
      <c r="B380" s="2" t="s">
        <v>3635</v>
      </c>
      <c r="C380" s="2" t="s">
        <v>3636</v>
      </c>
      <c r="D380" s="2" t="s">
        <v>3637</v>
      </c>
      <c r="E380" s="2" t="s">
        <v>3638</v>
      </c>
      <c r="F380" s="2" t="s">
        <v>3639</v>
      </c>
      <c r="G380" s="2" t="s">
        <v>1948</v>
      </c>
      <c r="H380" s="2" t="s">
        <v>2424</v>
      </c>
      <c r="I380" t="s">
        <v>1941</v>
      </c>
    </row>
    <row r="381" spans="1:9" x14ac:dyDescent="0.3">
      <c r="A381" s="2" t="s">
        <v>776</v>
      </c>
      <c r="B381" s="2" t="s">
        <v>3640</v>
      </c>
      <c r="C381" s="2" t="s">
        <v>3641</v>
      </c>
      <c r="D381" s="2"/>
      <c r="E381" s="2" t="s">
        <v>3642</v>
      </c>
      <c r="F381" s="2" t="s">
        <v>3643</v>
      </c>
      <c r="G381" s="2" t="s">
        <v>2115</v>
      </c>
      <c r="H381" s="2" t="s">
        <v>3644</v>
      </c>
      <c r="I381" t="s">
        <v>1941</v>
      </c>
    </row>
    <row r="382" spans="1:9" x14ac:dyDescent="0.3">
      <c r="A382" s="2" t="s">
        <v>3645</v>
      </c>
      <c r="B382" s="2" t="s">
        <v>3646</v>
      </c>
      <c r="C382" s="2" t="s">
        <v>3647</v>
      </c>
      <c r="D382" s="2" t="s">
        <v>3648</v>
      </c>
      <c r="E382" s="2" t="s">
        <v>3649</v>
      </c>
      <c r="F382" s="2" t="s">
        <v>1961</v>
      </c>
      <c r="G382" s="2" t="s">
        <v>1940</v>
      </c>
      <c r="H382" s="2">
        <v>62756</v>
      </c>
      <c r="I382" t="s">
        <v>1950</v>
      </c>
    </row>
    <row r="383" spans="1:9" x14ac:dyDescent="0.3">
      <c r="A383" s="2" t="s">
        <v>779</v>
      </c>
      <c r="B383" s="2" t="s">
        <v>3650</v>
      </c>
      <c r="C383" s="2" t="s">
        <v>3651</v>
      </c>
      <c r="D383" s="2" t="s">
        <v>3652</v>
      </c>
      <c r="E383" s="2" t="s">
        <v>3653</v>
      </c>
      <c r="F383" s="2" t="s">
        <v>1985</v>
      </c>
      <c r="G383" s="2" t="s">
        <v>1940</v>
      </c>
      <c r="H383" s="2">
        <v>90010</v>
      </c>
      <c r="I383" t="s">
        <v>1941</v>
      </c>
    </row>
    <row r="384" spans="1:9" x14ac:dyDescent="0.3">
      <c r="A384" s="2" t="s">
        <v>781</v>
      </c>
      <c r="B384" s="2" t="s">
        <v>3654</v>
      </c>
      <c r="C384" s="2" t="s">
        <v>3655</v>
      </c>
      <c r="D384" s="2" t="s">
        <v>3656</v>
      </c>
      <c r="E384" s="2" t="s">
        <v>3657</v>
      </c>
      <c r="F384" s="2" t="s">
        <v>3315</v>
      </c>
      <c r="G384" s="2" t="s">
        <v>1940</v>
      </c>
      <c r="H384" s="2">
        <v>21239</v>
      </c>
      <c r="I384" t="s">
        <v>1950</v>
      </c>
    </row>
    <row r="385" spans="1:9" x14ac:dyDescent="0.3">
      <c r="A385" s="2" t="s">
        <v>783</v>
      </c>
      <c r="B385" s="2" t="s">
        <v>3658</v>
      </c>
      <c r="C385" s="2"/>
      <c r="D385" s="2" t="s">
        <v>3659</v>
      </c>
      <c r="E385" s="2" t="s">
        <v>3660</v>
      </c>
      <c r="F385" s="2" t="s">
        <v>3661</v>
      </c>
      <c r="G385" s="2" t="s">
        <v>1940</v>
      </c>
      <c r="H385" s="2">
        <v>17126</v>
      </c>
      <c r="I385" t="s">
        <v>1941</v>
      </c>
    </row>
    <row r="386" spans="1:9" x14ac:dyDescent="0.3">
      <c r="A386" s="2" t="s">
        <v>785</v>
      </c>
      <c r="B386" s="2" t="s">
        <v>3662</v>
      </c>
      <c r="C386" s="2"/>
      <c r="D386" s="2" t="s">
        <v>3663</v>
      </c>
      <c r="E386" s="2" t="s">
        <v>3664</v>
      </c>
      <c r="F386" s="2" t="s">
        <v>2324</v>
      </c>
      <c r="G386" s="2" t="s">
        <v>1940</v>
      </c>
      <c r="H386" s="2">
        <v>75216</v>
      </c>
      <c r="I386" t="s">
        <v>1950</v>
      </c>
    </row>
    <row r="387" spans="1:9" x14ac:dyDescent="0.3">
      <c r="A387" s="2" t="s">
        <v>787</v>
      </c>
      <c r="B387" s="2" t="s">
        <v>3665</v>
      </c>
      <c r="C387" s="2" t="s">
        <v>3666</v>
      </c>
      <c r="D387" s="2" t="s">
        <v>3667</v>
      </c>
      <c r="E387" s="2" t="s">
        <v>3668</v>
      </c>
      <c r="F387" s="2" t="s">
        <v>2374</v>
      </c>
      <c r="G387" s="2" t="s">
        <v>1940</v>
      </c>
      <c r="H387" s="2">
        <v>64125</v>
      </c>
      <c r="I387" t="s">
        <v>1941</v>
      </c>
    </row>
    <row r="388" spans="1:9" x14ac:dyDescent="0.3">
      <c r="A388" s="2" t="s">
        <v>789</v>
      </c>
      <c r="B388" s="2" t="s">
        <v>3669</v>
      </c>
      <c r="C388" s="2"/>
      <c r="D388" s="2" t="s">
        <v>3670</v>
      </c>
      <c r="E388" s="2" t="s">
        <v>3671</v>
      </c>
      <c r="F388" s="2" t="s">
        <v>1961</v>
      </c>
      <c r="G388" s="2" t="s">
        <v>1940</v>
      </c>
      <c r="H388" s="2">
        <v>62723</v>
      </c>
      <c r="I388" t="s">
        <v>1941</v>
      </c>
    </row>
    <row r="389" spans="1:9" x14ac:dyDescent="0.3">
      <c r="A389" s="2" t="s">
        <v>791</v>
      </c>
      <c r="B389" s="2" t="s">
        <v>3672</v>
      </c>
      <c r="C389" s="2" t="s">
        <v>3673</v>
      </c>
      <c r="D389" s="2" t="s">
        <v>3674</v>
      </c>
      <c r="E389" s="2" t="s">
        <v>3675</v>
      </c>
      <c r="F389" s="2" t="s">
        <v>3676</v>
      </c>
      <c r="G389" s="2" t="s">
        <v>1940</v>
      </c>
      <c r="H389" s="2">
        <v>6510</v>
      </c>
      <c r="I389" t="s">
        <v>1941</v>
      </c>
    </row>
    <row r="390" spans="1:9" x14ac:dyDescent="0.3">
      <c r="A390" s="2" t="s">
        <v>793</v>
      </c>
      <c r="B390" s="2" t="s">
        <v>3677</v>
      </c>
      <c r="C390" s="2" t="s">
        <v>3678</v>
      </c>
      <c r="D390" s="2" t="s">
        <v>3679</v>
      </c>
      <c r="E390" s="2" t="s">
        <v>3680</v>
      </c>
      <c r="F390" s="2" t="s">
        <v>3681</v>
      </c>
      <c r="G390" s="2" t="s">
        <v>1940</v>
      </c>
      <c r="H390" s="2">
        <v>30045</v>
      </c>
      <c r="I390" t="s">
        <v>1941</v>
      </c>
    </row>
    <row r="391" spans="1:9" x14ac:dyDescent="0.3">
      <c r="A391" s="2" t="s">
        <v>795</v>
      </c>
      <c r="B391" s="2" t="s">
        <v>3682</v>
      </c>
      <c r="C391" s="2" t="s">
        <v>3683</v>
      </c>
      <c r="D391" s="2" t="s">
        <v>3684</v>
      </c>
      <c r="E391" s="2" t="s">
        <v>3685</v>
      </c>
      <c r="F391" s="2" t="s">
        <v>3686</v>
      </c>
      <c r="G391" s="2" t="s">
        <v>1940</v>
      </c>
      <c r="H391" s="2">
        <v>28805</v>
      </c>
      <c r="I391" t="s">
        <v>1941</v>
      </c>
    </row>
    <row r="392" spans="1:9" x14ac:dyDescent="0.3">
      <c r="A392" s="2" t="s">
        <v>797</v>
      </c>
      <c r="B392" s="2" t="s">
        <v>3687</v>
      </c>
      <c r="C392" s="2" t="s">
        <v>3688</v>
      </c>
      <c r="D392" s="2"/>
      <c r="E392" s="2" t="s">
        <v>3689</v>
      </c>
      <c r="F392" s="2" t="s">
        <v>2232</v>
      </c>
      <c r="G392" s="2" t="s">
        <v>1940</v>
      </c>
      <c r="H392" s="2">
        <v>55123</v>
      </c>
      <c r="I392" t="s">
        <v>1941</v>
      </c>
    </row>
    <row r="393" spans="1:9" x14ac:dyDescent="0.3">
      <c r="A393" s="2" t="s">
        <v>799</v>
      </c>
      <c r="B393" s="2" t="s">
        <v>3690</v>
      </c>
      <c r="C393" s="2" t="s">
        <v>3691</v>
      </c>
      <c r="D393" s="2"/>
      <c r="E393" s="2" t="s">
        <v>3692</v>
      </c>
      <c r="F393" s="2" t="s">
        <v>2136</v>
      </c>
      <c r="G393" s="2" t="s">
        <v>1940</v>
      </c>
      <c r="H393" s="2">
        <v>55458</v>
      </c>
      <c r="I393" t="s">
        <v>1950</v>
      </c>
    </row>
    <row r="394" spans="1:9" x14ac:dyDescent="0.3">
      <c r="A394" s="2" t="s">
        <v>801</v>
      </c>
      <c r="B394" s="2" t="s">
        <v>3693</v>
      </c>
      <c r="C394" s="2" t="s">
        <v>3694</v>
      </c>
      <c r="D394" s="2" t="s">
        <v>3695</v>
      </c>
      <c r="E394" s="2" t="s">
        <v>3696</v>
      </c>
      <c r="F394" s="2" t="s">
        <v>2571</v>
      </c>
      <c r="G394" s="2" t="s">
        <v>1940</v>
      </c>
      <c r="H394" s="2">
        <v>92725</v>
      </c>
      <c r="I394" t="s">
        <v>1950</v>
      </c>
    </row>
    <row r="395" spans="1:9" x14ac:dyDescent="0.3">
      <c r="A395" s="2" t="s">
        <v>3697</v>
      </c>
      <c r="B395" s="2" t="s">
        <v>3698</v>
      </c>
      <c r="C395" s="2" t="s">
        <v>3699</v>
      </c>
      <c r="D395" s="2" t="s">
        <v>3700</v>
      </c>
      <c r="E395" s="2" t="s">
        <v>3701</v>
      </c>
      <c r="F395" s="2" t="s">
        <v>3702</v>
      </c>
      <c r="G395" s="2" t="s">
        <v>1940</v>
      </c>
      <c r="H395" s="2">
        <v>21747</v>
      </c>
      <c r="I395" t="s">
        <v>1941</v>
      </c>
    </row>
    <row r="396" spans="1:9" x14ac:dyDescent="0.3">
      <c r="A396" s="2" t="s">
        <v>803</v>
      </c>
      <c r="B396" s="2" t="s">
        <v>3703</v>
      </c>
      <c r="C396" s="2" t="s">
        <v>3704</v>
      </c>
      <c r="D396" s="2" t="s">
        <v>3705</v>
      </c>
      <c r="E396" s="2" t="s">
        <v>3706</v>
      </c>
      <c r="F396" s="2" t="s">
        <v>2136</v>
      </c>
      <c r="G396" s="2" t="s">
        <v>1940</v>
      </c>
      <c r="H396" s="2">
        <v>55458</v>
      </c>
      <c r="I396" t="s">
        <v>1950</v>
      </c>
    </row>
    <row r="397" spans="1:9" x14ac:dyDescent="0.3">
      <c r="A397" s="2" t="s">
        <v>805</v>
      </c>
      <c r="B397" s="2" t="s">
        <v>3707</v>
      </c>
      <c r="C397" s="2" t="s">
        <v>3708</v>
      </c>
      <c r="D397" s="2"/>
      <c r="E397" s="2" t="s">
        <v>3709</v>
      </c>
      <c r="F397" s="2" t="s">
        <v>2185</v>
      </c>
      <c r="G397" s="2" t="s">
        <v>1940</v>
      </c>
      <c r="H397" s="2">
        <v>20420</v>
      </c>
      <c r="I397" t="s">
        <v>1941</v>
      </c>
    </row>
    <row r="398" spans="1:9" x14ac:dyDescent="0.3">
      <c r="A398" s="2" t="s">
        <v>807</v>
      </c>
      <c r="B398" s="2" t="s">
        <v>3710</v>
      </c>
      <c r="C398" s="2" t="s">
        <v>3711</v>
      </c>
      <c r="D398" s="2" t="s">
        <v>3712</v>
      </c>
      <c r="E398" s="2" t="s">
        <v>3713</v>
      </c>
      <c r="F398" s="2" t="s">
        <v>2176</v>
      </c>
      <c r="G398" s="2" t="s">
        <v>1940</v>
      </c>
      <c r="H398" s="2">
        <v>92415</v>
      </c>
      <c r="I398" t="s">
        <v>1950</v>
      </c>
    </row>
    <row r="399" spans="1:9" x14ac:dyDescent="0.3">
      <c r="A399" s="2" t="s">
        <v>809</v>
      </c>
      <c r="B399" s="2" t="s">
        <v>3714</v>
      </c>
      <c r="C399" s="2" t="s">
        <v>3715</v>
      </c>
      <c r="D399" s="2" t="s">
        <v>3716</v>
      </c>
      <c r="E399" s="2" t="s">
        <v>3717</v>
      </c>
      <c r="F399" s="2" t="s">
        <v>2162</v>
      </c>
      <c r="G399" s="2" t="s">
        <v>1940</v>
      </c>
      <c r="H399" s="2">
        <v>14609</v>
      </c>
      <c r="I399" t="s">
        <v>1941</v>
      </c>
    </row>
    <row r="400" spans="1:9" x14ac:dyDescent="0.3">
      <c r="A400" s="2" t="s">
        <v>811</v>
      </c>
      <c r="B400" s="2" t="s">
        <v>3718</v>
      </c>
      <c r="C400" s="2" t="s">
        <v>3719</v>
      </c>
      <c r="D400" s="2" t="s">
        <v>3720</v>
      </c>
      <c r="E400" s="2" t="s">
        <v>3721</v>
      </c>
      <c r="F400" s="2" t="s">
        <v>2057</v>
      </c>
      <c r="G400" s="2" t="s">
        <v>1940</v>
      </c>
      <c r="H400" s="2">
        <v>98664</v>
      </c>
      <c r="I400" t="s">
        <v>1941</v>
      </c>
    </row>
    <row r="401" spans="1:9" x14ac:dyDescent="0.3">
      <c r="A401" s="2" t="s">
        <v>813</v>
      </c>
      <c r="B401" s="2" t="s">
        <v>3722</v>
      </c>
      <c r="C401" s="2" t="s">
        <v>3723</v>
      </c>
      <c r="D401" s="2" t="s">
        <v>3724</v>
      </c>
      <c r="E401" s="2" t="s">
        <v>3725</v>
      </c>
      <c r="F401" s="2" t="s">
        <v>3726</v>
      </c>
      <c r="G401" s="2" t="s">
        <v>2115</v>
      </c>
      <c r="H401" s="2" t="s">
        <v>3727</v>
      </c>
      <c r="I401" t="s">
        <v>1950</v>
      </c>
    </row>
    <row r="402" spans="1:9" x14ac:dyDescent="0.3">
      <c r="A402" s="2" t="s">
        <v>815</v>
      </c>
      <c r="B402" s="2" t="s">
        <v>3728</v>
      </c>
      <c r="C402" s="2" t="s">
        <v>3729</v>
      </c>
      <c r="D402" s="2" t="s">
        <v>3730</v>
      </c>
      <c r="E402" s="2" t="s">
        <v>3731</v>
      </c>
      <c r="F402" s="2" t="s">
        <v>2185</v>
      </c>
      <c r="G402" s="2" t="s">
        <v>1940</v>
      </c>
      <c r="H402" s="2">
        <v>20057</v>
      </c>
      <c r="I402" t="s">
        <v>1950</v>
      </c>
    </row>
    <row r="403" spans="1:9" x14ac:dyDescent="0.3">
      <c r="A403" s="2" t="s">
        <v>817</v>
      </c>
      <c r="B403" s="2" t="s">
        <v>3732</v>
      </c>
      <c r="C403" s="2" t="s">
        <v>3733</v>
      </c>
      <c r="D403" s="2" t="s">
        <v>3734</v>
      </c>
      <c r="E403" s="2" t="s">
        <v>3735</v>
      </c>
      <c r="F403" s="2" t="s">
        <v>3411</v>
      </c>
      <c r="G403" s="2" t="s">
        <v>1940</v>
      </c>
      <c r="H403" s="2">
        <v>37924</v>
      </c>
      <c r="I403" t="s">
        <v>1941</v>
      </c>
    </row>
    <row r="404" spans="1:9" x14ac:dyDescent="0.3">
      <c r="A404" s="2" t="s">
        <v>819</v>
      </c>
      <c r="B404" s="2" t="s">
        <v>3736</v>
      </c>
      <c r="C404" s="2" t="s">
        <v>3737</v>
      </c>
      <c r="D404" s="2" t="s">
        <v>3738</v>
      </c>
      <c r="E404" s="2" t="s">
        <v>3739</v>
      </c>
      <c r="F404" s="2" t="s">
        <v>2121</v>
      </c>
      <c r="G404" s="2" t="s">
        <v>1940</v>
      </c>
      <c r="H404" s="2">
        <v>25336</v>
      </c>
      <c r="I404" t="s">
        <v>1941</v>
      </c>
    </row>
    <row r="405" spans="1:9" x14ac:dyDescent="0.3">
      <c r="A405" s="2" t="s">
        <v>821</v>
      </c>
      <c r="B405" s="2" t="s">
        <v>3740</v>
      </c>
      <c r="C405" s="2" t="s">
        <v>3741</v>
      </c>
      <c r="D405" s="2" t="s">
        <v>3742</v>
      </c>
      <c r="E405" s="2" t="s">
        <v>3743</v>
      </c>
      <c r="F405" s="2" t="s">
        <v>2324</v>
      </c>
      <c r="G405" s="2" t="s">
        <v>1940</v>
      </c>
      <c r="H405" s="2">
        <v>75372</v>
      </c>
      <c r="I405" t="s">
        <v>1950</v>
      </c>
    </row>
    <row r="406" spans="1:9" x14ac:dyDescent="0.3">
      <c r="A406" s="2" t="s">
        <v>823</v>
      </c>
      <c r="B406" s="2" t="s">
        <v>3744</v>
      </c>
      <c r="C406" s="2" t="s">
        <v>3745</v>
      </c>
      <c r="D406" s="2" t="s">
        <v>3746</v>
      </c>
      <c r="E406" s="2" t="s">
        <v>3747</v>
      </c>
      <c r="F406" s="2" t="s">
        <v>3748</v>
      </c>
      <c r="G406" s="2" t="s">
        <v>1948</v>
      </c>
      <c r="H406" s="2" t="s">
        <v>3749</v>
      </c>
      <c r="I406" t="s">
        <v>1950</v>
      </c>
    </row>
    <row r="407" spans="1:9" x14ac:dyDescent="0.3">
      <c r="A407" s="2" t="s">
        <v>825</v>
      </c>
      <c r="B407" s="2" t="s">
        <v>3750</v>
      </c>
      <c r="C407" s="2" t="s">
        <v>3751</v>
      </c>
      <c r="D407" s="2" t="s">
        <v>3752</v>
      </c>
      <c r="E407" s="2" t="s">
        <v>3753</v>
      </c>
      <c r="F407" s="2" t="s">
        <v>3754</v>
      </c>
      <c r="G407" s="2" t="s">
        <v>1940</v>
      </c>
      <c r="H407" s="2">
        <v>95973</v>
      </c>
      <c r="I407" t="s">
        <v>1941</v>
      </c>
    </row>
    <row r="408" spans="1:9" x14ac:dyDescent="0.3">
      <c r="A408" s="2" t="s">
        <v>827</v>
      </c>
      <c r="B408" s="2" t="s">
        <v>3755</v>
      </c>
      <c r="C408" s="2" t="s">
        <v>3756</v>
      </c>
      <c r="D408" s="2" t="s">
        <v>3757</v>
      </c>
      <c r="E408" s="2" t="s">
        <v>3758</v>
      </c>
      <c r="F408" s="2" t="s">
        <v>2126</v>
      </c>
      <c r="G408" s="2" t="s">
        <v>1940</v>
      </c>
      <c r="H408" s="2">
        <v>72215</v>
      </c>
      <c r="I408" t="s">
        <v>1941</v>
      </c>
    </row>
    <row r="409" spans="1:9" x14ac:dyDescent="0.3">
      <c r="A409" s="2" t="s">
        <v>829</v>
      </c>
      <c r="B409" s="2" t="s">
        <v>3759</v>
      </c>
      <c r="C409" s="2"/>
      <c r="D409" s="2" t="s">
        <v>3760</v>
      </c>
      <c r="E409" s="2" t="s">
        <v>3761</v>
      </c>
      <c r="F409" s="2" t="s">
        <v>3762</v>
      </c>
      <c r="G409" s="2" t="s">
        <v>1948</v>
      </c>
      <c r="H409" s="2" t="s">
        <v>3763</v>
      </c>
      <c r="I409" t="s">
        <v>1950</v>
      </c>
    </row>
    <row r="410" spans="1:9" x14ac:dyDescent="0.3">
      <c r="A410" s="2" t="s">
        <v>831</v>
      </c>
      <c r="B410" s="2" t="s">
        <v>3764</v>
      </c>
      <c r="C410" s="2" t="s">
        <v>3765</v>
      </c>
      <c r="D410" s="2" t="s">
        <v>3766</v>
      </c>
      <c r="E410" s="2" t="s">
        <v>3767</v>
      </c>
      <c r="F410" s="2" t="s">
        <v>3768</v>
      </c>
      <c r="G410" s="2" t="s">
        <v>1940</v>
      </c>
      <c r="H410" s="2">
        <v>8922</v>
      </c>
      <c r="I410" t="s">
        <v>1941</v>
      </c>
    </row>
    <row r="411" spans="1:9" x14ac:dyDescent="0.3">
      <c r="A411" s="2" t="s">
        <v>833</v>
      </c>
      <c r="B411" s="2" t="s">
        <v>3769</v>
      </c>
      <c r="C411" s="2"/>
      <c r="D411" s="2" t="s">
        <v>3770</v>
      </c>
      <c r="E411" s="2" t="s">
        <v>3771</v>
      </c>
      <c r="F411" s="2" t="s">
        <v>3772</v>
      </c>
      <c r="G411" s="2" t="s">
        <v>1948</v>
      </c>
      <c r="H411" s="2" t="s">
        <v>3773</v>
      </c>
      <c r="I411" t="s">
        <v>1941</v>
      </c>
    </row>
    <row r="412" spans="1:9" x14ac:dyDescent="0.3">
      <c r="A412" s="2" t="s">
        <v>835</v>
      </c>
      <c r="B412" s="2" t="s">
        <v>3774</v>
      </c>
      <c r="C412" s="2"/>
      <c r="D412" s="2" t="s">
        <v>3775</v>
      </c>
      <c r="E412" s="2" t="s">
        <v>3776</v>
      </c>
      <c r="F412" s="2" t="s">
        <v>3089</v>
      </c>
      <c r="G412" s="2" t="s">
        <v>1940</v>
      </c>
      <c r="H412" s="2">
        <v>94132</v>
      </c>
      <c r="I412" t="s">
        <v>1950</v>
      </c>
    </row>
    <row r="413" spans="1:9" x14ac:dyDescent="0.3">
      <c r="A413" s="2" t="s">
        <v>837</v>
      </c>
      <c r="B413" s="2" t="s">
        <v>3777</v>
      </c>
      <c r="C413" s="2"/>
      <c r="D413" s="2" t="s">
        <v>3778</v>
      </c>
      <c r="E413" s="2" t="s">
        <v>3779</v>
      </c>
      <c r="F413" s="2" t="s">
        <v>3780</v>
      </c>
      <c r="G413" s="2" t="s">
        <v>1940</v>
      </c>
      <c r="H413" s="2">
        <v>70505</v>
      </c>
      <c r="I413" t="s">
        <v>1941</v>
      </c>
    </row>
    <row r="414" spans="1:9" x14ac:dyDescent="0.3">
      <c r="A414" s="2" t="s">
        <v>839</v>
      </c>
      <c r="B414" s="2" t="s">
        <v>3781</v>
      </c>
      <c r="C414" s="2"/>
      <c r="D414" s="2" t="s">
        <v>3782</v>
      </c>
      <c r="E414" s="2" t="s">
        <v>3783</v>
      </c>
      <c r="F414" s="2" t="s">
        <v>3784</v>
      </c>
      <c r="G414" s="2" t="s">
        <v>1940</v>
      </c>
      <c r="H414" s="2">
        <v>92191</v>
      </c>
      <c r="I414" t="s">
        <v>1941</v>
      </c>
    </row>
    <row r="415" spans="1:9" x14ac:dyDescent="0.3">
      <c r="A415" s="2" t="s">
        <v>841</v>
      </c>
      <c r="B415" s="2" t="s">
        <v>3785</v>
      </c>
      <c r="C415" s="2" t="s">
        <v>3786</v>
      </c>
      <c r="D415" s="2" t="s">
        <v>3787</v>
      </c>
      <c r="E415" s="2" t="s">
        <v>3788</v>
      </c>
      <c r="F415" s="2" t="s">
        <v>3789</v>
      </c>
      <c r="G415" s="2" t="s">
        <v>1940</v>
      </c>
      <c r="H415" s="2">
        <v>91841</v>
      </c>
      <c r="I415" t="s">
        <v>1941</v>
      </c>
    </row>
    <row r="416" spans="1:9" x14ac:dyDescent="0.3">
      <c r="A416" s="2" t="s">
        <v>843</v>
      </c>
      <c r="B416" s="2" t="s">
        <v>3790</v>
      </c>
      <c r="C416" s="2"/>
      <c r="D416" s="2" t="s">
        <v>3791</v>
      </c>
      <c r="E416" s="2" t="s">
        <v>3792</v>
      </c>
      <c r="F416" s="2" t="s">
        <v>3514</v>
      </c>
      <c r="G416" s="2" t="s">
        <v>1940</v>
      </c>
      <c r="H416" s="2">
        <v>75799</v>
      </c>
      <c r="I416" t="s">
        <v>1941</v>
      </c>
    </row>
    <row r="417" spans="1:9" x14ac:dyDescent="0.3">
      <c r="A417" s="2" t="s">
        <v>845</v>
      </c>
      <c r="B417" s="2" t="s">
        <v>3793</v>
      </c>
      <c r="C417" s="2" t="s">
        <v>3794</v>
      </c>
      <c r="D417" s="2"/>
      <c r="E417" s="2" t="s">
        <v>3795</v>
      </c>
      <c r="F417" s="2" t="s">
        <v>3780</v>
      </c>
      <c r="G417" s="2" t="s">
        <v>1940</v>
      </c>
      <c r="H417" s="2">
        <v>70593</v>
      </c>
      <c r="I417" t="s">
        <v>1950</v>
      </c>
    </row>
    <row r="418" spans="1:9" x14ac:dyDescent="0.3">
      <c r="A418" s="2" t="s">
        <v>847</v>
      </c>
      <c r="B418" s="2" t="s">
        <v>3796</v>
      </c>
      <c r="C418" s="2"/>
      <c r="D418" s="2" t="s">
        <v>3797</v>
      </c>
      <c r="E418" s="2" t="s">
        <v>3798</v>
      </c>
      <c r="F418" s="2" t="s">
        <v>1975</v>
      </c>
      <c r="G418" s="2" t="s">
        <v>1940</v>
      </c>
      <c r="H418" s="2">
        <v>45426</v>
      </c>
      <c r="I418" t="s">
        <v>1941</v>
      </c>
    </row>
    <row r="419" spans="1:9" x14ac:dyDescent="0.3">
      <c r="A419" s="2" t="s">
        <v>849</v>
      </c>
      <c r="B419" s="2" t="s">
        <v>3799</v>
      </c>
      <c r="C419" s="2"/>
      <c r="D419" s="2" t="s">
        <v>3800</v>
      </c>
      <c r="E419" s="2" t="s">
        <v>3801</v>
      </c>
      <c r="F419" s="2" t="s">
        <v>3098</v>
      </c>
      <c r="G419" s="2" t="s">
        <v>1940</v>
      </c>
      <c r="H419" s="2">
        <v>85072</v>
      </c>
      <c r="I419" t="s">
        <v>1941</v>
      </c>
    </row>
    <row r="420" spans="1:9" x14ac:dyDescent="0.3">
      <c r="A420" s="2" t="s">
        <v>851</v>
      </c>
      <c r="B420" s="2" t="s">
        <v>3802</v>
      </c>
      <c r="C420" s="2" t="s">
        <v>3803</v>
      </c>
      <c r="D420" s="2"/>
      <c r="E420" s="2" t="s">
        <v>3804</v>
      </c>
      <c r="F420" s="2" t="s">
        <v>2998</v>
      </c>
      <c r="G420" s="2" t="s">
        <v>1940</v>
      </c>
      <c r="H420" s="2">
        <v>94263</v>
      </c>
      <c r="I420" t="s">
        <v>1941</v>
      </c>
    </row>
    <row r="421" spans="1:9" x14ac:dyDescent="0.3">
      <c r="A421" s="2" t="s">
        <v>853</v>
      </c>
      <c r="B421" s="2" t="s">
        <v>3805</v>
      </c>
      <c r="C421" s="2" t="s">
        <v>3806</v>
      </c>
      <c r="D421" s="2" t="s">
        <v>3807</v>
      </c>
      <c r="E421" s="2" t="s">
        <v>3808</v>
      </c>
      <c r="F421" s="2" t="s">
        <v>3335</v>
      </c>
      <c r="G421" s="2" t="s">
        <v>1940</v>
      </c>
      <c r="H421" s="2">
        <v>68505</v>
      </c>
      <c r="I421" t="s">
        <v>1941</v>
      </c>
    </row>
    <row r="422" spans="1:9" x14ac:dyDescent="0.3">
      <c r="A422" s="2" t="s">
        <v>3809</v>
      </c>
      <c r="B422" s="2" t="s">
        <v>3810</v>
      </c>
      <c r="C422" s="2" t="s">
        <v>3811</v>
      </c>
      <c r="D422" s="2" t="s">
        <v>3812</v>
      </c>
      <c r="E422" s="2" t="s">
        <v>3813</v>
      </c>
      <c r="F422" s="2" t="s">
        <v>3661</v>
      </c>
      <c r="G422" s="2" t="s">
        <v>1940</v>
      </c>
      <c r="H422" s="2">
        <v>17126</v>
      </c>
      <c r="I422" t="s">
        <v>1950</v>
      </c>
    </row>
    <row r="423" spans="1:9" x14ac:dyDescent="0.3">
      <c r="A423" s="2" t="s">
        <v>3814</v>
      </c>
      <c r="B423" s="2" t="s">
        <v>3815</v>
      </c>
      <c r="C423" s="2" t="s">
        <v>3816</v>
      </c>
      <c r="D423" s="2" t="s">
        <v>3817</v>
      </c>
      <c r="E423" s="2" t="s">
        <v>3818</v>
      </c>
      <c r="F423" s="2" t="s">
        <v>2143</v>
      </c>
      <c r="G423" s="2" t="s">
        <v>1940</v>
      </c>
      <c r="H423" s="2">
        <v>70174</v>
      </c>
      <c r="I423" t="s">
        <v>1941</v>
      </c>
    </row>
    <row r="424" spans="1:9" x14ac:dyDescent="0.3">
      <c r="A424" s="2" t="s">
        <v>856</v>
      </c>
      <c r="B424" s="2" t="s">
        <v>3819</v>
      </c>
      <c r="C424" s="2"/>
      <c r="D424" s="2" t="s">
        <v>3820</v>
      </c>
      <c r="E424" s="2" t="s">
        <v>3821</v>
      </c>
      <c r="F424" s="2" t="s">
        <v>3822</v>
      </c>
      <c r="G424" s="2" t="s">
        <v>1940</v>
      </c>
      <c r="H424" s="2">
        <v>53726</v>
      </c>
      <c r="I424" t="s">
        <v>1950</v>
      </c>
    </row>
    <row r="425" spans="1:9" x14ac:dyDescent="0.3">
      <c r="A425" s="2" t="s">
        <v>858</v>
      </c>
      <c r="B425" s="2" t="s">
        <v>3823</v>
      </c>
      <c r="C425" s="2"/>
      <c r="D425" s="2" t="s">
        <v>3824</v>
      </c>
      <c r="E425" s="2" t="s">
        <v>3825</v>
      </c>
      <c r="F425" s="2" t="s">
        <v>2121</v>
      </c>
      <c r="G425" s="2" t="s">
        <v>1940</v>
      </c>
      <c r="H425" s="2">
        <v>25336</v>
      </c>
      <c r="I425" t="s">
        <v>1950</v>
      </c>
    </row>
    <row r="426" spans="1:9" x14ac:dyDescent="0.3">
      <c r="A426" s="2" t="s">
        <v>860</v>
      </c>
      <c r="B426" s="2" t="s">
        <v>3826</v>
      </c>
      <c r="C426" s="2" t="s">
        <v>3827</v>
      </c>
      <c r="D426" s="2" t="s">
        <v>3828</v>
      </c>
      <c r="E426" s="2" t="s">
        <v>3829</v>
      </c>
      <c r="F426" s="2" t="s">
        <v>2126</v>
      </c>
      <c r="G426" s="2" t="s">
        <v>1940</v>
      </c>
      <c r="H426" s="2">
        <v>72204</v>
      </c>
      <c r="I426" t="s">
        <v>1941</v>
      </c>
    </row>
    <row r="427" spans="1:9" x14ac:dyDescent="0.3">
      <c r="A427" s="2" t="s">
        <v>862</v>
      </c>
      <c r="B427" s="2" t="s">
        <v>3830</v>
      </c>
      <c r="C427" s="2" t="s">
        <v>3831</v>
      </c>
      <c r="D427" s="2" t="s">
        <v>3832</v>
      </c>
      <c r="E427" s="2" t="s">
        <v>3833</v>
      </c>
      <c r="F427" s="2" t="s">
        <v>2500</v>
      </c>
      <c r="G427" s="2" t="s">
        <v>1940</v>
      </c>
      <c r="H427" s="2">
        <v>99507</v>
      </c>
      <c r="I427" t="s">
        <v>1950</v>
      </c>
    </row>
    <row r="428" spans="1:9" x14ac:dyDescent="0.3">
      <c r="A428" s="2" t="s">
        <v>864</v>
      </c>
      <c r="B428" s="2" t="s">
        <v>3834</v>
      </c>
      <c r="C428" s="2" t="s">
        <v>3835</v>
      </c>
      <c r="D428" s="2" t="s">
        <v>3836</v>
      </c>
      <c r="E428" s="2" t="s">
        <v>3837</v>
      </c>
      <c r="F428" s="2" t="s">
        <v>3838</v>
      </c>
      <c r="G428" s="2" t="s">
        <v>1948</v>
      </c>
      <c r="H428" s="2" t="s">
        <v>3839</v>
      </c>
      <c r="I428" t="s">
        <v>1941</v>
      </c>
    </row>
    <row r="429" spans="1:9" x14ac:dyDescent="0.3">
      <c r="A429" s="2" t="s">
        <v>866</v>
      </c>
      <c r="B429" s="2" t="s">
        <v>3840</v>
      </c>
      <c r="C429" s="2"/>
      <c r="D429" s="2" t="s">
        <v>3841</v>
      </c>
      <c r="E429" s="2" t="s">
        <v>3842</v>
      </c>
      <c r="F429" s="2" t="s">
        <v>3089</v>
      </c>
      <c r="G429" s="2" t="s">
        <v>1940</v>
      </c>
      <c r="H429" s="2">
        <v>94110</v>
      </c>
      <c r="I429" t="s">
        <v>1941</v>
      </c>
    </row>
    <row r="430" spans="1:9" x14ac:dyDescent="0.3">
      <c r="A430" s="2" t="s">
        <v>868</v>
      </c>
      <c r="B430" s="2" t="s">
        <v>3843</v>
      </c>
      <c r="C430" s="2" t="s">
        <v>3844</v>
      </c>
      <c r="D430" s="2" t="s">
        <v>3845</v>
      </c>
      <c r="E430" s="2" t="s">
        <v>3846</v>
      </c>
      <c r="F430" s="2" t="s">
        <v>2839</v>
      </c>
      <c r="G430" s="2" t="s">
        <v>1940</v>
      </c>
      <c r="H430" s="2">
        <v>44485</v>
      </c>
      <c r="I430" t="s">
        <v>1950</v>
      </c>
    </row>
    <row r="431" spans="1:9" x14ac:dyDescent="0.3">
      <c r="A431" s="2" t="s">
        <v>3847</v>
      </c>
      <c r="B431" s="2" t="s">
        <v>3848</v>
      </c>
      <c r="C431" s="2" t="s">
        <v>3849</v>
      </c>
      <c r="D431" s="2" t="s">
        <v>3850</v>
      </c>
      <c r="E431" s="2" t="s">
        <v>3851</v>
      </c>
      <c r="F431" s="2" t="s">
        <v>3852</v>
      </c>
      <c r="G431" s="2" t="s">
        <v>1940</v>
      </c>
      <c r="H431" s="2">
        <v>23324</v>
      </c>
      <c r="I431" t="s">
        <v>1950</v>
      </c>
    </row>
    <row r="432" spans="1:9" x14ac:dyDescent="0.3">
      <c r="A432" s="2" t="s">
        <v>871</v>
      </c>
      <c r="B432" s="2" t="s">
        <v>3853</v>
      </c>
      <c r="C432" s="2" t="s">
        <v>3854</v>
      </c>
      <c r="D432" s="2" t="s">
        <v>3855</v>
      </c>
      <c r="E432" s="2" t="s">
        <v>3856</v>
      </c>
      <c r="F432" s="2" t="s">
        <v>3857</v>
      </c>
      <c r="G432" s="2" t="s">
        <v>1940</v>
      </c>
      <c r="H432" s="2">
        <v>39236</v>
      </c>
      <c r="I432" t="s">
        <v>1941</v>
      </c>
    </row>
    <row r="433" spans="1:9" x14ac:dyDescent="0.3">
      <c r="A433" s="2" t="s">
        <v>873</v>
      </c>
      <c r="B433" s="2" t="s">
        <v>3858</v>
      </c>
      <c r="C433" s="2" t="s">
        <v>3859</v>
      </c>
      <c r="D433" s="2" t="s">
        <v>3860</v>
      </c>
      <c r="E433" s="2" t="s">
        <v>3861</v>
      </c>
      <c r="F433" s="2" t="s">
        <v>3862</v>
      </c>
      <c r="G433" s="2" t="s">
        <v>1948</v>
      </c>
      <c r="H433" s="2" t="s">
        <v>3863</v>
      </c>
      <c r="I433" t="s">
        <v>1941</v>
      </c>
    </row>
    <row r="434" spans="1:9" x14ac:dyDescent="0.3">
      <c r="A434" s="2" t="s">
        <v>875</v>
      </c>
      <c r="B434" s="2" t="s">
        <v>3864</v>
      </c>
      <c r="C434" s="2"/>
      <c r="D434" s="2" t="s">
        <v>3865</v>
      </c>
      <c r="E434" s="2" t="s">
        <v>3866</v>
      </c>
      <c r="F434" s="2" t="s">
        <v>3120</v>
      </c>
      <c r="G434" s="2" t="s">
        <v>1940</v>
      </c>
      <c r="H434" s="2">
        <v>53277</v>
      </c>
      <c r="I434" t="s">
        <v>1950</v>
      </c>
    </row>
    <row r="435" spans="1:9" x14ac:dyDescent="0.3">
      <c r="A435" s="2" t="s">
        <v>877</v>
      </c>
      <c r="B435" s="2" t="s">
        <v>3867</v>
      </c>
      <c r="C435" s="2" t="s">
        <v>3868</v>
      </c>
      <c r="D435" s="2" t="s">
        <v>3869</v>
      </c>
      <c r="E435" s="2" t="s">
        <v>3870</v>
      </c>
      <c r="F435" s="2" t="s">
        <v>2998</v>
      </c>
      <c r="G435" s="2" t="s">
        <v>1940</v>
      </c>
      <c r="H435" s="2">
        <v>94250</v>
      </c>
      <c r="I435" t="s">
        <v>1941</v>
      </c>
    </row>
    <row r="436" spans="1:9" x14ac:dyDescent="0.3">
      <c r="A436" s="2" t="s">
        <v>879</v>
      </c>
      <c r="B436" s="2" t="s">
        <v>3871</v>
      </c>
      <c r="C436" s="2"/>
      <c r="D436" s="2" t="s">
        <v>3872</v>
      </c>
      <c r="E436" s="2" t="s">
        <v>3873</v>
      </c>
      <c r="F436" s="2" t="s">
        <v>2157</v>
      </c>
      <c r="G436" s="2" t="s">
        <v>1940</v>
      </c>
      <c r="H436" s="2">
        <v>2298</v>
      </c>
      <c r="I436" t="s">
        <v>1950</v>
      </c>
    </row>
    <row r="437" spans="1:9" x14ac:dyDescent="0.3">
      <c r="A437" s="2" t="s">
        <v>881</v>
      </c>
      <c r="B437" s="2" t="s">
        <v>3874</v>
      </c>
      <c r="C437" s="2" t="s">
        <v>3875</v>
      </c>
      <c r="D437" s="2" t="s">
        <v>3876</v>
      </c>
      <c r="E437" s="2" t="s">
        <v>3877</v>
      </c>
      <c r="F437" s="2" t="s">
        <v>3509</v>
      </c>
      <c r="G437" s="2" t="s">
        <v>1940</v>
      </c>
      <c r="H437" s="2">
        <v>66622</v>
      </c>
      <c r="I437" t="s">
        <v>1950</v>
      </c>
    </row>
    <row r="438" spans="1:9" x14ac:dyDescent="0.3">
      <c r="A438" s="2" t="s">
        <v>883</v>
      </c>
      <c r="B438" s="2" t="s">
        <v>3878</v>
      </c>
      <c r="C438" s="2" t="s">
        <v>3879</v>
      </c>
      <c r="D438" s="2" t="s">
        <v>3880</v>
      </c>
      <c r="E438" s="2" t="s">
        <v>3881</v>
      </c>
      <c r="F438" s="2" t="s">
        <v>2549</v>
      </c>
      <c r="G438" s="2" t="s">
        <v>1940</v>
      </c>
      <c r="H438" s="2">
        <v>58122</v>
      </c>
      <c r="I438" t="s">
        <v>1941</v>
      </c>
    </row>
    <row r="439" spans="1:9" x14ac:dyDescent="0.3">
      <c r="A439" s="2" t="s">
        <v>885</v>
      </c>
      <c r="B439" s="2" t="s">
        <v>3882</v>
      </c>
      <c r="C439" s="2"/>
      <c r="D439" s="2" t="s">
        <v>3883</v>
      </c>
      <c r="E439" s="2" t="s">
        <v>3884</v>
      </c>
      <c r="F439" s="2" t="s">
        <v>2026</v>
      </c>
      <c r="G439" s="2" t="s">
        <v>1940</v>
      </c>
      <c r="H439" s="2">
        <v>77095</v>
      </c>
      <c r="I439" t="s">
        <v>1950</v>
      </c>
    </row>
    <row r="440" spans="1:9" x14ac:dyDescent="0.3">
      <c r="A440" s="2" t="s">
        <v>3885</v>
      </c>
      <c r="B440" s="2" t="s">
        <v>3886</v>
      </c>
      <c r="C440" s="2" t="s">
        <v>3887</v>
      </c>
      <c r="D440" s="2" t="s">
        <v>3888</v>
      </c>
      <c r="E440" s="2" t="s">
        <v>3889</v>
      </c>
      <c r="F440" s="2" t="s">
        <v>2361</v>
      </c>
      <c r="G440" s="2" t="s">
        <v>1940</v>
      </c>
      <c r="H440" s="2">
        <v>73190</v>
      </c>
      <c r="I440" t="s">
        <v>1950</v>
      </c>
    </row>
    <row r="441" spans="1:9" x14ac:dyDescent="0.3">
      <c r="A441" s="2" t="s">
        <v>889</v>
      </c>
      <c r="B441" s="2" t="s">
        <v>3890</v>
      </c>
      <c r="C441" s="2" t="s">
        <v>3891</v>
      </c>
      <c r="D441" s="2" t="s">
        <v>3892</v>
      </c>
      <c r="E441" s="2" t="s">
        <v>3893</v>
      </c>
      <c r="F441" s="2" t="s">
        <v>2030</v>
      </c>
      <c r="G441" s="2" t="s">
        <v>1948</v>
      </c>
      <c r="H441" s="2" t="s">
        <v>2031</v>
      </c>
      <c r="I441" t="s">
        <v>1950</v>
      </c>
    </row>
    <row r="442" spans="1:9" x14ac:dyDescent="0.3">
      <c r="A442" s="2" t="s">
        <v>891</v>
      </c>
      <c r="B442" s="2" t="s">
        <v>3894</v>
      </c>
      <c r="C442" s="2" t="s">
        <v>3895</v>
      </c>
      <c r="D442" s="2" t="s">
        <v>3896</v>
      </c>
      <c r="E442" s="2" t="s">
        <v>3897</v>
      </c>
      <c r="F442" s="2" t="s">
        <v>2349</v>
      </c>
      <c r="G442" s="2" t="s">
        <v>1940</v>
      </c>
      <c r="H442" s="2">
        <v>14205</v>
      </c>
      <c r="I442" t="s">
        <v>1941</v>
      </c>
    </row>
    <row r="443" spans="1:9" x14ac:dyDescent="0.3">
      <c r="A443" s="2" t="s">
        <v>893</v>
      </c>
      <c r="B443" s="2" t="s">
        <v>3898</v>
      </c>
      <c r="C443" s="2" t="s">
        <v>3899</v>
      </c>
      <c r="D443" s="2" t="s">
        <v>3900</v>
      </c>
      <c r="E443" s="2" t="s">
        <v>3901</v>
      </c>
      <c r="F443" s="2" t="s">
        <v>3192</v>
      </c>
      <c r="G443" s="2" t="s">
        <v>1948</v>
      </c>
      <c r="H443" s="2" t="s">
        <v>3193</v>
      </c>
      <c r="I443" t="s">
        <v>1941</v>
      </c>
    </row>
    <row r="444" spans="1:9" x14ac:dyDescent="0.3">
      <c r="A444" s="2" t="s">
        <v>895</v>
      </c>
      <c r="B444" s="2" t="s">
        <v>3902</v>
      </c>
      <c r="C444" s="2" t="s">
        <v>3903</v>
      </c>
      <c r="D444" s="2" t="s">
        <v>3904</v>
      </c>
      <c r="E444" s="2" t="s">
        <v>3905</v>
      </c>
      <c r="F444" s="2" t="s">
        <v>3906</v>
      </c>
      <c r="G444" s="2" t="s">
        <v>1940</v>
      </c>
      <c r="H444" s="2">
        <v>18018</v>
      </c>
      <c r="I444" t="s">
        <v>1950</v>
      </c>
    </row>
    <row r="445" spans="1:9" x14ac:dyDescent="0.3">
      <c r="A445" s="2" t="s">
        <v>897</v>
      </c>
      <c r="B445" s="2" t="s">
        <v>3907</v>
      </c>
      <c r="C445" s="2" t="s">
        <v>3908</v>
      </c>
      <c r="D445" s="2" t="s">
        <v>3909</v>
      </c>
      <c r="E445" s="2" t="s">
        <v>3910</v>
      </c>
      <c r="F445" s="2" t="s">
        <v>3911</v>
      </c>
      <c r="G445" s="2" t="s">
        <v>1948</v>
      </c>
      <c r="H445" s="2" t="s">
        <v>3912</v>
      </c>
      <c r="I445" t="s">
        <v>1941</v>
      </c>
    </row>
    <row r="446" spans="1:9" x14ac:dyDescent="0.3">
      <c r="A446" s="2" t="s">
        <v>899</v>
      </c>
      <c r="B446" s="2" t="s">
        <v>3913</v>
      </c>
      <c r="C446" s="2" t="s">
        <v>3914</v>
      </c>
      <c r="D446" s="2" t="s">
        <v>3915</v>
      </c>
      <c r="E446" s="2" t="s">
        <v>3916</v>
      </c>
      <c r="F446" s="2" t="s">
        <v>3917</v>
      </c>
      <c r="G446" s="2" t="s">
        <v>1948</v>
      </c>
      <c r="H446" s="2" t="s">
        <v>3918</v>
      </c>
      <c r="I446" t="s">
        <v>1950</v>
      </c>
    </row>
    <row r="447" spans="1:9" x14ac:dyDescent="0.3">
      <c r="A447" s="2" t="s">
        <v>901</v>
      </c>
      <c r="B447" s="2" t="s">
        <v>3919</v>
      </c>
      <c r="C447" s="2" t="s">
        <v>3920</v>
      </c>
      <c r="D447" s="2"/>
      <c r="E447" s="2" t="s">
        <v>3921</v>
      </c>
      <c r="F447" s="2" t="s">
        <v>3401</v>
      </c>
      <c r="G447" s="2" t="s">
        <v>1948</v>
      </c>
      <c r="H447" s="2" t="s">
        <v>2082</v>
      </c>
      <c r="I447" t="s">
        <v>1941</v>
      </c>
    </row>
    <row r="448" spans="1:9" x14ac:dyDescent="0.3">
      <c r="A448" s="2" t="s">
        <v>903</v>
      </c>
      <c r="B448" s="2" t="s">
        <v>3922</v>
      </c>
      <c r="C448" s="2" t="s">
        <v>3923</v>
      </c>
      <c r="D448" s="2" t="s">
        <v>3924</v>
      </c>
      <c r="E448" s="2" t="s">
        <v>3925</v>
      </c>
      <c r="F448" s="2" t="s">
        <v>2171</v>
      </c>
      <c r="G448" s="2" t="s">
        <v>2115</v>
      </c>
      <c r="H448" s="2" t="s">
        <v>3926</v>
      </c>
      <c r="I448" t="s">
        <v>1941</v>
      </c>
    </row>
    <row r="449" spans="1:9" x14ac:dyDescent="0.3">
      <c r="A449" s="2" t="s">
        <v>905</v>
      </c>
      <c r="B449" s="2" t="s">
        <v>3927</v>
      </c>
      <c r="C449" s="2" t="s">
        <v>3928</v>
      </c>
      <c r="D449" s="2"/>
      <c r="E449" s="2" t="s">
        <v>3929</v>
      </c>
      <c r="F449" s="2" t="s">
        <v>3098</v>
      </c>
      <c r="G449" s="2" t="s">
        <v>1940</v>
      </c>
      <c r="H449" s="2">
        <v>85099</v>
      </c>
      <c r="I449" t="s">
        <v>1950</v>
      </c>
    </row>
    <row r="450" spans="1:9" x14ac:dyDescent="0.3">
      <c r="A450" s="2" t="s">
        <v>907</v>
      </c>
      <c r="B450" s="2" t="s">
        <v>3930</v>
      </c>
      <c r="C450" s="2" t="s">
        <v>3931</v>
      </c>
      <c r="D450" s="2" t="s">
        <v>3932</v>
      </c>
      <c r="E450" s="2" t="s">
        <v>3933</v>
      </c>
      <c r="F450" s="2" t="s">
        <v>3934</v>
      </c>
      <c r="G450" s="2" t="s">
        <v>1948</v>
      </c>
      <c r="H450" s="2" t="s">
        <v>3935</v>
      </c>
      <c r="I450" t="s">
        <v>1950</v>
      </c>
    </row>
    <row r="451" spans="1:9" x14ac:dyDescent="0.3">
      <c r="A451" s="2" t="s">
        <v>909</v>
      </c>
      <c r="B451" s="2" t="s">
        <v>3936</v>
      </c>
      <c r="C451" s="2" t="s">
        <v>3937</v>
      </c>
      <c r="D451" s="2" t="s">
        <v>3938</v>
      </c>
      <c r="E451" s="2" t="s">
        <v>3939</v>
      </c>
      <c r="F451" s="2" t="s">
        <v>2210</v>
      </c>
      <c r="G451" s="2" t="s">
        <v>1940</v>
      </c>
      <c r="H451" s="2">
        <v>43610</v>
      </c>
      <c r="I451" t="s">
        <v>1950</v>
      </c>
    </row>
    <row r="452" spans="1:9" x14ac:dyDescent="0.3">
      <c r="A452" s="2" t="s">
        <v>911</v>
      </c>
      <c r="B452" s="2" t="s">
        <v>3940</v>
      </c>
      <c r="C452" s="2" t="s">
        <v>3941</v>
      </c>
      <c r="D452" s="2" t="s">
        <v>3942</v>
      </c>
      <c r="E452" s="2" t="s">
        <v>3943</v>
      </c>
      <c r="F452" s="2" t="s">
        <v>3944</v>
      </c>
      <c r="G452" s="2" t="s">
        <v>1948</v>
      </c>
      <c r="H452" s="2" t="s">
        <v>3945</v>
      </c>
      <c r="I452" t="s">
        <v>1950</v>
      </c>
    </row>
    <row r="453" spans="1:9" x14ac:dyDescent="0.3">
      <c r="A453" s="2" t="s">
        <v>913</v>
      </c>
      <c r="B453" s="2" t="s">
        <v>3946</v>
      </c>
      <c r="C453" s="2" t="s">
        <v>3947</v>
      </c>
      <c r="D453" s="2" t="s">
        <v>3948</v>
      </c>
      <c r="E453" s="2" t="s">
        <v>3949</v>
      </c>
      <c r="F453" s="2" t="s">
        <v>2299</v>
      </c>
      <c r="G453" s="2" t="s">
        <v>1940</v>
      </c>
      <c r="H453" s="2">
        <v>28210</v>
      </c>
      <c r="I453" t="s">
        <v>1941</v>
      </c>
    </row>
    <row r="454" spans="1:9" x14ac:dyDescent="0.3">
      <c r="A454" s="2" t="s">
        <v>887</v>
      </c>
      <c r="B454" s="2" t="s">
        <v>3950</v>
      </c>
      <c r="C454" s="2" t="s">
        <v>3951</v>
      </c>
      <c r="D454" s="2" t="s">
        <v>3952</v>
      </c>
      <c r="E454" s="2" t="s">
        <v>3953</v>
      </c>
      <c r="F454" s="2" t="s">
        <v>3491</v>
      </c>
      <c r="G454" s="2" t="s">
        <v>1940</v>
      </c>
      <c r="H454" s="2">
        <v>98109</v>
      </c>
      <c r="I454" t="s">
        <v>1950</v>
      </c>
    </row>
    <row r="455" spans="1:9" x14ac:dyDescent="0.3">
      <c r="A455" s="2" t="s">
        <v>916</v>
      </c>
      <c r="B455" s="2" t="s">
        <v>3954</v>
      </c>
      <c r="C455" s="2" t="s">
        <v>3955</v>
      </c>
      <c r="D455" s="2" t="s">
        <v>3956</v>
      </c>
      <c r="E455" s="2" t="s">
        <v>3957</v>
      </c>
      <c r="F455" s="2" t="s">
        <v>3003</v>
      </c>
      <c r="G455" s="2" t="s">
        <v>1940</v>
      </c>
      <c r="H455" s="2">
        <v>18706</v>
      </c>
      <c r="I455" t="s">
        <v>1950</v>
      </c>
    </row>
    <row r="456" spans="1:9" x14ac:dyDescent="0.3">
      <c r="A456" s="2" t="s">
        <v>918</v>
      </c>
      <c r="B456" s="2" t="s">
        <v>3958</v>
      </c>
      <c r="C456" s="2" t="s">
        <v>3959</v>
      </c>
      <c r="D456" s="2"/>
      <c r="E456" s="2" t="s">
        <v>3960</v>
      </c>
      <c r="F456" s="2" t="s">
        <v>3961</v>
      </c>
      <c r="G456" s="2" t="s">
        <v>1948</v>
      </c>
      <c r="H456" s="2" t="s">
        <v>1949</v>
      </c>
      <c r="I456" t="s">
        <v>1941</v>
      </c>
    </row>
    <row r="457" spans="1:9" x14ac:dyDescent="0.3">
      <c r="A457" s="2" t="s">
        <v>920</v>
      </c>
      <c r="B457" s="2" t="s">
        <v>3962</v>
      </c>
      <c r="C457" s="2" t="s">
        <v>3963</v>
      </c>
      <c r="D457" s="2" t="s">
        <v>3964</v>
      </c>
      <c r="E457" s="2" t="s">
        <v>3965</v>
      </c>
      <c r="F457" s="2" t="s">
        <v>3966</v>
      </c>
      <c r="G457" s="2" t="s">
        <v>1948</v>
      </c>
      <c r="H457" s="2" t="s">
        <v>2770</v>
      </c>
      <c r="I457" t="s">
        <v>1941</v>
      </c>
    </row>
    <row r="458" spans="1:9" x14ac:dyDescent="0.3">
      <c r="A458" s="2" t="s">
        <v>922</v>
      </c>
      <c r="B458" s="2" t="s">
        <v>3967</v>
      </c>
      <c r="C458" s="2" t="s">
        <v>3968</v>
      </c>
      <c r="D458" s="2" t="s">
        <v>3969</v>
      </c>
      <c r="E458" s="2" t="s">
        <v>3970</v>
      </c>
      <c r="F458" s="2" t="s">
        <v>2280</v>
      </c>
      <c r="G458" s="2" t="s">
        <v>2115</v>
      </c>
      <c r="H458" s="2" t="s">
        <v>3971</v>
      </c>
      <c r="I458" t="s">
        <v>1950</v>
      </c>
    </row>
    <row r="459" spans="1:9" x14ac:dyDescent="0.3">
      <c r="A459" s="2" t="s">
        <v>924</v>
      </c>
      <c r="B459" s="2" t="s">
        <v>3972</v>
      </c>
      <c r="C459" s="2" t="s">
        <v>3973</v>
      </c>
      <c r="D459" s="2" t="s">
        <v>3974</v>
      </c>
      <c r="E459" s="2" t="s">
        <v>3975</v>
      </c>
      <c r="F459" s="2" t="s">
        <v>2162</v>
      </c>
      <c r="G459" s="2" t="s">
        <v>1940</v>
      </c>
      <c r="H459" s="2">
        <v>14652</v>
      </c>
      <c r="I459" t="s">
        <v>1950</v>
      </c>
    </row>
    <row r="460" spans="1:9" x14ac:dyDescent="0.3">
      <c r="A460" s="2" t="s">
        <v>926</v>
      </c>
      <c r="B460" s="2" t="s">
        <v>3976</v>
      </c>
      <c r="C460" s="2" t="s">
        <v>3977</v>
      </c>
      <c r="D460" s="2" t="s">
        <v>3978</v>
      </c>
      <c r="E460" s="2" t="s">
        <v>3979</v>
      </c>
      <c r="F460" s="2" t="s">
        <v>2139</v>
      </c>
      <c r="G460" s="2" t="s">
        <v>1940</v>
      </c>
      <c r="H460" s="2">
        <v>85754</v>
      </c>
      <c r="I460" t="s">
        <v>1950</v>
      </c>
    </row>
    <row r="461" spans="1:9" x14ac:dyDescent="0.3">
      <c r="A461" s="2" t="s">
        <v>928</v>
      </c>
      <c r="B461" s="2" t="s">
        <v>3980</v>
      </c>
      <c r="C461" s="2" t="s">
        <v>3981</v>
      </c>
      <c r="D461" s="2" t="s">
        <v>3982</v>
      </c>
      <c r="E461" s="2" t="s">
        <v>3983</v>
      </c>
      <c r="F461" s="2" t="s">
        <v>2136</v>
      </c>
      <c r="G461" s="2" t="s">
        <v>1940</v>
      </c>
      <c r="H461" s="2">
        <v>55480</v>
      </c>
      <c r="I461" t="s">
        <v>1950</v>
      </c>
    </row>
    <row r="462" spans="1:9" x14ac:dyDescent="0.3">
      <c r="A462" s="2" t="s">
        <v>930</v>
      </c>
      <c r="B462" s="2" t="s">
        <v>3984</v>
      </c>
      <c r="C462" s="2" t="s">
        <v>3985</v>
      </c>
      <c r="D462" s="2" t="s">
        <v>3986</v>
      </c>
      <c r="E462" s="2" t="s">
        <v>3987</v>
      </c>
      <c r="F462" s="2" t="s">
        <v>3988</v>
      </c>
      <c r="G462" s="2" t="s">
        <v>1948</v>
      </c>
      <c r="H462" s="2" t="s">
        <v>3989</v>
      </c>
      <c r="I462" t="s">
        <v>1941</v>
      </c>
    </row>
    <row r="463" spans="1:9" x14ac:dyDescent="0.3">
      <c r="A463" s="2" t="s">
        <v>932</v>
      </c>
      <c r="B463" s="2" t="s">
        <v>3990</v>
      </c>
      <c r="C463" s="2" t="s">
        <v>3991</v>
      </c>
      <c r="D463" s="2" t="s">
        <v>3992</v>
      </c>
      <c r="E463" s="2" t="s">
        <v>3993</v>
      </c>
      <c r="F463" s="2" t="s">
        <v>3994</v>
      </c>
      <c r="G463" s="2" t="s">
        <v>2115</v>
      </c>
      <c r="H463" s="2" t="s">
        <v>3995</v>
      </c>
      <c r="I463" t="s">
        <v>1941</v>
      </c>
    </row>
    <row r="464" spans="1:9" x14ac:dyDescent="0.3">
      <c r="A464" s="2" t="s">
        <v>934</v>
      </c>
      <c r="B464" s="2" t="s">
        <v>3996</v>
      </c>
      <c r="C464" s="2" t="s">
        <v>3997</v>
      </c>
      <c r="D464" s="2" t="s">
        <v>3998</v>
      </c>
      <c r="E464" s="2" t="s">
        <v>3999</v>
      </c>
      <c r="F464" s="2" t="s">
        <v>3048</v>
      </c>
      <c r="G464" s="2" t="s">
        <v>1940</v>
      </c>
      <c r="H464" s="2">
        <v>31119</v>
      </c>
      <c r="I464" t="s">
        <v>1941</v>
      </c>
    </row>
    <row r="465" spans="1:9" x14ac:dyDescent="0.3">
      <c r="A465" s="2" t="s">
        <v>936</v>
      </c>
      <c r="B465" s="2" t="s">
        <v>4000</v>
      </c>
      <c r="C465" s="2" t="s">
        <v>4001</v>
      </c>
      <c r="D465" s="2" t="s">
        <v>4002</v>
      </c>
      <c r="E465" s="2" t="s">
        <v>4003</v>
      </c>
      <c r="F465" s="2" t="s">
        <v>4004</v>
      </c>
      <c r="G465" s="2" t="s">
        <v>1948</v>
      </c>
      <c r="H465" s="2" t="s">
        <v>4005</v>
      </c>
      <c r="I465" t="s">
        <v>1950</v>
      </c>
    </row>
    <row r="466" spans="1:9" x14ac:dyDescent="0.3">
      <c r="A466" s="2" t="s">
        <v>938</v>
      </c>
      <c r="B466" s="2" t="s">
        <v>4006</v>
      </c>
      <c r="C466" s="2" t="s">
        <v>4007</v>
      </c>
      <c r="D466" s="2" t="s">
        <v>4008</v>
      </c>
      <c r="E466" s="2" t="s">
        <v>4009</v>
      </c>
      <c r="F466" s="2" t="s">
        <v>2871</v>
      </c>
      <c r="G466" s="2" t="s">
        <v>2115</v>
      </c>
      <c r="H466" s="2" t="s">
        <v>2872</v>
      </c>
      <c r="I466" t="s">
        <v>1950</v>
      </c>
    </row>
    <row r="467" spans="1:9" x14ac:dyDescent="0.3">
      <c r="A467" s="2" t="s">
        <v>940</v>
      </c>
      <c r="B467" s="2" t="s">
        <v>4010</v>
      </c>
      <c r="C467" s="2" t="s">
        <v>4011</v>
      </c>
      <c r="D467" s="2" t="s">
        <v>4012</v>
      </c>
      <c r="E467" s="2" t="s">
        <v>4013</v>
      </c>
      <c r="F467" s="2" t="s">
        <v>3411</v>
      </c>
      <c r="G467" s="2" t="s">
        <v>1940</v>
      </c>
      <c r="H467" s="2">
        <v>37939</v>
      </c>
      <c r="I467" t="s">
        <v>1941</v>
      </c>
    </row>
    <row r="468" spans="1:9" x14ac:dyDescent="0.3">
      <c r="A468" s="2" t="s">
        <v>942</v>
      </c>
      <c r="B468" s="2" t="s">
        <v>4014</v>
      </c>
      <c r="C468" s="2" t="s">
        <v>4015</v>
      </c>
      <c r="D468" s="2" t="s">
        <v>4016</v>
      </c>
      <c r="E468" s="2" t="s">
        <v>4017</v>
      </c>
      <c r="F468" s="2" t="s">
        <v>4018</v>
      </c>
      <c r="G468" s="2" t="s">
        <v>1940</v>
      </c>
      <c r="H468" s="2">
        <v>48604</v>
      </c>
      <c r="I468" t="s">
        <v>1941</v>
      </c>
    </row>
    <row r="469" spans="1:9" x14ac:dyDescent="0.3">
      <c r="A469" s="2" t="s">
        <v>944</v>
      </c>
      <c r="B469" s="2" t="s">
        <v>4019</v>
      </c>
      <c r="C469" s="2" t="s">
        <v>4020</v>
      </c>
      <c r="D469" s="2" t="s">
        <v>4021</v>
      </c>
      <c r="E469" s="2" t="s">
        <v>4022</v>
      </c>
      <c r="F469" s="2" t="s">
        <v>4023</v>
      </c>
      <c r="G469" s="2" t="s">
        <v>1940</v>
      </c>
      <c r="H469" s="2">
        <v>32092</v>
      </c>
      <c r="I469" t="s">
        <v>1950</v>
      </c>
    </row>
    <row r="470" spans="1:9" x14ac:dyDescent="0.3">
      <c r="A470" s="2" t="s">
        <v>946</v>
      </c>
      <c r="B470" s="2" t="s">
        <v>4024</v>
      </c>
      <c r="C470" s="2" t="s">
        <v>4025</v>
      </c>
      <c r="D470" s="2"/>
      <c r="E470" s="2" t="s">
        <v>4026</v>
      </c>
      <c r="F470" s="2" t="s">
        <v>4027</v>
      </c>
      <c r="G470" s="2" t="s">
        <v>1940</v>
      </c>
      <c r="H470" s="2">
        <v>94913</v>
      </c>
      <c r="I470" t="s">
        <v>1941</v>
      </c>
    </row>
    <row r="471" spans="1:9" x14ac:dyDescent="0.3">
      <c r="A471" s="2" t="s">
        <v>4028</v>
      </c>
      <c r="B471" s="2" t="s">
        <v>4029</v>
      </c>
      <c r="C471" s="2" t="s">
        <v>4030</v>
      </c>
      <c r="D471" s="2" t="s">
        <v>4031</v>
      </c>
      <c r="E471" s="2" t="s">
        <v>4032</v>
      </c>
      <c r="F471" s="2" t="s">
        <v>1994</v>
      </c>
      <c r="G471" s="2" t="s">
        <v>1940</v>
      </c>
      <c r="H471" s="2">
        <v>95113</v>
      </c>
      <c r="I471" t="s">
        <v>1941</v>
      </c>
    </row>
    <row r="472" spans="1:9" x14ac:dyDescent="0.3">
      <c r="A472" s="2" t="s">
        <v>950</v>
      </c>
      <c r="B472" s="2" t="s">
        <v>4033</v>
      </c>
      <c r="C472" s="2" t="s">
        <v>4034</v>
      </c>
      <c r="D472" s="2" t="s">
        <v>4035</v>
      </c>
      <c r="E472" s="2" t="s">
        <v>4036</v>
      </c>
      <c r="F472" s="2" t="s">
        <v>3681</v>
      </c>
      <c r="G472" s="2" t="s">
        <v>1940</v>
      </c>
      <c r="H472" s="2">
        <v>30045</v>
      </c>
      <c r="I472" t="s">
        <v>1941</v>
      </c>
    </row>
    <row r="473" spans="1:9" x14ac:dyDescent="0.3">
      <c r="A473" s="2" t="s">
        <v>952</v>
      </c>
      <c r="B473" s="2" t="s">
        <v>4037</v>
      </c>
      <c r="C473" s="2"/>
      <c r="D473" s="2" t="s">
        <v>4038</v>
      </c>
      <c r="E473" s="2" t="s">
        <v>4039</v>
      </c>
      <c r="F473" s="2" t="s">
        <v>3509</v>
      </c>
      <c r="G473" s="2" t="s">
        <v>1940</v>
      </c>
      <c r="H473" s="2">
        <v>66622</v>
      </c>
      <c r="I473" t="s">
        <v>1941</v>
      </c>
    </row>
    <row r="474" spans="1:9" x14ac:dyDescent="0.3">
      <c r="A474" s="2" t="s">
        <v>954</v>
      </c>
      <c r="B474" s="2" t="s">
        <v>4040</v>
      </c>
      <c r="C474" s="2" t="s">
        <v>4041</v>
      </c>
      <c r="D474" s="2" t="s">
        <v>4042</v>
      </c>
      <c r="E474" s="2" t="s">
        <v>4043</v>
      </c>
      <c r="F474" s="2" t="s">
        <v>2987</v>
      </c>
      <c r="G474" s="2" t="s">
        <v>1940</v>
      </c>
      <c r="H474" s="2">
        <v>66276</v>
      </c>
      <c r="I474" t="s">
        <v>1950</v>
      </c>
    </row>
    <row r="475" spans="1:9" x14ac:dyDescent="0.3">
      <c r="A475" s="2" t="s">
        <v>956</v>
      </c>
      <c r="B475" s="2" t="s">
        <v>4044</v>
      </c>
      <c r="C475" s="2" t="s">
        <v>4045</v>
      </c>
      <c r="D475" s="2" t="s">
        <v>4046</v>
      </c>
      <c r="E475" s="2" t="s">
        <v>4047</v>
      </c>
      <c r="F475" s="2" t="s">
        <v>3491</v>
      </c>
      <c r="G475" s="2" t="s">
        <v>1940</v>
      </c>
      <c r="H475" s="2">
        <v>98148</v>
      </c>
      <c r="I475" t="s">
        <v>1950</v>
      </c>
    </row>
    <row r="476" spans="1:9" x14ac:dyDescent="0.3">
      <c r="A476" s="2" t="s">
        <v>958</v>
      </c>
      <c r="B476" s="2" t="s">
        <v>4048</v>
      </c>
      <c r="C476" s="2" t="s">
        <v>4049</v>
      </c>
      <c r="D476" s="2" t="s">
        <v>4050</v>
      </c>
      <c r="E476" s="2" t="s">
        <v>4051</v>
      </c>
      <c r="F476" s="2" t="s">
        <v>3079</v>
      </c>
      <c r="G476" s="2" t="s">
        <v>1948</v>
      </c>
      <c r="H476" s="2" t="s">
        <v>3080</v>
      </c>
      <c r="I476" t="s">
        <v>1941</v>
      </c>
    </row>
    <row r="477" spans="1:9" x14ac:dyDescent="0.3">
      <c r="A477" s="2" t="s">
        <v>960</v>
      </c>
      <c r="B477" s="2" t="s">
        <v>4052</v>
      </c>
      <c r="C477" s="2" t="s">
        <v>4053</v>
      </c>
      <c r="D477" s="2"/>
      <c r="E477" s="2" t="s">
        <v>4054</v>
      </c>
      <c r="F477" s="2" t="s">
        <v>4055</v>
      </c>
      <c r="G477" s="2" t="s">
        <v>1940</v>
      </c>
      <c r="H477" s="2">
        <v>34745</v>
      </c>
      <c r="I477" t="s">
        <v>1950</v>
      </c>
    </row>
    <row r="478" spans="1:9" x14ac:dyDescent="0.3">
      <c r="A478" s="2" t="s">
        <v>962</v>
      </c>
      <c r="B478" s="2" t="s">
        <v>4056</v>
      </c>
      <c r="C478" s="2" t="s">
        <v>4057</v>
      </c>
      <c r="D478" s="2" t="s">
        <v>4058</v>
      </c>
      <c r="E478" s="2" t="s">
        <v>4059</v>
      </c>
      <c r="F478" s="2" t="s">
        <v>2162</v>
      </c>
      <c r="G478" s="2" t="s">
        <v>1940</v>
      </c>
      <c r="H478" s="2">
        <v>14683</v>
      </c>
      <c r="I478" t="s">
        <v>1941</v>
      </c>
    </row>
    <row r="479" spans="1:9" x14ac:dyDescent="0.3">
      <c r="A479" s="2" t="s">
        <v>964</v>
      </c>
      <c r="B479" s="2" t="s">
        <v>4060</v>
      </c>
      <c r="C479" s="2" t="s">
        <v>4061</v>
      </c>
      <c r="D479" s="2" t="s">
        <v>4062</v>
      </c>
      <c r="E479" s="2" t="s">
        <v>4063</v>
      </c>
      <c r="F479" s="2" t="s">
        <v>3514</v>
      </c>
      <c r="G479" s="2" t="s">
        <v>1940</v>
      </c>
      <c r="H479" s="2">
        <v>75799</v>
      </c>
      <c r="I479" t="s">
        <v>1950</v>
      </c>
    </row>
    <row r="480" spans="1:9" x14ac:dyDescent="0.3">
      <c r="A480" s="2" t="s">
        <v>948</v>
      </c>
      <c r="B480" s="2" t="s">
        <v>4064</v>
      </c>
      <c r="C480" s="2" t="s">
        <v>4065</v>
      </c>
      <c r="D480" s="2" t="s">
        <v>4066</v>
      </c>
      <c r="E480" s="2" t="s">
        <v>4067</v>
      </c>
      <c r="F480" s="2" t="s">
        <v>4068</v>
      </c>
      <c r="G480" s="2" t="s">
        <v>1940</v>
      </c>
      <c r="H480" s="2">
        <v>11388</v>
      </c>
      <c r="I480" t="s">
        <v>1941</v>
      </c>
    </row>
    <row r="481" spans="1:9" x14ac:dyDescent="0.3">
      <c r="A481" s="2" t="s">
        <v>4069</v>
      </c>
      <c r="B481" s="2" t="s">
        <v>4070</v>
      </c>
      <c r="C481" s="2"/>
      <c r="D481" s="2" t="s">
        <v>4071</v>
      </c>
      <c r="E481" s="2" t="s">
        <v>4072</v>
      </c>
      <c r="F481" s="2" t="s">
        <v>4073</v>
      </c>
      <c r="G481" s="2" t="s">
        <v>1940</v>
      </c>
      <c r="H481" s="2">
        <v>20167</v>
      </c>
      <c r="I481" t="s">
        <v>1941</v>
      </c>
    </row>
    <row r="482" spans="1:9" x14ac:dyDescent="0.3">
      <c r="A482" s="2" t="s">
        <v>4074</v>
      </c>
      <c r="B482" s="2" t="s">
        <v>4075</v>
      </c>
      <c r="C482" s="2" t="s">
        <v>4076</v>
      </c>
      <c r="D482" s="2" t="s">
        <v>4077</v>
      </c>
      <c r="E482" s="2" t="s">
        <v>4078</v>
      </c>
      <c r="F482" s="2" t="s">
        <v>2003</v>
      </c>
      <c r="G482" s="2" t="s">
        <v>1940</v>
      </c>
      <c r="H482" s="2">
        <v>23203</v>
      </c>
      <c r="I482" t="s">
        <v>1950</v>
      </c>
    </row>
    <row r="483" spans="1:9" x14ac:dyDescent="0.3">
      <c r="A483" s="2" t="s">
        <v>967</v>
      </c>
      <c r="B483" s="2" t="s">
        <v>4079</v>
      </c>
      <c r="C483" s="2" t="s">
        <v>4080</v>
      </c>
      <c r="D483" s="2" t="s">
        <v>4081</v>
      </c>
      <c r="E483" s="2" t="s">
        <v>4082</v>
      </c>
      <c r="F483" s="2" t="s">
        <v>4083</v>
      </c>
      <c r="G483" s="2" t="s">
        <v>2115</v>
      </c>
      <c r="H483" s="2" t="s">
        <v>2392</v>
      </c>
      <c r="I483" t="s">
        <v>1950</v>
      </c>
    </row>
    <row r="484" spans="1:9" x14ac:dyDescent="0.3">
      <c r="A484" s="2" t="s">
        <v>969</v>
      </c>
      <c r="B484" s="2" t="s">
        <v>4084</v>
      </c>
      <c r="C484" s="2" t="s">
        <v>4085</v>
      </c>
      <c r="D484" s="2" t="s">
        <v>4086</v>
      </c>
      <c r="E484" s="2" t="s">
        <v>4087</v>
      </c>
      <c r="F484" s="2" t="s">
        <v>2698</v>
      </c>
      <c r="G484" s="2" t="s">
        <v>1940</v>
      </c>
      <c r="H484" s="2">
        <v>22309</v>
      </c>
      <c r="I484" t="s">
        <v>1941</v>
      </c>
    </row>
    <row r="485" spans="1:9" x14ac:dyDescent="0.3">
      <c r="A485" s="2" t="s">
        <v>971</v>
      </c>
      <c r="B485" s="2" t="s">
        <v>4088</v>
      </c>
      <c r="C485" s="2"/>
      <c r="D485" s="2" t="s">
        <v>4089</v>
      </c>
      <c r="E485" s="2" t="s">
        <v>4090</v>
      </c>
      <c r="F485" s="2" t="s">
        <v>2937</v>
      </c>
      <c r="G485" s="2" t="s">
        <v>1940</v>
      </c>
      <c r="H485" s="2">
        <v>84115</v>
      </c>
      <c r="I485" t="s">
        <v>1941</v>
      </c>
    </row>
    <row r="486" spans="1:9" x14ac:dyDescent="0.3">
      <c r="A486" s="2" t="s">
        <v>973</v>
      </c>
      <c r="B486" s="2" t="s">
        <v>4091</v>
      </c>
      <c r="C486" s="2" t="s">
        <v>4092</v>
      </c>
      <c r="D486" s="2"/>
      <c r="E486" s="2" t="s">
        <v>4093</v>
      </c>
      <c r="F486" s="2" t="s">
        <v>1994</v>
      </c>
      <c r="G486" s="2" t="s">
        <v>1940</v>
      </c>
      <c r="H486" s="2">
        <v>95108</v>
      </c>
      <c r="I486" t="s">
        <v>1950</v>
      </c>
    </row>
    <row r="487" spans="1:9" x14ac:dyDescent="0.3">
      <c r="A487" s="2" t="s">
        <v>975</v>
      </c>
      <c r="B487" s="2" t="s">
        <v>4094</v>
      </c>
      <c r="C487" s="2" t="s">
        <v>4095</v>
      </c>
      <c r="D487" s="2" t="s">
        <v>4096</v>
      </c>
      <c r="E487" s="2" t="s">
        <v>4097</v>
      </c>
      <c r="F487" s="2" t="s">
        <v>4098</v>
      </c>
      <c r="G487" s="2" t="s">
        <v>1948</v>
      </c>
      <c r="H487" s="2" t="s">
        <v>4099</v>
      </c>
      <c r="I487" t="s">
        <v>1941</v>
      </c>
    </row>
    <row r="488" spans="1:9" x14ac:dyDescent="0.3">
      <c r="A488" s="2" t="s">
        <v>977</v>
      </c>
      <c r="B488" s="2" t="s">
        <v>4100</v>
      </c>
      <c r="C488" s="2" t="s">
        <v>4101</v>
      </c>
      <c r="D488" s="2" t="s">
        <v>4102</v>
      </c>
      <c r="E488" s="2" t="s">
        <v>4103</v>
      </c>
      <c r="F488" s="2" t="s">
        <v>4104</v>
      </c>
      <c r="G488" s="2" t="s">
        <v>1948</v>
      </c>
      <c r="H488" s="2" t="s">
        <v>2544</v>
      </c>
      <c r="I488" t="s">
        <v>1941</v>
      </c>
    </row>
    <row r="489" spans="1:9" x14ac:dyDescent="0.3">
      <c r="A489" s="2" t="s">
        <v>979</v>
      </c>
      <c r="B489" s="2" t="s">
        <v>4105</v>
      </c>
      <c r="C489" s="2" t="s">
        <v>4106</v>
      </c>
      <c r="D489" s="2" t="s">
        <v>4107</v>
      </c>
      <c r="E489" s="2" t="s">
        <v>4108</v>
      </c>
      <c r="F489" s="2" t="s">
        <v>4104</v>
      </c>
      <c r="G489" s="2" t="s">
        <v>1948</v>
      </c>
      <c r="H489" s="2" t="s">
        <v>2544</v>
      </c>
      <c r="I489" t="s">
        <v>1950</v>
      </c>
    </row>
    <row r="490" spans="1:9" x14ac:dyDescent="0.3">
      <c r="A490" s="2" t="s">
        <v>981</v>
      </c>
      <c r="B490" s="2" t="s">
        <v>4109</v>
      </c>
      <c r="C490" s="2" t="s">
        <v>4110</v>
      </c>
      <c r="D490" s="2" t="s">
        <v>4111</v>
      </c>
      <c r="E490" s="2" t="s">
        <v>4112</v>
      </c>
      <c r="F490" s="2" t="s">
        <v>4113</v>
      </c>
      <c r="G490" s="2" t="s">
        <v>1948</v>
      </c>
      <c r="H490" s="2" t="s">
        <v>2854</v>
      </c>
      <c r="I490" t="s">
        <v>1941</v>
      </c>
    </row>
    <row r="491" spans="1:9" x14ac:dyDescent="0.3">
      <c r="A491" s="2" t="s">
        <v>983</v>
      </c>
      <c r="B491" s="2" t="s">
        <v>4114</v>
      </c>
      <c r="C491" s="2" t="s">
        <v>4115</v>
      </c>
      <c r="D491" s="2" t="s">
        <v>4116</v>
      </c>
      <c r="E491" s="2" t="s">
        <v>4117</v>
      </c>
      <c r="F491" s="2" t="s">
        <v>2447</v>
      </c>
      <c r="G491" s="2" t="s">
        <v>1940</v>
      </c>
      <c r="H491" s="2">
        <v>79945</v>
      </c>
      <c r="I491" t="s">
        <v>1950</v>
      </c>
    </row>
    <row r="492" spans="1:9" x14ac:dyDescent="0.3">
      <c r="A492" s="2" t="s">
        <v>985</v>
      </c>
      <c r="B492" s="2" t="s">
        <v>4118</v>
      </c>
      <c r="C492" s="2" t="s">
        <v>4119</v>
      </c>
      <c r="D492" s="2" t="s">
        <v>4120</v>
      </c>
      <c r="E492" s="2" t="s">
        <v>4121</v>
      </c>
      <c r="F492" s="2" t="s">
        <v>2190</v>
      </c>
      <c r="G492" s="2" t="s">
        <v>1940</v>
      </c>
      <c r="H492" s="2">
        <v>33355</v>
      </c>
      <c r="I492" t="s">
        <v>1950</v>
      </c>
    </row>
    <row r="493" spans="1:9" x14ac:dyDescent="0.3">
      <c r="A493" s="2" t="s">
        <v>987</v>
      </c>
      <c r="B493" s="2" t="s">
        <v>4122</v>
      </c>
      <c r="C493" s="2"/>
      <c r="D493" s="2" t="s">
        <v>4123</v>
      </c>
      <c r="E493" s="2" t="s">
        <v>4124</v>
      </c>
      <c r="F493" s="2" t="s">
        <v>3482</v>
      </c>
      <c r="G493" s="2" t="s">
        <v>1940</v>
      </c>
      <c r="H493" s="2">
        <v>46295</v>
      </c>
      <c r="I493" t="s">
        <v>1950</v>
      </c>
    </row>
    <row r="494" spans="1:9" x14ac:dyDescent="0.3">
      <c r="A494" s="2" t="s">
        <v>989</v>
      </c>
      <c r="B494" s="2" t="s">
        <v>4125</v>
      </c>
      <c r="C494" s="2" t="s">
        <v>4126</v>
      </c>
      <c r="D494" s="2" t="s">
        <v>4127</v>
      </c>
      <c r="E494" s="2" t="s">
        <v>4128</v>
      </c>
      <c r="F494" s="2" t="s">
        <v>3120</v>
      </c>
      <c r="G494" s="2" t="s">
        <v>1940</v>
      </c>
      <c r="H494" s="2">
        <v>53234</v>
      </c>
      <c r="I494" t="s">
        <v>1941</v>
      </c>
    </row>
    <row r="495" spans="1:9" x14ac:dyDescent="0.3">
      <c r="A495" s="2" t="s">
        <v>991</v>
      </c>
      <c r="B495" s="2" t="s">
        <v>4129</v>
      </c>
      <c r="C495" s="2" t="s">
        <v>4130</v>
      </c>
      <c r="D495" s="2" t="s">
        <v>4131</v>
      </c>
      <c r="E495" s="2" t="s">
        <v>4132</v>
      </c>
      <c r="F495" s="2" t="s">
        <v>3329</v>
      </c>
      <c r="G495" s="2" t="s">
        <v>2115</v>
      </c>
      <c r="H495" s="2" t="s">
        <v>3330</v>
      </c>
      <c r="I495" t="s">
        <v>1950</v>
      </c>
    </row>
    <row r="496" spans="1:9" x14ac:dyDescent="0.3">
      <c r="A496" s="2" t="s">
        <v>993</v>
      </c>
      <c r="B496" s="2" t="s">
        <v>4133</v>
      </c>
      <c r="C496" s="2" t="s">
        <v>4134</v>
      </c>
      <c r="D496" s="2" t="s">
        <v>4135</v>
      </c>
      <c r="E496" s="2" t="s">
        <v>4136</v>
      </c>
      <c r="F496" s="2" t="s">
        <v>3069</v>
      </c>
      <c r="G496" s="2" t="s">
        <v>1940</v>
      </c>
      <c r="H496" s="2">
        <v>70836</v>
      </c>
      <c r="I496" t="s">
        <v>1950</v>
      </c>
    </row>
    <row r="497" spans="1:9" x14ac:dyDescent="0.3">
      <c r="A497" s="2" t="s">
        <v>995</v>
      </c>
      <c r="B497" s="2" t="s">
        <v>4137</v>
      </c>
      <c r="C497" s="2"/>
      <c r="D497" s="2" t="s">
        <v>4138</v>
      </c>
      <c r="E497" s="2" t="s">
        <v>4139</v>
      </c>
      <c r="F497" s="2" t="s">
        <v>3282</v>
      </c>
      <c r="G497" s="2" t="s">
        <v>1940</v>
      </c>
      <c r="H497" s="2">
        <v>6816</v>
      </c>
      <c r="I497" t="s">
        <v>1941</v>
      </c>
    </row>
    <row r="498" spans="1:9" x14ac:dyDescent="0.3">
      <c r="A498" s="2" t="s">
        <v>997</v>
      </c>
      <c r="B498" s="2" t="s">
        <v>4140</v>
      </c>
      <c r="C498" s="2" t="s">
        <v>4141</v>
      </c>
      <c r="D498" s="2" t="s">
        <v>4142</v>
      </c>
      <c r="E498" s="2" t="s">
        <v>4143</v>
      </c>
      <c r="F498" s="2" t="s">
        <v>2224</v>
      </c>
      <c r="G498" s="2" t="s">
        <v>1940</v>
      </c>
      <c r="H498" s="2">
        <v>32590</v>
      </c>
      <c r="I498" t="s">
        <v>1950</v>
      </c>
    </row>
    <row r="499" spans="1:9" x14ac:dyDescent="0.3">
      <c r="A499" s="2" t="s">
        <v>999</v>
      </c>
      <c r="B499" s="2" t="s">
        <v>4144</v>
      </c>
      <c r="C499" s="2" t="s">
        <v>4145</v>
      </c>
      <c r="D499" s="2" t="s">
        <v>4146</v>
      </c>
      <c r="E499" s="2" t="s">
        <v>4147</v>
      </c>
      <c r="F499" s="2" t="s">
        <v>4148</v>
      </c>
      <c r="G499" s="2" t="s">
        <v>1948</v>
      </c>
      <c r="H499" s="2" t="s">
        <v>2082</v>
      </c>
      <c r="I499" t="s">
        <v>1950</v>
      </c>
    </row>
    <row r="500" spans="1:9" x14ac:dyDescent="0.3">
      <c r="A500" s="2" t="s">
        <v>4149</v>
      </c>
      <c r="B500" s="2" t="s">
        <v>4150</v>
      </c>
      <c r="C500" s="2" t="s">
        <v>4151</v>
      </c>
      <c r="D500" s="2" t="s">
        <v>4152</v>
      </c>
      <c r="E500" s="2" t="s">
        <v>4153</v>
      </c>
      <c r="F500" s="2" t="s">
        <v>3237</v>
      </c>
      <c r="G500" s="2" t="s">
        <v>2115</v>
      </c>
      <c r="H500" s="2" t="s">
        <v>3238</v>
      </c>
      <c r="I500" t="s">
        <v>1941</v>
      </c>
    </row>
    <row r="501" spans="1:9" x14ac:dyDescent="0.3">
      <c r="A501" s="2" t="s">
        <v>1003</v>
      </c>
      <c r="B501" s="2" t="s">
        <v>4154</v>
      </c>
      <c r="C501" s="2"/>
      <c r="D501" s="2" t="s">
        <v>4155</v>
      </c>
      <c r="E501" s="2" t="s">
        <v>4156</v>
      </c>
      <c r="F501" s="2" t="s">
        <v>2932</v>
      </c>
      <c r="G501" s="2" t="s">
        <v>1948</v>
      </c>
      <c r="H501" s="2" t="s">
        <v>2082</v>
      </c>
      <c r="I501" t="s">
        <v>1941</v>
      </c>
    </row>
    <row r="502" spans="1:9" x14ac:dyDescent="0.3">
      <c r="A502" s="2" t="s">
        <v>1005</v>
      </c>
      <c r="B502" s="2" t="s">
        <v>4157</v>
      </c>
      <c r="C502" s="2"/>
      <c r="D502" s="2" t="s">
        <v>4158</v>
      </c>
      <c r="E502" s="2" t="s">
        <v>4159</v>
      </c>
      <c r="F502" s="2" t="s">
        <v>2047</v>
      </c>
      <c r="G502" s="2" t="s">
        <v>1940</v>
      </c>
      <c r="H502" s="2">
        <v>49518</v>
      </c>
      <c r="I502" t="s">
        <v>1950</v>
      </c>
    </row>
    <row r="503" spans="1:9" x14ac:dyDescent="0.3">
      <c r="A503" s="2" t="s">
        <v>1007</v>
      </c>
      <c r="B503" s="2" t="s">
        <v>4160</v>
      </c>
      <c r="C503" s="2" t="s">
        <v>4161</v>
      </c>
      <c r="D503" s="2" t="s">
        <v>4162</v>
      </c>
      <c r="E503" s="2" t="s">
        <v>4163</v>
      </c>
      <c r="F503" s="2" t="s">
        <v>3364</v>
      </c>
      <c r="G503" s="2" t="s">
        <v>2115</v>
      </c>
      <c r="H503" s="2" t="s">
        <v>3365</v>
      </c>
      <c r="I503" t="s">
        <v>1950</v>
      </c>
    </row>
    <row r="504" spans="1:9" x14ac:dyDescent="0.3">
      <c r="A504" s="2" t="s">
        <v>4164</v>
      </c>
      <c r="B504" s="2" t="s">
        <v>4165</v>
      </c>
      <c r="C504" s="2" t="s">
        <v>4166</v>
      </c>
      <c r="D504" s="2" t="s">
        <v>4167</v>
      </c>
      <c r="E504" s="2" t="s">
        <v>4168</v>
      </c>
      <c r="F504" s="2" t="s">
        <v>2374</v>
      </c>
      <c r="G504" s="2" t="s">
        <v>1940</v>
      </c>
      <c r="H504" s="2">
        <v>66160</v>
      </c>
      <c r="I504" t="s">
        <v>1950</v>
      </c>
    </row>
    <row r="505" spans="1:9" x14ac:dyDescent="0.3">
      <c r="A505" s="2" t="s">
        <v>4169</v>
      </c>
      <c r="B505" s="2" t="s">
        <v>4170</v>
      </c>
      <c r="C505" s="2"/>
      <c r="D505" s="2" t="s">
        <v>4171</v>
      </c>
      <c r="E505" s="2" t="s">
        <v>4172</v>
      </c>
      <c r="F505" s="2" t="s">
        <v>4173</v>
      </c>
      <c r="G505" s="2" t="s">
        <v>1940</v>
      </c>
      <c r="H505" s="2">
        <v>14905</v>
      </c>
      <c r="I505" t="s">
        <v>1950</v>
      </c>
    </row>
    <row r="506" spans="1:9" x14ac:dyDescent="0.3">
      <c r="A506" s="2" t="s">
        <v>4174</v>
      </c>
      <c r="B506" s="2" t="s">
        <v>4175</v>
      </c>
      <c r="C506" s="2" t="s">
        <v>4176</v>
      </c>
      <c r="D506" s="2" t="s">
        <v>4177</v>
      </c>
      <c r="E506" s="2" t="s">
        <v>4178</v>
      </c>
      <c r="F506" s="2" t="s">
        <v>3120</v>
      </c>
      <c r="G506" s="2" t="s">
        <v>1940</v>
      </c>
      <c r="H506" s="2">
        <v>53205</v>
      </c>
      <c r="I506" t="s">
        <v>1941</v>
      </c>
    </row>
    <row r="507" spans="1:9" x14ac:dyDescent="0.3">
      <c r="A507" s="2" t="s">
        <v>1009</v>
      </c>
      <c r="B507" s="2" t="s">
        <v>4179</v>
      </c>
      <c r="C507" s="2" t="s">
        <v>4180</v>
      </c>
      <c r="D507" s="2" t="s">
        <v>4181</v>
      </c>
      <c r="E507" s="2" t="s">
        <v>4182</v>
      </c>
      <c r="F507" s="2" t="s">
        <v>4183</v>
      </c>
      <c r="G507" s="2" t="s">
        <v>1940</v>
      </c>
      <c r="H507" s="2">
        <v>27264</v>
      </c>
      <c r="I507" t="s">
        <v>1950</v>
      </c>
    </row>
    <row r="508" spans="1:9" x14ac:dyDescent="0.3">
      <c r="A508" s="2" t="s">
        <v>1011</v>
      </c>
      <c r="B508" s="2" t="s">
        <v>4184</v>
      </c>
      <c r="C508" s="2" t="s">
        <v>4185</v>
      </c>
      <c r="D508" s="2" t="s">
        <v>4186</v>
      </c>
      <c r="E508" s="2" t="s">
        <v>4187</v>
      </c>
      <c r="F508" s="2" t="s">
        <v>2447</v>
      </c>
      <c r="G508" s="2" t="s">
        <v>1940</v>
      </c>
      <c r="H508" s="2">
        <v>88546</v>
      </c>
      <c r="I508" t="s">
        <v>1941</v>
      </c>
    </row>
    <row r="509" spans="1:9" x14ac:dyDescent="0.3">
      <c r="A509" s="2" t="s">
        <v>1013</v>
      </c>
      <c r="B509" s="2" t="s">
        <v>4188</v>
      </c>
      <c r="C509" s="2" t="s">
        <v>4189</v>
      </c>
      <c r="D509" s="2" t="s">
        <v>4190</v>
      </c>
      <c r="E509" s="2" t="s">
        <v>4191</v>
      </c>
      <c r="F509" s="2" t="s">
        <v>4192</v>
      </c>
      <c r="G509" s="2" t="s">
        <v>1940</v>
      </c>
      <c r="H509" s="2">
        <v>44185</v>
      </c>
      <c r="I509" t="s">
        <v>1941</v>
      </c>
    </row>
    <row r="510" spans="1:9" x14ac:dyDescent="0.3">
      <c r="A510" s="2" t="s">
        <v>1015</v>
      </c>
      <c r="B510" s="2" t="s">
        <v>4193</v>
      </c>
      <c r="C510" s="2" t="s">
        <v>4194</v>
      </c>
      <c r="D510" s="2" t="s">
        <v>4195</v>
      </c>
      <c r="E510" s="2" t="s">
        <v>4196</v>
      </c>
      <c r="F510" s="2" t="s">
        <v>4197</v>
      </c>
      <c r="G510" s="2" t="s">
        <v>1948</v>
      </c>
      <c r="H510" s="2" t="s">
        <v>4198</v>
      </c>
      <c r="I510" t="s">
        <v>1950</v>
      </c>
    </row>
    <row r="511" spans="1:9" x14ac:dyDescent="0.3">
      <c r="A511" s="2" t="s">
        <v>1001</v>
      </c>
      <c r="B511" s="2" t="s">
        <v>4199</v>
      </c>
      <c r="C511" s="2" t="s">
        <v>4200</v>
      </c>
      <c r="D511" s="2" t="s">
        <v>4201</v>
      </c>
      <c r="E511" s="2" t="s">
        <v>4202</v>
      </c>
      <c r="F511" s="2" t="s">
        <v>4203</v>
      </c>
      <c r="G511" s="2" t="s">
        <v>1948</v>
      </c>
      <c r="H511" s="2" t="s">
        <v>4204</v>
      </c>
      <c r="I511" t="s">
        <v>1941</v>
      </c>
    </row>
    <row r="512" spans="1:9" x14ac:dyDescent="0.3">
      <c r="A512" s="2" t="s">
        <v>1018</v>
      </c>
      <c r="B512" s="2" t="s">
        <v>4205</v>
      </c>
      <c r="C512" s="2" t="s">
        <v>4206</v>
      </c>
      <c r="D512" s="2" t="s">
        <v>4207</v>
      </c>
      <c r="E512" s="2" t="s">
        <v>4208</v>
      </c>
      <c r="F512" s="2" t="s">
        <v>3748</v>
      </c>
      <c r="G512" s="2" t="s">
        <v>1948</v>
      </c>
      <c r="H512" s="2" t="s">
        <v>3749</v>
      </c>
      <c r="I512" t="s">
        <v>1941</v>
      </c>
    </row>
    <row r="513" spans="1:9" x14ac:dyDescent="0.3">
      <c r="A513" s="2" t="s">
        <v>1020</v>
      </c>
      <c r="B513" s="2" t="s">
        <v>4209</v>
      </c>
      <c r="C513" s="2" t="s">
        <v>4210</v>
      </c>
      <c r="D513" s="2" t="s">
        <v>4211</v>
      </c>
      <c r="E513" s="2" t="s">
        <v>4212</v>
      </c>
      <c r="F513" s="2" t="s">
        <v>2171</v>
      </c>
      <c r="G513" s="2" t="s">
        <v>1940</v>
      </c>
      <c r="H513" s="2">
        <v>35244</v>
      </c>
      <c r="I513" t="s">
        <v>1941</v>
      </c>
    </row>
    <row r="514" spans="1:9" x14ac:dyDescent="0.3">
      <c r="A514" s="2" t="s">
        <v>1022</v>
      </c>
      <c r="B514" s="2" t="s">
        <v>4213</v>
      </c>
      <c r="C514" s="2" t="s">
        <v>4214</v>
      </c>
      <c r="D514" s="2" t="s">
        <v>4215</v>
      </c>
      <c r="E514" s="2" t="s">
        <v>4216</v>
      </c>
      <c r="F514" s="2" t="s">
        <v>4217</v>
      </c>
      <c r="G514" s="2" t="s">
        <v>1940</v>
      </c>
      <c r="H514" s="2">
        <v>56372</v>
      </c>
      <c r="I514" t="s">
        <v>1950</v>
      </c>
    </row>
    <row r="515" spans="1:9" x14ac:dyDescent="0.3">
      <c r="A515" s="2" t="s">
        <v>1024</v>
      </c>
      <c r="B515" s="2" t="s">
        <v>4218</v>
      </c>
      <c r="C515" s="2" t="s">
        <v>4219</v>
      </c>
      <c r="D515" s="2"/>
      <c r="E515" s="2" t="s">
        <v>4220</v>
      </c>
      <c r="F515" s="2" t="s">
        <v>2016</v>
      </c>
      <c r="G515" s="2" t="s">
        <v>1940</v>
      </c>
      <c r="H515" s="2">
        <v>19191</v>
      </c>
      <c r="I515" t="s">
        <v>1950</v>
      </c>
    </row>
    <row r="516" spans="1:9" x14ac:dyDescent="0.3">
      <c r="A516" s="2" t="s">
        <v>1026</v>
      </c>
      <c r="B516" s="2" t="s">
        <v>4221</v>
      </c>
      <c r="C516" s="2" t="s">
        <v>4222</v>
      </c>
      <c r="D516" s="2" t="s">
        <v>4223</v>
      </c>
      <c r="E516" s="2" t="s">
        <v>4224</v>
      </c>
      <c r="F516" s="2" t="s">
        <v>2820</v>
      </c>
      <c r="G516" s="2" t="s">
        <v>1940</v>
      </c>
      <c r="H516" s="2">
        <v>48211</v>
      </c>
      <c r="I516" t="s">
        <v>1941</v>
      </c>
    </row>
    <row r="517" spans="1:9" x14ac:dyDescent="0.3">
      <c r="A517" s="2" t="s">
        <v>1028</v>
      </c>
      <c r="B517" s="2" t="s">
        <v>4225</v>
      </c>
      <c r="C517" s="2" t="s">
        <v>4226</v>
      </c>
      <c r="D517" s="2" t="s">
        <v>4227</v>
      </c>
      <c r="E517" s="2" t="s">
        <v>4228</v>
      </c>
      <c r="F517" s="2" t="s">
        <v>2012</v>
      </c>
      <c r="G517" s="2" t="s">
        <v>1940</v>
      </c>
      <c r="H517" s="2">
        <v>63180</v>
      </c>
      <c r="I517" t="s">
        <v>1950</v>
      </c>
    </row>
    <row r="518" spans="1:9" x14ac:dyDescent="0.3">
      <c r="A518" s="2" t="s">
        <v>1030</v>
      </c>
      <c r="B518" s="2" t="s">
        <v>4229</v>
      </c>
      <c r="C518" s="2"/>
      <c r="D518" s="2" t="s">
        <v>4230</v>
      </c>
      <c r="E518" s="2" t="s">
        <v>4231</v>
      </c>
      <c r="F518" s="2" t="s">
        <v>4232</v>
      </c>
      <c r="G518" s="2" t="s">
        <v>1940</v>
      </c>
      <c r="H518" s="2">
        <v>12305</v>
      </c>
      <c r="I518" t="s">
        <v>1941</v>
      </c>
    </row>
    <row r="519" spans="1:9" x14ac:dyDescent="0.3">
      <c r="A519" s="2" t="s">
        <v>1032</v>
      </c>
      <c r="B519" s="2" t="s">
        <v>4233</v>
      </c>
      <c r="C519" s="2"/>
      <c r="D519" s="2" t="s">
        <v>4234</v>
      </c>
      <c r="E519" s="2" t="s">
        <v>4235</v>
      </c>
      <c r="F519" s="2" t="s">
        <v>4236</v>
      </c>
      <c r="G519" s="2" t="s">
        <v>1940</v>
      </c>
      <c r="H519" s="2">
        <v>33805</v>
      </c>
      <c r="I519" t="s">
        <v>1950</v>
      </c>
    </row>
    <row r="520" spans="1:9" x14ac:dyDescent="0.3">
      <c r="A520" s="2" t="s">
        <v>1034</v>
      </c>
      <c r="B520" s="2" t="s">
        <v>4237</v>
      </c>
      <c r="C520" s="2" t="s">
        <v>4238</v>
      </c>
      <c r="D520" s="2" t="s">
        <v>4239</v>
      </c>
      <c r="E520" s="2" t="s">
        <v>4240</v>
      </c>
      <c r="F520" s="2" t="s">
        <v>4241</v>
      </c>
      <c r="G520" s="2" t="s">
        <v>1940</v>
      </c>
      <c r="H520" s="2">
        <v>32941</v>
      </c>
      <c r="I520" t="s">
        <v>1950</v>
      </c>
    </row>
    <row r="521" spans="1:9" x14ac:dyDescent="0.3">
      <c r="A521" s="2" t="s">
        <v>4242</v>
      </c>
      <c r="B521" s="2" t="s">
        <v>4243</v>
      </c>
      <c r="C521" s="2" t="s">
        <v>4244</v>
      </c>
      <c r="D521" s="2" t="s">
        <v>4245</v>
      </c>
      <c r="E521" s="2" t="s">
        <v>4246</v>
      </c>
      <c r="F521" s="2" t="s">
        <v>2026</v>
      </c>
      <c r="G521" s="2" t="s">
        <v>1940</v>
      </c>
      <c r="H521" s="2">
        <v>77075</v>
      </c>
      <c r="I521" t="s">
        <v>1950</v>
      </c>
    </row>
    <row r="522" spans="1:9" x14ac:dyDescent="0.3">
      <c r="A522" s="2" t="s">
        <v>1037</v>
      </c>
      <c r="B522" s="2" t="s">
        <v>4247</v>
      </c>
      <c r="C522" s="2" t="s">
        <v>4248</v>
      </c>
      <c r="D522" s="2" t="s">
        <v>4249</v>
      </c>
      <c r="E522" s="2" t="s">
        <v>4250</v>
      </c>
      <c r="F522" s="2" t="s">
        <v>2143</v>
      </c>
      <c r="G522" s="2" t="s">
        <v>1940</v>
      </c>
      <c r="H522" s="2">
        <v>70179</v>
      </c>
      <c r="I522" t="s">
        <v>1950</v>
      </c>
    </row>
    <row r="523" spans="1:9" x14ac:dyDescent="0.3">
      <c r="A523" s="2" t="s">
        <v>4251</v>
      </c>
      <c r="B523" s="2" t="s">
        <v>4252</v>
      </c>
      <c r="C523" s="2" t="s">
        <v>4253</v>
      </c>
      <c r="D523" s="2" t="s">
        <v>4254</v>
      </c>
      <c r="E523" s="2" t="s">
        <v>4255</v>
      </c>
      <c r="F523" s="2" t="s">
        <v>2361</v>
      </c>
      <c r="G523" s="2" t="s">
        <v>1940</v>
      </c>
      <c r="H523" s="2">
        <v>73142</v>
      </c>
      <c r="I523" t="s">
        <v>1950</v>
      </c>
    </row>
    <row r="524" spans="1:9" x14ac:dyDescent="0.3">
      <c r="A524" s="2" t="s">
        <v>1039</v>
      </c>
      <c r="B524" s="2" t="s">
        <v>4256</v>
      </c>
      <c r="C524" s="2" t="s">
        <v>4257</v>
      </c>
      <c r="D524" s="2" t="s">
        <v>4258</v>
      </c>
      <c r="E524" s="2" t="s">
        <v>4259</v>
      </c>
      <c r="F524" s="2" t="s">
        <v>3509</v>
      </c>
      <c r="G524" s="2" t="s">
        <v>1940</v>
      </c>
      <c r="H524" s="2">
        <v>66617</v>
      </c>
      <c r="I524" t="s">
        <v>1950</v>
      </c>
    </row>
    <row r="525" spans="1:9" x14ac:dyDescent="0.3">
      <c r="A525" s="2" t="s">
        <v>1041</v>
      </c>
      <c r="B525" s="2" t="s">
        <v>4260</v>
      </c>
      <c r="C525" s="2" t="s">
        <v>4261</v>
      </c>
      <c r="D525" s="2" t="s">
        <v>4262</v>
      </c>
      <c r="E525" s="2" t="s">
        <v>4263</v>
      </c>
      <c r="F525" s="2" t="s">
        <v>4264</v>
      </c>
      <c r="G525" s="2" t="s">
        <v>1948</v>
      </c>
      <c r="H525" s="2" t="s">
        <v>3617</v>
      </c>
      <c r="I525" t="s">
        <v>1950</v>
      </c>
    </row>
    <row r="526" spans="1:9" x14ac:dyDescent="0.3">
      <c r="A526" s="2" t="s">
        <v>1043</v>
      </c>
      <c r="B526" s="2" t="s">
        <v>4265</v>
      </c>
      <c r="C526" s="2"/>
      <c r="D526" s="2" t="s">
        <v>4266</v>
      </c>
      <c r="E526" s="2" t="s">
        <v>4267</v>
      </c>
      <c r="F526" s="2" t="s">
        <v>1961</v>
      </c>
      <c r="G526" s="2" t="s">
        <v>1940</v>
      </c>
      <c r="H526" s="2">
        <v>62723</v>
      </c>
      <c r="I526" t="s">
        <v>1950</v>
      </c>
    </row>
    <row r="527" spans="1:9" x14ac:dyDescent="0.3">
      <c r="A527" s="2" t="s">
        <v>1045</v>
      </c>
      <c r="B527" s="2" t="s">
        <v>4268</v>
      </c>
      <c r="C527" s="2"/>
      <c r="D527" s="2" t="s">
        <v>4269</v>
      </c>
      <c r="E527" s="2" t="s">
        <v>4270</v>
      </c>
      <c r="F527" s="2" t="s">
        <v>4271</v>
      </c>
      <c r="G527" s="2" t="s">
        <v>1940</v>
      </c>
      <c r="H527" s="2">
        <v>8104</v>
      </c>
      <c r="I527" t="s">
        <v>1941</v>
      </c>
    </row>
    <row r="528" spans="1:9" x14ac:dyDescent="0.3">
      <c r="A528" s="2" t="s">
        <v>1047</v>
      </c>
      <c r="B528" s="2" t="s">
        <v>4272</v>
      </c>
      <c r="C528" s="2" t="s">
        <v>4273</v>
      </c>
      <c r="D528" s="2" t="s">
        <v>4274</v>
      </c>
      <c r="E528" s="2" t="s">
        <v>4275</v>
      </c>
      <c r="F528" s="2" t="s">
        <v>3491</v>
      </c>
      <c r="G528" s="2" t="s">
        <v>1940</v>
      </c>
      <c r="H528" s="2">
        <v>98185</v>
      </c>
      <c r="I528" t="s">
        <v>1941</v>
      </c>
    </row>
    <row r="529" spans="1:9" x14ac:dyDescent="0.3">
      <c r="A529" s="2" t="s">
        <v>1049</v>
      </c>
      <c r="B529" s="2" t="s">
        <v>4276</v>
      </c>
      <c r="C529" s="2" t="s">
        <v>4277</v>
      </c>
      <c r="D529" s="2" t="s">
        <v>4278</v>
      </c>
      <c r="E529" s="2" t="s">
        <v>4279</v>
      </c>
      <c r="F529" s="2" t="s">
        <v>2241</v>
      </c>
      <c r="G529" s="2" t="s">
        <v>2115</v>
      </c>
      <c r="H529" s="2" t="s">
        <v>2242</v>
      </c>
      <c r="I529" t="s">
        <v>1950</v>
      </c>
    </row>
    <row r="530" spans="1:9" x14ac:dyDescent="0.3">
      <c r="A530" s="2" t="s">
        <v>1051</v>
      </c>
      <c r="B530" s="2" t="s">
        <v>4280</v>
      </c>
      <c r="C530" s="2" t="s">
        <v>4281</v>
      </c>
      <c r="D530" s="2" t="s">
        <v>4282</v>
      </c>
      <c r="E530" s="2" t="s">
        <v>4283</v>
      </c>
      <c r="F530" s="2" t="s">
        <v>4284</v>
      </c>
      <c r="G530" s="2" t="s">
        <v>1940</v>
      </c>
      <c r="H530" s="2">
        <v>76711</v>
      </c>
      <c r="I530" t="s">
        <v>1950</v>
      </c>
    </row>
    <row r="531" spans="1:9" x14ac:dyDescent="0.3">
      <c r="A531" s="2" t="s">
        <v>1053</v>
      </c>
      <c r="B531" s="2" t="s">
        <v>4285</v>
      </c>
      <c r="C531" s="2" t="s">
        <v>4286</v>
      </c>
      <c r="D531" s="2" t="s">
        <v>4287</v>
      </c>
      <c r="E531" s="2" t="s">
        <v>4288</v>
      </c>
      <c r="F531" s="2" t="s">
        <v>2003</v>
      </c>
      <c r="G531" s="2" t="s">
        <v>1940</v>
      </c>
      <c r="H531" s="2">
        <v>23242</v>
      </c>
      <c r="I531" t="s">
        <v>1950</v>
      </c>
    </row>
    <row r="532" spans="1:9" x14ac:dyDescent="0.3">
      <c r="A532" s="2" t="s">
        <v>1055</v>
      </c>
      <c r="B532" s="2" t="s">
        <v>4289</v>
      </c>
      <c r="C532" s="2" t="s">
        <v>4290</v>
      </c>
      <c r="D532" s="2" t="s">
        <v>4291</v>
      </c>
      <c r="E532" s="2" t="s">
        <v>4292</v>
      </c>
      <c r="F532" s="2" t="s">
        <v>2210</v>
      </c>
      <c r="G532" s="2" t="s">
        <v>1940</v>
      </c>
      <c r="H532" s="2">
        <v>43610</v>
      </c>
      <c r="I532" t="s">
        <v>1950</v>
      </c>
    </row>
    <row r="533" spans="1:9" x14ac:dyDescent="0.3">
      <c r="A533" s="2" t="s">
        <v>1057</v>
      </c>
      <c r="B533" s="2" t="s">
        <v>4293</v>
      </c>
      <c r="C533" s="2" t="s">
        <v>4294</v>
      </c>
      <c r="D533" s="2" t="s">
        <v>4295</v>
      </c>
      <c r="E533" s="2" t="s">
        <v>4296</v>
      </c>
      <c r="F533" s="2" t="s">
        <v>2480</v>
      </c>
      <c r="G533" s="2" t="s">
        <v>1940</v>
      </c>
      <c r="H533" s="2">
        <v>25705</v>
      </c>
      <c r="I533" t="s">
        <v>1950</v>
      </c>
    </row>
    <row r="534" spans="1:9" x14ac:dyDescent="0.3">
      <c r="A534" s="2" t="s">
        <v>1059</v>
      </c>
      <c r="B534" s="2" t="s">
        <v>4297</v>
      </c>
      <c r="C534" s="2" t="s">
        <v>4298</v>
      </c>
      <c r="D534" s="2" t="s">
        <v>4299</v>
      </c>
      <c r="E534" s="2" t="s">
        <v>4300</v>
      </c>
      <c r="F534" s="2" t="s">
        <v>4301</v>
      </c>
      <c r="G534" s="2" t="s">
        <v>1940</v>
      </c>
      <c r="H534" s="2">
        <v>33884</v>
      </c>
      <c r="I534" t="s">
        <v>1941</v>
      </c>
    </row>
    <row r="535" spans="1:9" x14ac:dyDescent="0.3">
      <c r="A535" s="2" t="s">
        <v>1061</v>
      </c>
      <c r="B535" s="2" t="s">
        <v>4302</v>
      </c>
      <c r="C535" s="2"/>
      <c r="D535" s="2" t="s">
        <v>4303</v>
      </c>
      <c r="E535" s="2" t="s">
        <v>4304</v>
      </c>
      <c r="F535" s="2" t="s">
        <v>2324</v>
      </c>
      <c r="G535" s="2" t="s">
        <v>1940</v>
      </c>
      <c r="H535" s="2">
        <v>75323</v>
      </c>
      <c r="I535" t="s">
        <v>1950</v>
      </c>
    </row>
    <row r="536" spans="1:9" x14ac:dyDescent="0.3">
      <c r="A536" s="2" t="s">
        <v>1063</v>
      </c>
      <c r="B536" s="2" t="s">
        <v>4305</v>
      </c>
      <c r="C536" s="2" t="s">
        <v>4306</v>
      </c>
      <c r="D536" s="2" t="s">
        <v>4307</v>
      </c>
      <c r="E536" s="2" t="s">
        <v>4308</v>
      </c>
      <c r="F536" s="2" t="s">
        <v>2344</v>
      </c>
      <c r="G536" s="2" t="s">
        <v>1948</v>
      </c>
      <c r="H536" s="2" t="s">
        <v>2345</v>
      </c>
      <c r="I536" t="s">
        <v>1941</v>
      </c>
    </row>
    <row r="537" spans="1:9" x14ac:dyDescent="0.3">
      <c r="A537" s="2" t="s">
        <v>1065</v>
      </c>
      <c r="B537" s="2" t="s">
        <v>4309</v>
      </c>
      <c r="C537" s="2"/>
      <c r="D537" s="2" t="s">
        <v>4310</v>
      </c>
      <c r="E537" s="2" t="s">
        <v>4311</v>
      </c>
      <c r="F537" s="2" t="s">
        <v>2599</v>
      </c>
      <c r="G537" s="2" t="s">
        <v>1948</v>
      </c>
      <c r="H537" s="2" t="s">
        <v>2544</v>
      </c>
      <c r="I537" t="s">
        <v>1950</v>
      </c>
    </row>
    <row r="538" spans="1:9" x14ac:dyDescent="0.3">
      <c r="A538" s="2" t="s">
        <v>4312</v>
      </c>
      <c r="B538" s="2" t="s">
        <v>4313</v>
      </c>
      <c r="C538" s="2" t="s">
        <v>4314</v>
      </c>
      <c r="D538" s="2" t="s">
        <v>4315</v>
      </c>
      <c r="E538" s="2" t="s">
        <v>4316</v>
      </c>
      <c r="F538" s="2" t="s">
        <v>2286</v>
      </c>
      <c r="G538" s="2" t="s">
        <v>1940</v>
      </c>
      <c r="H538" s="2">
        <v>43231</v>
      </c>
      <c r="I538" t="s">
        <v>1950</v>
      </c>
    </row>
    <row r="539" spans="1:9" x14ac:dyDescent="0.3">
      <c r="A539" s="2" t="s">
        <v>1068</v>
      </c>
      <c r="B539" s="2" t="s">
        <v>4317</v>
      </c>
      <c r="C539" s="2" t="s">
        <v>4318</v>
      </c>
      <c r="D539" s="2"/>
      <c r="E539" s="2" t="s">
        <v>4319</v>
      </c>
      <c r="F539" s="2" t="s">
        <v>2554</v>
      </c>
      <c r="G539" s="2" t="s">
        <v>1940</v>
      </c>
      <c r="H539" s="2">
        <v>47747</v>
      </c>
      <c r="I539" t="s">
        <v>1941</v>
      </c>
    </row>
    <row r="540" spans="1:9" x14ac:dyDescent="0.3">
      <c r="A540" s="2" t="s">
        <v>1070</v>
      </c>
      <c r="B540" s="2" t="s">
        <v>4320</v>
      </c>
      <c r="C540" s="2" t="s">
        <v>4321</v>
      </c>
      <c r="D540" s="2"/>
      <c r="E540" s="2" t="s">
        <v>4322</v>
      </c>
      <c r="F540" s="2" t="s">
        <v>4323</v>
      </c>
      <c r="G540" s="2" t="s">
        <v>1940</v>
      </c>
      <c r="H540" s="2">
        <v>60567</v>
      </c>
      <c r="I540" t="s">
        <v>1941</v>
      </c>
    </row>
    <row r="541" spans="1:9" x14ac:dyDescent="0.3">
      <c r="A541" s="2" t="s">
        <v>1072</v>
      </c>
      <c r="B541" s="2" t="s">
        <v>4324</v>
      </c>
      <c r="C541" s="2" t="s">
        <v>4325</v>
      </c>
      <c r="D541" s="2"/>
      <c r="E541" s="2" t="s">
        <v>4326</v>
      </c>
      <c r="F541" s="2" t="s">
        <v>2121</v>
      </c>
      <c r="G541" s="2" t="s">
        <v>1940</v>
      </c>
      <c r="H541" s="2">
        <v>29424</v>
      </c>
      <c r="I541" t="s">
        <v>1950</v>
      </c>
    </row>
    <row r="542" spans="1:9" x14ac:dyDescent="0.3">
      <c r="A542" s="2" t="s">
        <v>1074</v>
      </c>
      <c r="B542" s="2" t="s">
        <v>4327</v>
      </c>
      <c r="C542" s="2" t="s">
        <v>4328</v>
      </c>
      <c r="D542" s="2" t="s">
        <v>4329</v>
      </c>
      <c r="E542" s="2" t="s">
        <v>4330</v>
      </c>
      <c r="F542" s="2" t="s">
        <v>2799</v>
      </c>
      <c r="G542" s="2" t="s">
        <v>1940</v>
      </c>
      <c r="H542" s="2">
        <v>48930</v>
      </c>
      <c r="I542" t="s">
        <v>1941</v>
      </c>
    </row>
    <row r="543" spans="1:9" x14ac:dyDescent="0.3">
      <c r="A543" s="2" t="s">
        <v>1076</v>
      </c>
      <c r="B543" s="2" t="s">
        <v>4331</v>
      </c>
      <c r="C543" s="2"/>
      <c r="D543" s="2" t="s">
        <v>4332</v>
      </c>
      <c r="E543" s="2" t="s">
        <v>4333</v>
      </c>
      <c r="F543" s="2" t="s">
        <v>4334</v>
      </c>
      <c r="G543" s="2" t="s">
        <v>1948</v>
      </c>
      <c r="H543" s="2" t="s">
        <v>4198</v>
      </c>
      <c r="I543" t="s">
        <v>1941</v>
      </c>
    </row>
    <row r="544" spans="1:9" x14ac:dyDescent="0.3">
      <c r="A544" s="2" t="s">
        <v>1078</v>
      </c>
      <c r="B544" s="2" t="s">
        <v>4335</v>
      </c>
      <c r="C544" s="2" t="s">
        <v>4336</v>
      </c>
      <c r="D544" s="2" t="s">
        <v>4337</v>
      </c>
      <c r="E544" s="2" t="s">
        <v>4338</v>
      </c>
      <c r="F544" s="2" t="s">
        <v>3523</v>
      </c>
      <c r="G544" s="2" t="s">
        <v>1940</v>
      </c>
      <c r="H544" s="2">
        <v>71115</v>
      </c>
      <c r="I544" t="s">
        <v>1950</v>
      </c>
    </row>
    <row r="545" spans="1:9" x14ac:dyDescent="0.3">
      <c r="A545" s="2" t="s">
        <v>1080</v>
      </c>
      <c r="B545" s="2" t="s">
        <v>4339</v>
      </c>
      <c r="C545" s="2" t="s">
        <v>4340</v>
      </c>
      <c r="D545" s="2" t="s">
        <v>4341</v>
      </c>
      <c r="E545" s="2" t="s">
        <v>4342</v>
      </c>
      <c r="F545" s="2" t="s">
        <v>1994</v>
      </c>
      <c r="G545" s="2" t="s">
        <v>1940</v>
      </c>
      <c r="H545" s="2">
        <v>95194</v>
      </c>
      <c r="I545" t="s">
        <v>1950</v>
      </c>
    </row>
    <row r="546" spans="1:9" x14ac:dyDescent="0.3">
      <c r="A546" s="2" t="s">
        <v>1082</v>
      </c>
      <c r="B546" s="2" t="s">
        <v>4343</v>
      </c>
      <c r="C546" s="2" t="s">
        <v>4344</v>
      </c>
      <c r="D546" s="2" t="s">
        <v>4345</v>
      </c>
      <c r="E546" s="2" t="s">
        <v>4346</v>
      </c>
      <c r="F546" s="2" t="s">
        <v>2016</v>
      </c>
      <c r="G546" s="2" t="s">
        <v>1940</v>
      </c>
      <c r="H546" s="2">
        <v>19104</v>
      </c>
      <c r="I546" t="s">
        <v>1950</v>
      </c>
    </row>
    <row r="547" spans="1:9" x14ac:dyDescent="0.3">
      <c r="A547" s="2" t="s">
        <v>1084</v>
      </c>
      <c r="B547" s="2" t="s">
        <v>4347</v>
      </c>
      <c r="C547" s="2" t="s">
        <v>4348</v>
      </c>
      <c r="D547" s="2" t="s">
        <v>4349</v>
      </c>
      <c r="E547" s="2" t="s">
        <v>4350</v>
      </c>
      <c r="F547" s="2" t="s">
        <v>3133</v>
      </c>
      <c r="G547" s="2" t="s">
        <v>2115</v>
      </c>
      <c r="H547" s="2" t="s">
        <v>3134</v>
      </c>
      <c r="I547" t="s">
        <v>1950</v>
      </c>
    </row>
    <row r="548" spans="1:9" x14ac:dyDescent="0.3">
      <c r="A548" s="2" t="s">
        <v>1086</v>
      </c>
      <c r="B548" s="2" t="s">
        <v>4351</v>
      </c>
      <c r="C548" s="2"/>
      <c r="D548" s="2" t="s">
        <v>4352</v>
      </c>
      <c r="E548" s="2" t="s">
        <v>4353</v>
      </c>
      <c r="F548" s="2" t="s">
        <v>4354</v>
      </c>
      <c r="G548" s="2" t="s">
        <v>1948</v>
      </c>
      <c r="H548" s="2" t="s">
        <v>4355</v>
      </c>
      <c r="I548" t="s">
        <v>1950</v>
      </c>
    </row>
    <row r="549" spans="1:9" x14ac:dyDescent="0.3">
      <c r="A549" s="2" t="s">
        <v>4356</v>
      </c>
      <c r="B549" s="2" t="s">
        <v>4357</v>
      </c>
      <c r="C549" s="2"/>
      <c r="D549" s="2" t="s">
        <v>4358</v>
      </c>
      <c r="E549" s="2" t="s">
        <v>4359</v>
      </c>
      <c r="F549" s="2" t="s">
        <v>3315</v>
      </c>
      <c r="G549" s="2" t="s">
        <v>1940</v>
      </c>
      <c r="H549" s="2">
        <v>21229</v>
      </c>
      <c r="I549" t="s">
        <v>1941</v>
      </c>
    </row>
    <row r="550" spans="1:9" x14ac:dyDescent="0.3">
      <c r="A550" s="2" t="s">
        <v>1090</v>
      </c>
      <c r="B550" s="2" t="s">
        <v>4360</v>
      </c>
      <c r="C550" s="2" t="s">
        <v>4361</v>
      </c>
      <c r="D550" s="2" t="s">
        <v>4362</v>
      </c>
      <c r="E550" s="2" t="s">
        <v>4363</v>
      </c>
      <c r="F550" s="2" t="s">
        <v>2361</v>
      </c>
      <c r="G550" s="2" t="s">
        <v>1940</v>
      </c>
      <c r="H550" s="2">
        <v>73119</v>
      </c>
      <c r="I550" t="s">
        <v>1941</v>
      </c>
    </row>
    <row r="551" spans="1:9" x14ac:dyDescent="0.3">
      <c r="A551" s="2" t="s">
        <v>1088</v>
      </c>
      <c r="B551" s="2" t="s">
        <v>4364</v>
      </c>
      <c r="C551" s="2" t="s">
        <v>4365</v>
      </c>
      <c r="D551" s="2" t="s">
        <v>4366</v>
      </c>
      <c r="E551" s="2" t="s">
        <v>4367</v>
      </c>
      <c r="F551" s="2" t="s">
        <v>2036</v>
      </c>
      <c r="G551" s="2" t="s">
        <v>1940</v>
      </c>
      <c r="H551" s="2">
        <v>10060</v>
      </c>
      <c r="I551" t="s">
        <v>1941</v>
      </c>
    </row>
    <row r="552" spans="1:9" x14ac:dyDescent="0.3">
      <c r="A552" s="2" t="s">
        <v>1093</v>
      </c>
      <c r="B552" s="2" t="s">
        <v>4368</v>
      </c>
      <c r="C552" s="2" t="s">
        <v>4369</v>
      </c>
      <c r="D552" s="2" t="s">
        <v>4370</v>
      </c>
      <c r="E552" s="2" t="s">
        <v>4371</v>
      </c>
      <c r="F552" s="2" t="s">
        <v>2255</v>
      </c>
      <c r="G552" s="2" t="s">
        <v>1940</v>
      </c>
      <c r="H552" s="2">
        <v>7112</v>
      </c>
      <c r="I552" t="s">
        <v>1941</v>
      </c>
    </row>
    <row r="553" spans="1:9" x14ac:dyDescent="0.3">
      <c r="A553" s="2" t="s">
        <v>1095</v>
      </c>
      <c r="B553" s="2" t="s">
        <v>4372</v>
      </c>
      <c r="C553" s="2" t="s">
        <v>4373</v>
      </c>
      <c r="D553" s="2" t="s">
        <v>4374</v>
      </c>
      <c r="E553" s="2" t="s">
        <v>4375</v>
      </c>
      <c r="F553" s="2" t="s">
        <v>3676</v>
      </c>
      <c r="G553" s="2" t="s">
        <v>1940</v>
      </c>
      <c r="H553" s="2">
        <v>6510</v>
      </c>
      <c r="I553" t="s">
        <v>1950</v>
      </c>
    </row>
    <row r="554" spans="1:9" x14ac:dyDescent="0.3">
      <c r="A554" s="2" t="s">
        <v>1097</v>
      </c>
      <c r="B554" s="2" t="s">
        <v>4376</v>
      </c>
      <c r="C554" s="2" t="s">
        <v>4377</v>
      </c>
      <c r="D554" s="2" t="s">
        <v>4378</v>
      </c>
      <c r="E554" s="2" t="s">
        <v>4379</v>
      </c>
      <c r="F554" s="2" t="s">
        <v>3364</v>
      </c>
      <c r="G554" s="2" t="s">
        <v>2115</v>
      </c>
      <c r="H554" s="2" t="s">
        <v>3365</v>
      </c>
      <c r="I554" t="s">
        <v>1941</v>
      </c>
    </row>
    <row r="555" spans="1:9" x14ac:dyDescent="0.3">
      <c r="A555" s="2" t="s">
        <v>1099</v>
      </c>
      <c r="B555" s="2" t="s">
        <v>4380</v>
      </c>
      <c r="C555" s="2" t="s">
        <v>4381</v>
      </c>
      <c r="D555" s="2"/>
      <c r="E555" s="2" t="s">
        <v>4382</v>
      </c>
      <c r="F555" s="2" t="s">
        <v>2210</v>
      </c>
      <c r="G555" s="2" t="s">
        <v>1940</v>
      </c>
      <c r="H555" s="2">
        <v>43610</v>
      </c>
      <c r="I555" t="s">
        <v>1950</v>
      </c>
    </row>
    <row r="556" spans="1:9" x14ac:dyDescent="0.3">
      <c r="A556" s="2" t="s">
        <v>1101</v>
      </c>
      <c r="B556" s="2" t="s">
        <v>4383</v>
      </c>
      <c r="C556" s="2"/>
      <c r="D556" s="2" t="s">
        <v>4384</v>
      </c>
      <c r="E556" s="2" t="s">
        <v>4385</v>
      </c>
      <c r="F556" s="2" t="s">
        <v>3163</v>
      </c>
      <c r="G556" s="2" t="s">
        <v>2115</v>
      </c>
      <c r="H556" s="2" t="s">
        <v>4386</v>
      </c>
      <c r="I556" t="s">
        <v>1941</v>
      </c>
    </row>
    <row r="557" spans="1:9" x14ac:dyDescent="0.3">
      <c r="A557" s="2" t="s">
        <v>1103</v>
      </c>
      <c r="B557" s="2" t="s">
        <v>4387</v>
      </c>
      <c r="C557" s="2" t="s">
        <v>4388</v>
      </c>
      <c r="D557" s="2" t="s">
        <v>4389</v>
      </c>
      <c r="E557" s="2" t="s">
        <v>4390</v>
      </c>
      <c r="F557" s="2" t="s">
        <v>4391</v>
      </c>
      <c r="G557" s="2" t="s">
        <v>1948</v>
      </c>
      <c r="H557" s="2" t="s">
        <v>4392</v>
      </c>
      <c r="I557" t="s">
        <v>1950</v>
      </c>
    </row>
    <row r="558" spans="1:9" x14ac:dyDescent="0.3">
      <c r="A558" s="2" t="s">
        <v>1105</v>
      </c>
      <c r="B558" s="2" t="s">
        <v>4393</v>
      </c>
      <c r="C558" s="2" t="s">
        <v>4394</v>
      </c>
      <c r="D558" s="2"/>
      <c r="E558" s="2" t="s">
        <v>4395</v>
      </c>
      <c r="F558" s="2" t="s">
        <v>3523</v>
      </c>
      <c r="G558" s="2" t="s">
        <v>1940</v>
      </c>
      <c r="H558" s="2">
        <v>71161</v>
      </c>
      <c r="I558" t="s">
        <v>1941</v>
      </c>
    </row>
    <row r="559" spans="1:9" x14ac:dyDescent="0.3">
      <c r="A559" s="2" t="s">
        <v>4396</v>
      </c>
      <c r="B559" s="2" t="s">
        <v>4397</v>
      </c>
      <c r="C559" s="2"/>
      <c r="D559" s="2" t="s">
        <v>4398</v>
      </c>
      <c r="E559" s="2" t="s">
        <v>4399</v>
      </c>
      <c r="F559" s="2" t="s">
        <v>4400</v>
      </c>
      <c r="G559" s="2" t="s">
        <v>1940</v>
      </c>
      <c r="H559" s="2">
        <v>32835</v>
      </c>
      <c r="I559" t="s">
        <v>1950</v>
      </c>
    </row>
    <row r="560" spans="1:9" x14ac:dyDescent="0.3">
      <c r="A560" s="2" t="s">
        <v>1108</v>
      </c>
      <c r="B560" s="2" t="s">
        <v>4401</v>
      </c>
      <c r="C560" s="2"/>
      <c r="D560" s="2" t="s">
        <v>4402</v>
      </c>
      <c r="E560" s="2" t="s">
        <v>4403</v>
      </c>
      <c r="F560" s="2" t="s">
        <v>3319</v>
      </c>
      <c r="G560" s="2" t="s">
        <v>1940</v>
      </c>
      <c r="H560" s="2">
        <v>40515</v>
      </c>
      <c r="I560" t="s">
        <v>1941</v>
      </c>
    </row>
    <row r="561" spans="1:9" x14ac:dyDescent="0.3">
      <c r="A561" s="2" t="s">
        <v>1110</v>
      </c>
      <c r="B561" s="2" t="s">
        <v>4404</v>
      </c>
      <c r="C561" s="2" t="s">
        <v>4405</v>
      </c>
      <c r="D561" s="2" t="s">
        <v>4406</v>
      </c>
      <c r="E561" s="2" t="s">
        <v>4407</v>
      </c>
      <c r="F561" s="2" t="s">
        <v>3120</v>
      </c>
      <c r="G561" s="2" t="s">
        <v>1940</v>
      </c>
      <c r="H561" s="2">
        <v>53263</v>
      </c>
      <c r="I561" t="s">
        <v>1941</v>
      </c>
    </row>
    <row r="562" spans="1:9" x14ac:dyDescent="0.3">
      <c r="A562" s="2" t="s">
        <v>1112</v>
      </c>
      <c r="B562" s="2" t="s">
        <v>4408</v>
      </c>
      <c r="C562" s="2"/>
      <c r="D562" s="2" t="s">
        <v>4409</v>
      </c>
      <c r="E562" s="2" t="s">
        <v>4410</v>
      </c>
      <c r="F562" s="2" t="s">
        <v>4411</v>
      </c>
      <c r="G562" s="2" t="s">
        <v>1940</v>
      </c>
      <c r="H562" s="2">
        <v>79176</v>
      </c>
      <c r="I562" t="s">
        <v>1941</v>
      </c>
    </row>
    <row r="563" spans="1:9" x14ac:dyDescent="0.3">
      <c r="A563" s="2" t="s">
        <v>1114</v>
      </c>
      <c r="B563" s="2" t="s">
        <v>4412</v>
      </c>
      <c r="C563" s="2"/>
      <c r="D563" s="2" t="s">
        <v>4413</v>
      </c>
      <c r="E563" s="2" t="s">
        <v>4414</v>
      </c>
      <c r="F563" s="2" t="s">
        <v>4415</v>
      </c>
      <c r="G563" s="2" t="s">
        <v>1948</v>
      </c>
      <c r="H563" s="2" t="s">
        <v>4416</v>
      </c>
      <c r="I563" t="s">
        <v>1941</v>
      </c>
    </row>
    <row r="564" spans="1:9" x14ac:dyDescent="0.3">
      <c r="A564" s="2" t="s">
        <v>1116</v>
      </c>
      <c r="B564" s="2" t="s">
        <v>4417</v>
      </c>
      <c r="C564" s="2" t="s">
        <v>4418</v>
      </c>
      <c r="D564" s="2" t="s">
        <v>4419</v>
      </c>
      <c r="E564" s="2" t="s">
        <v>4420</v>
      </c>
      <c r="F564" s="2" t="s">
        <v>4421</v>
      </c>
      <c r="G564" s="2" t="s">
        <v>2115</v>
      </c>
      <c r="H564" s="2" t="s">
        <v>4422</v>
      </c>
      <c r="I564" t="s">
        <v>1950</v>
      </c>
    </row>
    <row r="565" spans="1:9" x14ac:dyDescent="0.3">
      <c r="A565" s="2" t="s">
        <v>4423</v>
      </c>
      <c r="B565" s="2" t="s">
        <v>4424</v>
      </c>
      <c r="C565" s="2" t="s">
        <v>4425</v>
      </c>
      <c r="D565" s="2" t="s">
        <v>4426</v>
      </c>
      <c r="E565" s="2" t="s">
        <v>4427</v>
      </c>
      <c r="F565" s="2" t="s">
        <v>3048</v>
      </c>
      <c r="G565" s="2" t="s">
        <v>1940</v>
      </c>
      <c r="H565" s="2">
        <v>30323</v>
      </c>
      <c r="I565" t="s">
        <v>1950</v>
      </c>
    </row>
    <row r="566" spans="1:9" x14ac:dyDescent="0.3">
      <c r="A566" s="2" t="s">
        <v>1120</v>
      </c>
      <c r="B566" s="2" t="s">
        <v>4428</v>
      </c>
      <c r="C566" s="2" t="s">
        <v>4429</v>
      </c>
      <c r="D566" s="2" t="s">
        <v>4430</v>
      </c>
      <c r="E566" s="2" t="s">
        <v>4431</v>
      </c>
      <c r="F566" s="2" t="s">
        <v>3411</v>
      </c>
      <c r="G566" s="2" t="s">
        <v>1940</v>
      </c>
      <c r="H566" s="2">
        <v>37924</v>
      </c>
      <c r="I566" t="s">
        <v>1950</v>
      </c>
    </row>
    <row r="567" spans="1:9" x14ac:dyDescent="0.3">
      <c r="A567" s="2" t="s">
        <v>1122</v>
      </c>
      <c r="B567" s="2" t="s">
        <v>4432</v>
      </c>
      <c r="C567" s="2" t="s">
        <v>4433</v>
      </c>
      <c r="D567" s="2" t="s">
        <v>4434</v>
      </c>
      <c r="E567" s="2" t="s">
        <v>4435</v>
      </c>
      <c r="F567" s="2" t="s">
        <v>2987</v>
      </c>
      <c r="G567" s="2" t="s">
        <v>1940</v>
      </c>
      <c r="H567" s="2">
        <v>66225</v>
      </c>
      <c r="I567" t="s">
        <v>1950</v>
      </c>
    </row>
    <row r="568" spans="1:9" x14ac:dyDescent="0.3">
      <c r="A568" s="2" t="s">
        <v>1124</v>
      </c>
      <c r="B568" s="2" t="s">
        <v>4436</v>
      </c>
      <c r="C568" s="2" t="s">
        <v>4437</v>
      </c>
      <c r="D568" s="2" t="s">
        <v>4438</v>
      </c>
      <c r="E568" s="2" t="s">
        <v>4439</v>
      </c>
      <c r="F568" s="2" t="s">
        <v>2190</v>
      </c>
      <c r="G568" s="2" t="s">
        <v>1940</v>
      </c>
      <c r="H568" s="2">
        <v>33330</v>
      </c>
      <c r="I568" t="s">
        <v>1941</v>
      </c>
    </row>
    <row r="569" spans="1:9" x14ac:dyDescent="0.3">
      <c r="A569" s="2" t="s">
        <v>1126</v>
      </c>
      <c r="B569" s="2" t="s">
        <v>4440</v>
      </c>
      <c r="C569" s="2"/>
      <c r="D569" s="2" t="s">
        <v>4441</v>
      </c>
      <c r="E569" s="2" t="s">
        <v>4442</v>
      </c>
      <c r="F569" s="2" t="s">
        <v>2075</v>
      </c>
      <c r="G569" s="2" t="s">
        <v>1948</v>
      </c>
      <c r="H569" s="2" t="s">
        <v>2076</v>
      </c>
      <c r="I569" t="s">
        <v>1950</v>
      </c>
    </row>
    <row r="570" spans="1:9" x14ac:dyDescent="0.3">
      <c r="A570" s="2" t="s">
        <v>1128</v>
      </c>
      <c r="B570" s="2" t="s">
        <v>4443</v>
      </c>
      <c r="C570" s="2" t="s">
        <v>4444</v>
      </c>
      <c r="D570" s="2" t="s">
        <v>4445</v>
      </c>
      <c r="E570" s="2" t="s">
        <v>4446</v>
      </c>
      <c r="F570" s="2" t="s">
        <v>2386</v>
      </c>
      <c r="G570" s="2" t="s">
        <v>1940</v>
      </c>
      <c r="H570" s="2">
        <v>78715</v>
      </c>
      <c r="I570" t="s">
        <v>1941</v>
      </c>
    </row>
    <row r="571" spans="1:9" x14ac:dyDescent="0.3">
      <c r="A571" s="2" t="s">
        <v>4447</v>
      </c>
      <c r="B571" s="2" t="s">
        <v>4448</v>
      </c>
      <c r="C571" s="2" t="s">
        <v>4449</v>
      </c>
      <c r="D571" s="2" t="s">
        <v>4450</v>
      </c>
      <c r="E571" s="2" t="s">
        <v>4451</v>
      </c>
      <c r="F571" s="2" t="s">
        <v>4192</v>
      </c>
      <c r="G571" s="2" t="s">
        <v>1940</v>
      </c>
      <c r="H571" s="2">
        <v>44105</v>
      </c>
      <c r="I571" t="s">
        <v>1950</v>
      </c>
    </row>
    <row r="572" spans="1:9" x14ac:dyDescent="0.3">
      <c r="A572" s="2" t="s">
        <v>1131</v>
      </c>
      <c r="B572" s="2" t="s">
        <v>4452</v>
      </c>
      <c r="C572" s="2" t="s">
        <v>4453</v>
      </c>
      <c r="D572" s="2" t="s">
        <v>4454</v>
      </c>
      <c r="E572" s="2" t="s">
        <v>4455</v>
      </c>
      <c r="F572" s="2" t="s">
        <v>4456</v>
      </c>
      <c r="G572" s="2" t="s">
        <v>1940</v>
      </c>
      <c r="H572" s="2">
        <v>20784</v>
      </c>
      <c r="I572" t="s">
        <v>1950</v>
      </c>
    </row>
    <row r="573" spans="1:9" x14ac:dyDescent="0.3">
      <c r="A573" s="2" t="s">
        <v>1133</v>
      </c>
      <c r="B573" s="2" t="s">
        <v>4457</v>
      </c>
      <c r="C573" s="2" t="s">
        <v>4458</v>
      </c>
      <c r="D573" s="2" t="s">
        <v>4459</v>
      </c>
      <c r="E573" s="2" t="s">
        <v>4460</v>
      </c>
      <c r="F573" s="2" t="s">
        <v>4461</v>
      </c>
      <c r="G573" s="2" t="s">
        <v>2115</v>
      </c>
      <c r="H573" s="2" t="s">
        <v>4462</v>
      </c>
      <c r="I573" t="s">
        <v>1950</v>
      </c>
    </row>
    <row r="574" spans="1:9" x14ac:dyDescent="0.3">
      <c r="A574" s="2" t="s">
        <v>1135</v>
      </c>
      <c r="B574" s="2" t="s">
        <v>4463</v>
      </c>
      <c r="C574" s="2"/>
      <c r="D574" s="2"/>
      <c r="E574" s="2" t="s">
        <v>4464</v>
      </c>
      <c r="F574" s="2" t="s">
        <v>2946</v>
      </c>
      <c r="G574" s="2" t="s">
        <v>1940</v>
      </c>
      <c r="H574" s="2">
        <v>91103</v>
      </c>
      <c r="I574" t="s">
        <v>1941</v>
      </c>
    </row>
    <row r="575" spans="1:9" x14ac:dyDescent="0.3">
      <c r="A575" s="2" t="s">
        <v>1137</v>
      </c>
      <c r="B575" s="2" t="s">
        <v>4465</v>
      </c>
      <c r="C575" s="2" t="s">
        <v>4466</v>
      </c>
      <c r="D575" s="2" t="s">
        <v>4467</v>
      </c>
      <c r="E575" s="2" t="s">
        <v>4468</v>
      </c>
      <c r="F575" s="2" t="s">
        <v>3523</v>
      </c>
      <c r="G575" s="2" t="s">
        <v>1940</v>
      </c>
      <c r="H575" s="2">
        <v>71161</v>
      </c>
      <c r="I575" t="s">
        <v>1950</v>
      </c>
    </row>
    <row r="576" spans="1:9" x14ac:dyDescent="0.3">
      <c r="A576" s="2" t="s">
        <v>1139</v>
      </c>
      <c r="B576" s="2" t="s">
        <v>4469</v>
      </c>
      <c r="C576" s="2" t="s">
        <v>4470</v>
      </c>
      <c r="D576" s="2"/>
      <c r="E576" s="2" t="s">
        <v>4471</v>
      </c>
      <c r="F576" s="2" t="s">
        <v>2224</v>
      </c>
      <c r="G576" s="2" t="s">
        <v>1940</v>
      </c>
      <c r="H576" s="2">
        <v>32590</v>
      </c>
      <c r="I576" t="s">
        <v>1941</v>
      </c>
    </row>
    <row r="577" spans="1:9" x14ac:dyDescent="0.3">
      <c r="A577" s="2" t="s">
        <v>1141</v>
      </c>
      <c r="B577" s="2" t="s">
        <v>4472</v>
      </c>
      <c r="C577" s="2" t="s">
        <v>4473</v>
      </c>
      <c r="D577" s="2" t="s">
        <v>4474</v>
      </c>
      <c r="E577" s="2" t="s">
        <v>4475</v>
      </c>
      <c r="F577" s="2" t="s">
        <v>1985</v>
      </c>
      <c r="G577" s="2" t="s">
        <v>1940</v>
      </c>
      <c r="H577" s="2">
        <v>90035</v>
      </c>
      <c r="I577" t="s">
        <v>1950</v>
      </c>
    </row>
    <row r="578" spans="1:9" x14ac:dyDescent="0.3">
      <c r="A578" s="2" t="s">
        <v>1143</v>
      </c>
      <c r="B578" s="2" t="s">
        <v>4476</v>
      </c>
      <c r="C578" s="2" t="s">
        <v>4477</v>
      </c>
      <c r="D578" s="2" t="s">
        <v>4478</v>
      </c>
      <c r="E578" s="2" t="s">
        <v>4479</v>
      </c>
      <c r="F578" s="2" t="s">
        <v>4480</v>
      </c>
      <c r="G578" s="2" t="s">
        <v>1940</v>
      </c>
      <c r="H578" s="2">
        <v>27705</v>
      </c>
      <c r="I578" t="s">
        <v>1950</v>
      </c>
    </row>
    <row r="579" spans="1:9" x14ac:dyDescent="0.3">
      <c r="A579" s="2" t="s">
        <v>1118</v>
      </c>
      <c r="B579" s="2" t="s">
        <v>4481</v>
      </c>
      <c r="C579" s="2" t="s">
        <v>4482</v>
      </c>
      <c r="D579" s="2"/>
      <c r="E579" s="2" t="s">
        <v>4483</v>
      </c>
      <c r="F579" s="2" t="s">
        <v>4484</v>
      </c>
      <c r="G579" s="2" t="s">
        <v>2115</v>
      </c>
      <c r="H579" s="2" t="s">
        <v>4485</v>
      </c>
      <c r="I579" t="s">
        <v>1950</v>
      </c>
    </row>
    <row r="580" spans="1:9" x14ac:dyDescent="0.3">
      <c r="A580" s="2" t="s">
        <v>1146</v>
      </c>
      <c r="B580" s="2" t="s">
        <v>4486</v>
      </c>
      <c r="C580" s="2" t="s">
        <v>4487</v>
      </c>
      <c r="D580" s="2" t="s">
        <v>4488</v>
      </c>
      <c r="E580" s="2" t="s">
        <v>4489</v>
      </c>
      <c r="F580" s="2" t="s">
        <v>4490</v>
      </c>
      <c r="G580" s="2" t="s">
        <v>1948</v>
      </c>
      <c r="H580" s="2" t="s">
        <v>4491</v>
      </c>
      <c r="I580" t="s">
        <v>1950</v>
      </c>
    </row>
    <row r="581" spans="1:9" x14ac:dyDescent="0.3">
      <c r="A581" s="2" t="s">
        <v>4492</v>
      </c>
      <c r="B581" s="2" t="s">
        <v>4493</v>
      </c>
      <c r="C581" s="2" t="s">
        <v>4494</v>
      </c>
      <c r="D581" s="2" t="s">
        <v>4495</v>
      </c>
      <c r="E581" s="2" t="s">
        <v>4496</v>
      </c>
      <c r="F581" s="2" t="s">
        <v>4415</v>
      </c>
      <c r="G581" s="2" t="s">
        <v>1948</v>
      </c>
      <c r="H581" s="2" t="s">
        <v>4416</v>
      </c>
      <c r="I581" t="s">
        <v>1950</v>
      </c>
    </row>
    <row r="582" spans="1:9" x14ac:dyDescent="0.3">
      <c r="A582" s="2" t="s">
        <v>1148</v>
      </c>
      <c r="B582" s="2" t="s">
        <v>4497</v>
      </c>
      <c r="C582" s="2" t="s">
        <v>4498</v>
      </c>
      <c r="D582" s="2" t="s">
        <v>4499</v>
      </c>
      <c r="E582" s="2" t="s">
        <v>4500</v>
      </c>
      <c r="F582" s="2" t="s">
        <v>2757</v>
      </c>
      <c r="G582" s="2" t="s">
        <v>1940</v>
      </c>
      <c r="H582" s="2">
        <v>90605</v>
      </c>
      <c r="I582" t="s">
        <v>1941</v>
      </c>
    </row>
    <row r="583" spans="1:9" x14ac:dyDescent="0.3">
      <c r="A583" s="2" t="s">
        <v>1150</v>
      </c>
      <c r="B583" s="2" t="s">
        <v>4501</v>
      </c>
      <c r="C583" s="2" t="s">
        <v>4502</v>
      </c>
      <c r="D583" s="2"/>
      <c r="E583" s="2" t="s">
        <v>4503</v>
      </c>
      <c r="F583" s="2" t="s">
        <v>2171</v>
      </c>
      <c r="G583" s="2" t="s">
        <v>2115</v>
      </c>
      <c r="H583" s="2" t="s">
        <v>2485</v>
      </c>
      <c r="I583" t="s">
        <v>1941</v>
      </c>
    </row>
    <row r="584" spans="1:9" x14ac:dyDescent="0.3">
      <c r="A584" s="2" t="s">
        <v>1152</v>
      </c>
      <c r="B584" s="2" t="s">
        <v>4504</v>
      </c>
      <c r="C584" s="2" t="s">
        <v>4505</v>
      </c>
      <c r="D584" s="2" t="s">
        <v>4506</v>
      </c>
      <c r="E584" s="2" t="s">
        <v>4507</v>
      </c>
      <c r="F584" s="2" t="s">
        <v>2003</v>
      </c>
      <c r="G584" s="2" t="s">
        <v>1940</v>
      </c>
      <c r="H584" s="2">
        <v>23237</v>
      </c>
      <c r="I584" t="s">
        <v>1950</v>
      </c>
    </row>
    <row r="585" spans="1:9" x14ac:dyDescent="0.3">
      <c r="A585" s="2" t="s">
        <v>1154</v>
      </c>
      <c r="B585" s="2" t="s">
        <v>4508</v>
      </c>
      <c r="C585" s="2" t="s">
        <v>4509</v>
      </c>
      <c r="D585" s="2" t="s">
        <v>4510</v>
      </c>
      <c r="E585" s="2" t="s">
        <v>4511</v>
      </c>
      <c r="F585" s="2" t="s">
        <v>4073</v>
      </c>
      <c r="G585" s="2" t="s">
        <v>1940</v>
      </c>
      <c r="H585" s="2">
        <v>20167</v>
      </c>
      <c r="I585" t="s">
        <v>1941</v>
      </c>
    </row>
    <row r="586" spans="1:9" x14ac:dyDescent="0.3">
      <c r="A586" s="2" t="s">
        <v>1156</v>
      </c>
      <c r="B586" s="2" t="s">
        <v>4512</v>
      </c>
      <c r="C586" s="2" t="s">
        <v>4513</v>
      </c>
      <c r="D586" s="2" t="s">
        <v>4514</v>
      </c>
      <c r="E586" s="2" t="s">
        <v>4515</v>
      </c>
      <c r="F586" s="2" t="s">
        <v>2624</v>
      </c>
      <c r="G586" s="2" t="s">
        <v>1940</v>
      </c>
      <c r="H586" s="2">
        <v>89706</v>
      </c>
      <c r="I586" t="s">
        <v>1950</v>
      </c>
    </row>
    <row r="587" spans="1:9" x14ac:dyDescent="0.3">
      <c r="A587" s="2" t="s">
        <v>4516</v>
      </c>
      <c r="B587" s="2" t="s">
        <v>4517</v>
      </c>
      <c r="C587" s="2" t="s">
        <v>4518</v>
      </c>
      <c r="D587" s="2" t="s">
        <v>4519</v>
      </c>
      <c r="E587" s="2" t="s">
        <v>4520</v>
      </c>
      <c r="F587" s="2" t="s">
        <v>2672</v>
      </c>
      <c r="G587" s="2" t="s">
        <v>1948</v>
      </c>
      <c r="H587" s="2" t="s">
        <v>2673</v>
      </c>
      <c r="I587" t="s">
        <v>1941</v>
      </c>
    </row>
    <row r="588" spans="1:9" x14ac:dyDescent="0.3">
      <c r="A588" s="2" t="s">
        <v>1160</v>
      </c>
      <c r="B588" s="2" t="s">
        <v>4521</v>
      </c>
      <c r="C588" s="2"/>
      <c r="D588" s="2" t="s">
        <v>4522</v>
      </c>
      <c r="E588" s="2" t="s">
        <v>4523</v>
      </c>
      <c r="F588" s="2" t="s">
        <v>2232</v>
      </c>
      <c r="G588" s="2" t="s">
        <v>1940</v>
      </c>
      <c r="H588" s="2">
        <v>55123</v>
      </c>
      <c r="I588" t="s">
        <v>1950</v>
      </c>
    </row>
    <row r="589" spans="1:9" x14ac:dyDescent="0.3">
      <c r="A589" s="2" t="s">
        <v>1162</v>
      </c>
      <c r="B589" s="2" t="s">
        <v>4524</v>
      </c>
      <c r="C589" s="2" t="s">
        <v>4525</v>
      </c>
      <c r="D589" s="2"/>
      <c r="E589" s="2" t="s">
        <v>4526</v>
      </c>
      <c r="F589" s="2" t="s">
        <v>2566</v>
      </c>
      <c r="G589" s="2" t="s">
        <v>1940</v>
      </c>
      <c r="H589" s="2">
        <v>35895</v>
      </c>
      <c r="I589" t="s">
        <v>1941</v>
      </c>
    </row>
    <row r="590" spans="1:9" x14ac:dyDescent="0.3">
      <c r="A590" s="2" t="s">
        <v>1164</v>
      </c>
      <c r="B590" s="2" t="s">
        <v>4527</v>
      </c>
      <c r="C590" s="2" t="s">
        <v>4528</v>
      </c>
      <c r="D590" s="2" t="s">
        <v>4529</v>
      </c>
      <c r="E590" s="2" t="s">
        <v>4530</v>
      </c>
      <c r="F590" s="2" t="s">
        <v>2447</v>
      </c>
      <c r="G590" s="2" t="s">
        <v>1940</v>
      </c>
      <c r="H590" s="2">
        <v>88553</v>
      </c>
      <c r="I590" t="s">
        <v>1941</v>
      </c>
    </row>
    <row r="591" spans="1:9" x14ac:dyDescent="0.3">
      <c r="A591" s="2" t="s">
        <v>1166</v>
      </c>
      <c r="B591" s="2" t="s">
        <v>4531</v>
      </c>
      <c r="C591" s="2" t="s">
        <v>4532</v>
      </c>
      <c r="D591" s="2"/>
      <c r="E591" s="2" t="s">
        <v>4533</v>
      </c>
      <c r="F591" s="2" t="s">
        <v>4534</v>
      </c>
      <c r="G591" s="2" t="s">
        <v>1940</v>
      </c>
      <c r="H591" s="2">
        <v>30033</v>
      </c>
      <c r="I591" t="s">
        <v>1950</v>
      </c>
    </row>
    <row r="592" spans="1:9" x14ac:dyDescent="0.3">
      <c r="A592" s="2" t="s">
        <v>1168</v>
      </c>
      <c r="B592" s="2" t="s">
        <v>4535</v>
      </c>
      <c r="C592" s="2" t="s">
        <v>4536</v>
      </c>
      <c r="D592" s="2" t="s">
        <v>4537</v>
      </c>
      <c r="E592" s="2" t="s">
        <v>4538</v>
      </c>
      <c r="F592" s="2" t="s">
        <v>2615</v>
      </c>
      <c r="G592" s="2" t="s">
        <v>1940</v>
      </c>
      <c r="H592" s="2">
        <v>92668</v>
      </c>
      <c r="I592" t="s">
        <v>1941</v>
      </c>
    </row>
    <row r="593" spans="1:9" x14ac:dyDescent="0.3">
      <c r="A593" s="2" t="s">
        <v>1170</v>
      </c>
      <c r="B593" s="2" t="s">
        <v>4539</v>
      </c>
      <c r="C593" s="2" t="s">
        <v>4540</v>
      </c>
      <c r="D593" s="2"/>
      <c r="E593" s="2" t="s">
        <v>4541</v>
      </c>
      <c r="F593" s="2" t="s">
        <v>4542</v>
      </c>
      <c r="G593" s="2" t="s">
        <v>1940</v>
      </c>
      <c r="H593" s="2">
        <v>92648</v>
      </c>
      <c r="I593" t="s">
        <v>1941</v>
      </c>
    </row>
    <row r="594" spans="1:9" x14ac:dyDescent="0.3">
      <c r="A594" s="2" t="s">
        <v>1172</v>
      </c>
      <c r="B594" s="2" t="s">
        <v>4543</v>
      </c>
      <c r="C594" s="2"/>
      <c r="D594" s="2" t="s">
        <v>4544</v>
      </c>
      <c r="E594" s="2" t="s">
        <v>4545</v>
      </c>
      <c r="F594" s="2" t="s">
        <v>3120</v>
      </c>
      <c r="G594" s="2" t="s">
        <v>1940</v>
      </c>
      <c r="H594" s="2">
        <v>53285</v>
      </c>
      <c r="I594" t="s">
        <v>1950</v>
      </c>
    </row>
    <row r="595" spans="1:9" x14ac:dyDescent="0.3">
      <c r="A595" s="2" t="s">
        <v>1158</v>
      </c>
      <c r="B595" s="2" t="s">
        <v>4546</v>
      </c>
      <c r="C595" s="2" t="s">
        <v>4547</v>
      </c>
      <c r="D595" s="2"/>
      <c r="E595" s="2" t="s">
        <v>4548</v>
      </c>
      <c r="F595" s="2" t="s">
        <v>2114</v>
      </c>
      <c r="G595" s="2" t="s">
        <v>2115</v>
      </c>
      <c r="H595" s="2" t="s">
        <v>2116</v>
      </c>
      <c r="I595" t="s">
        <v>1941</v>
      </c>
    </row>
    <row r="596" spans="1:9" x14ac:dyDescent="0.3">
      <c r="A596" s="2" t="s">
        <v>1175</v>
      </c>
      <c r="B596" s="2" t="s">
        <v>4549</v>
      </c>
      <c r="C596" s="2" t="s">
        <v>4550</v>
      </c>
      <c r="D596" s="2" t="s">
        <v>4551</v>
      </c>
      <c r="E596" s="2" t="s">
        <v>4552</v>
      </c>
      <c r="F596" s="2" t="s">
        <v>2677</v>
      </c>
      <c r="G596" s="2" t="s">
        <v>1940</v>
      </c>
      <c r="H596" s="2">
        <v>37416</v>
      </c>
      <c r="I596" t="s">
        <v>1950</v>
      </c>
    </row>
    <row r="597" spans="1:9" x14ac:dyDescent="0.3">
      <c r="A597" s="2" t="s">
        <v>1177</v>
      </c>
      <c r="B597" s="2" t="s">
        <v>4553</v>
      </c>
      <c r="C597" s="2"/>
      <c r="D597" s="2"/>
      <c r="E597" s="2" t="s">
        <v>4554</v>
      </c>
      <c r="F597" s="2" t="s">
        <v>4555</v>
      </c>
      <c r="G597" s="2" t="s">
        <v>2115</v>
      </c>
      <c r="H597" s="2" t="s">
        <v>4556</v>
      </c>
      <c r="I597" t="s">
        <v>1950</v>
      </c>
    </row>
    <row r="598" spans="1:9" x14ac:dyDescent="0.3">
      <c r="A598" s="2" t="s">
        <v>1179</v>
      </c>
      <c r="B598" s="2" t="s">
        <v>4557</v>
      </c>
      <c r="C598" s="2" t="s">
        <v>4558</v>
      </c>
      <c r="D598" s="2" t="s">
        <v>4559</v>
      </c>
      <c r="E598" s="2" t="s">
        <v>4560</v>
      </c>
      <c r="F598" s="2" t="s">
        <v>2286</v>
      </c>
      <c r="G598" s="2" t="s">
        <v>1940</v>
      </c>
      <c r="H598" s="2">
        <v>43268</v>
      </c>
      <c r="I598" t="s">
        <v>1950</v>
      </c>
    </row>
    <row r="599" spans="1:9" x14ac:dyDescent="0.3">
      <c r="A599" s="2" t="s">
        <v>1181</v>
      </c>
      <c r="B599" s="2" t="s">
        <v>4561</v>
      </c>
      <c r="C599" s="2" t="s">
        <v>4562</v>
      </c>
      <c r="D599" s="2" t="s">
        <v>4563</v>
      </c>
      <c r="E599" s="2" t="s">
        <v>4564</v>
      </c>
      <c r="F599" s="2" t="s">
        <v>2946</v>
      </c>
      <c r="G599" s="2" t="s">
        <v>1940</v>
      </c>
      <c r="H599" s="2">
        <v>91186</v>
      </c>
      <c r="I599" t="s">
        <v>1941</v>
      </c>
    </row>
    <row r="600" spans="1:9" x14ac:dyDescent="0.3">
      <c r="A600" s="2" t="s">
        <v>1183</v>
      </c>
      <c r="B600" s="2" t="s">
        <v>4565</v>
      </c>
      <c r="C600" s="2" t="s">
        <v>4566</v>
      </c>
      <c r="D600" s="2" t="s">
        <v>4567</v>
      </c>
      <c r="E600" s="2" t="s">
        <v>4568</v>
      </c>
      <c r="F600" s="2" t="s">
        <v>3089</v>
      </c>
      <c r="G600" s="2" t="s">
        <v>1940</v>
      </c>
      <c r="H600" s="2">
        <v>94159</v>
      </c>
      <c r="I600" t="s">
        <v>1941</v>
      </c>
    </row>
    <row r="601" spans="1:9" x14ac:dyDescent="0.3">
      <c r="A601" s="2" t="s">
        <v>1185</v>
      </c>
      <c r="B601" s="2" t="s">
        <v>4569</v>
      </c>
      <c r="C601" s="2" t="s">
        <v>4570</v>
      </c>
      <c r="D601" s="2"/>
      <c r="E601" s="2" t="s">
        <v>4571</v>
      </c>
      <c r="F601" s="2" t="s">
        <v>3523</v>
      </c>
      <c r="G601" s="2" t="s">
        <v>1940</v>
      </c>
      <c r="H601" s="2">
        <v>71137</v>
      </c>
      <c r="I601" t="s">
        <v>1941</v>
      </c>
    </row>
    <row r="602" spans="1:9" x14ac:dyDescent="0.3">
      <c r="A602" s="2" t="s">
        <v>1187</v>
      </c>
      <c r="B602" s="2" t="s">
        <v>4572</v>
      </c>
      <c r="C602" s="2" t="s">
        <v>4573</v>
      </c>
      <c r="D602" s="2" t="s">
        <v>4574</v>
      </c>
      <c r="E602" s="2" t="s">
        <v>4575</v>
      </c>
      <c r="F602" s="2" t="s">
        <v>2016</v>
      </c>
      <c r="G602" s="2" t="s">
        <v>1940</v>
      </c>
      <c r="H602" s="2">
        <v>19141</v>
      </c>
      <c r="I602" t="s">
        <v>1950</v>
      </c>
    </row>
    <row r="603" spans="1:9" x14ac:dyDescent="0.3">
      <c r="A603" s="2" t="s">
        <v>1189</v>
      </c>
      <c r="B603" s="2" t="s">
        <v>4576</v>
      </c>
      <c r="C603" s="2" t="s">
        <v>4577</v>
      </c>
      <c r="D603" s="2" t="s">
        <v>4578</v>
      </c>
      <c r="E603" s="2" t="s">
        <v>4579</v>
      </c>
      <c r="F603" s="2" t="s">
        <v>2007</v>
      </c>
      <c r="G603" s="2" t="s">
        <v>1940</v>
      </c>
      <c r="H603" s="2">
        <v>41905</v>
      </c>
      <c r="I603" t="s">
        <v>1941</v>
      </c>
    </row>
    <row r="604" spans="1:9" x14ac:dyDescent="0.3">
      <c r="A604" s="2" t="s">
        <v>1191</v>
      </c>
      <c r="B604" s="2" t="s">
        <v>4580</v>
      </c>
      <c r="C604" s="2" t="s">
        <v>4581</v>
      </c>
      <c r="D604" s="2" t="s">
        <v>4582</v>
      </c>
      <c r="E604" s="2" t="s">
        <v>4583</v>
      </c>
      <c r="F604" s="2" t="s">
        <v>2210</v>
      </c>
      <c r="G604" s="2" t="s">
        <v>1940</v>
      </c>
      <c r="H604" s="2">
        <v>43666</v>
      </c>
      <c r="I604" t="s">
        <v>1941</v>
      </c>
    </row>
    <row r="605" spans="1:9" x14ac:dyDescent="0.3">
      <c r="A605" s="2" t="s">
        <v>1193</v>
      </c>
      <c r="B605" s="2" t="s">
        <v>4584</v>
      </c>
      <c r="C605" s="2" t="s">
        <v>4585</v>
      </c>
      <c r="D605" s="2"/>
      <c r="E605" s="2" t="s">
        <v>4586</v>
      </c>
      <c r="F605" s="2" t="s">
        <v>2339</v>
      </c>
      <c r="G605" s="2" t="s">
        <v>1940</v>
      </c>
      <c r="H605" s="2">
        <v>80945</v>
      </c>
      <c r="I605" t="s">
        <v>1950</v>
      </c>
    </row>
    <row r="606" spans="1:9" x14ac:dyDescent="0.3">
      <c r="A606" s="2" t="s">
        <v>1195</v>
      </c>
      <c r="B606" s="2" t="s">
        <v>4587</v>
      </c>
      <c r="C606" s="2"/>
      <c r="D606" s="2" t="s">
        <v>4588</v>
      </c>
      <c r="E606" s="2" t="s">
        <v>4589</v>
      </c>
      <c r="F606" s="2" t="s">
        <v>3838</v>
      </c>
      <c r="G606" s="2" t="s">
        <v>1948</v>
      </c>
      <c r="H606" s="2" t="s">
        <v>3839</v>
      </c>
      <c r="I606" t="s">
        <v>1950</v>
      </c>
    </row>
    <row r="607" spans="1:9" x14ac:dyDescent="0.3">
      <c r="A607" s="2" t="s">
        <v>1197</v>
      </c>
      <c r="B607" s="2" t="s">
        <v>4590</v>
      </c>
      <c r="C607" s="2" t="s">
        <v>4591</v>
      </c>
      <c r="D607" s="2" t="s">
        <v>4592</v>
      </c>
      <c r="E607" s="2" t="s">
        <v>4593</v>
      </c>
      <c r="F607" s="2" t="s">
        <v>4594</v>
      </c>
      <c r="G607" s="2" t="s">
        <v>1940</v>
      </c>
      <c r="H607" s="2">
        <v>15274</v>
      </c>
      <c r="I607" t="s">
        <v>1941</v>
      </c>
    </row>
    <row r="608" spans="1:9" x14ac:dyDescent="0.3">
      <c r="A608" s="2" t="s">
        <v>4595</v>
      </c>
      <c r="B608" s="2" t="s">
        <v>4596</v>
      </c>
      <c r="C608" s="2" t="s">
        <v>4597</v>
      </c>
      <c r="D608" s="2" t="s">
        <v>4598</v>
      </c>
      <c r="E608" s="2" t="s">
        <v>4599</v>
      </c>
      <c r="F608" s="2" t="s">
        <v>3387</v>
      </c>
      <c r="G608" s="2" t="s">
        <v>1940</v>
      </c>
      <c r="H608" s="2">
        <v>33411</v>
      </c>
      <c r="I608" t="s">
        <v>1950</v>
      </c>
    </row>
    <row r="609" spans="1:9" x14ac:dyDescent="0.3">
      <c r="A609" s="2" t="s">
        <v>1200</v>
      </c>
      <c r="B609" s="2" t="s">
        <v>4600</v>
      </c>
      <c r="C609" s="2" t="s">
        <v>4601</v>
      </c>
      <c r="D609" s="2" t="s">
        <v>4602</v>
      </c>
      <c r="E609" s="2" t="s">
        <v>4603</v>
      </c>
      <c r="F609" s="2" t="s">
        <v>3523</v>
      </c>
      <c r="G609" s="2" t="s">
        <v>1940</v>
      </c>
      <c r="H609" s="2">
        <v>71115</v>
      </c>
      <c r="I609" t="s">
        <v>1941</v>
      </c>
    </row>
    <row r="610" spans="1:9" x14ac:dyDescent="0.3">
      <c r="A610" s="2" t="s">
        <v>1202</v>
      </c>
      <c r="B610" s="2" t="s">
        <v>4604</v>
      </c>
      <c r="C610" s="2"/>
      <c r="D610" s="2"/>
      <c r="E610" s="2" t="s">
        <v>4605</v>
      </c>
      <c r="F610" s="2" t="s">
        <v>4192</v>
      </c>
      <c r="G610" s="2" t="s">
        <v>1940</v>
      </c>
      <c r="H610" s="2">
        <v>44105</v>
      </c>
      <c r="I610" t="s">
        <v>1950</v>
      </c>
    </row>
    <row r="611" spans="1:9" x14ac:dyDescent="0.3">
      <c r="A611" s="2" t="s">
        <v>1204</v>
      </c>
      <c r="B611" s="2" t="s">
        <v>4606</v>
      </c>
      <c r="C611" s="2" t="s">
        <v>4607</v>
      </c>
      <c r="D611" s="2" t="s">
        <v>4608</v>
      </c>
      <c r="E611" s="2" t="s">
        <v>4609</v>
      </c>
      <c r="F611" s="2" t="s">
        <v>3120</v>
      </c>
      <c r="G611" s="2" t="s">
        <v>1940</v>
      </c>
      <c r="H611" s="2">
        <v>53234</v>
      </c>
      <c r="I611" t="s">
        <v>1941</v>
      </c>
    </row>
    <row r="612" spans="1:9" x14ac:dyDescent="0.3">
      <c r="A612" s="2" t="s">
        <v>1206</v>
      </c>
      <c r="B612" s="2" t="s">
        <v>4610</v>
      </c>
      <c r="C612" s="2" t="s">
        <v>4611</v>
      </c>
      <c r="D612" s="2" t="s">
        <v>4612</v>
      </c>
      <c r="E612" s="2" t="s">
        <v>4613</v>
      </c>
      <c r="F612" s="2" t="s">
        <v>2190</v>
      </c>
      <c r="G612" s="2" t="s">
        <v>1940</v>
      </c>
      <c r="H612" s="2">
        <v>33345</v>
      </c>
      <c r="I612" t="s">
        <v>1950</v>
      </c>
    </row>
    <row r="613" spans="1:9" x14ac:dyDescent="0.3">
      <c r="A613" s="2" t="s">
        <v>1208</v>
      </c>
      <c r="B613" s="2" t="s">
        <v>4614</v>
      </c>
      <c r="C613" s="2" t="s">
        <v>4615</v>
      </c>
      <c r="D613" s="2" t="s">
        <v>4616</v>
      </c>
      <c r="E613" s="2" t="s">
        <v>4617</v>
      </c>
      <c r="F613" s="2" t="s">
        <v>3523</v>
      </c>
      <c r="G613" s="2" t="s">
        <v>1940</v>
      </c>
      <c r="H613" s="2">
        <v>71105</v>
      </c>
      <c r="I613" t="s">
        <v>1950</v>
      </c>
    </row>
    <row r="614" spans="1:9" x14ac:dyDescent="0.3">
      <c r="A614" s="2" t="s">
        <v>1210</v>
      </c>
      <c r="B614" s="2" t="s">
        <v>4618</v>
      </c>
      <c r="C614" s="2"/>
      <c r="D614" s="2" t="s">
        <v>4619</v>
      </c>
      <c r="E614" s="2" t="s">
        <v>4620</v>
      </c>
      <c r="F614" s="2" t="s">
        <v>2365</v>
      </c>
      <c r="G614" s="2" t="s">
        <v>1948</v>
      </c>
      <c r="H614" s="2" t="s">
        <v>2544</v>
      </c>
      <c r="I614" t="s">
        <v>1950</v>
      </c>
    </row>
    <row r="615" spans="1:9" x14ac:dyDescent="0.3">
      <c r="A615" s="2" t="s">
        <v>1212</v>
      </c>
      <c r="B615" s="2" t="s">
        <v>4621</v>
      </c>
      <c r="C615" s="2"/>
      <c r="D615" s="2" t="s">
        <v>4622</v>
      </c>
      <c r="E615" s="2" t="s">
        <v>4623</v>
      </c>
      <c r="F615" s="2" t="s">
        <v>2998</v>
      </c>
      <c r="G615" s="2" t="s">
        <v>1940</v>
      </c>
      <c r="H615" s="2">
        <v>94207</v>
      </c>
      <c r="I615" t="s">
        <v>1950</v>
      </c>
    </row>
    <row r="616" spans="1:9" x14ac:dyDescent="0.3">
      <c r="A616" s="2" t="s">
        <v>4624</v>
      </c>
      <c r="B616" s="2" t="s">
        <v>4625</v>
      </c>
      <c r="C616" s="2"/>
      <c r="D616" s="2" t="s">
        <v>4626</v>
      </c>
      <c r="E616" s="2" t="s">
        <v>4627</v>
      </c>
      <c r="F616" s="2" t="s">
        <v>2505</v>
      </c>
      <c r="G616" s="2" t="s">
        <v>1940</v>
      </c>
      <c r="H616" s="2">
        <v>37240</v>
      </c>
      <c r="I616" t="s">
        <v>1950</v>
      </c>
    </row>
    <row r="617" spans="1:9" x14ac:dyDescent="0.3">
      <c r="A617" s="2" t="s">
        <v>1215</v>
      </c>
      <c r="B617" s="2" t="s">
        <v>4628</v>
      </c>
      <c r="C617" s="2" t="s">
        <v>4629</v>
      </c>
      <c r="D617" s="2" t="s">
        <v>4630</v>
      </c>
      <c r="E617" s="2" t="s">
        <v>4631</v>
      </c>
      <c r="F617" s="2" t="s">
        <v>2549</v>
      </c>
      <c r="G617" s="2" t="s">
        <v>1940</v>
      </c>
      <c r="H617" s="2">
        <v>58122</v>
      </c>
      <c r="I617" t="s">
        <v>1941</v>
      </c>
    </row>
    <row r="618" spans="1:9" x14ac:dyDescent="0.3">
      <c r="A618" s="2" t="s">
        <v>1217</v>
      </c>
      <c r="B618" s="2" t="s">
        <v>4632</v>
      </c>
      <c r="C618" s="2" t="s">
        <v>4633</v>
      </c>
      <c r="D618" s="2" t="s">
        <v>4634</v>
      </c>
      <c r="E618" s="2" t="s">
        <v>4635</v>
      </c>
      <c r="F618" s="2" t="s">
        <v>4636</v>
      </c>
      <c r="G618" s="2" t="s">
        <v>2115</v>
      </c>
      <c r="H618" s="2" t="s">
        <v>4637</v>
      </c>
      <c r="I618" t="s">
        <v>1950</v>
      </c>
    </row>
    <row r="619" spans="1:9" x14ac:dyDescent="0.3">
      <c r="A619" s="2" t="s">
        <v>1219</v>
      </c>
      <c r="B619" s="2" t="s">
        <v>4638</v>
      </c>
      <c r="C619" s="2" t="s">
        <v>4639</v>
      </c>
      <c r="D619" s="2" t="s">
        <v>4640</v>
      </c>
      <c r="E619" s="2" t="s">
        <v>4641</v>
      </c>
      <c r="F619" s="2" t="s">
        <v>2815</v>
      </c>
      <c r="G619" s="2" t="s">
        <v>1940</v>
      </c>
      <c r="H619" s="2">
        <v>74184</v>
      </c>
      <c r="I619" t="s">
        <v>1950</v>
      </c>
    </row>
    <row r="620" spans="1:9" x14ac:dyDescent="0.3">
      <c r="A620" s="2" t="s">
        <v>1221</v>
      </c>
      <c r="B620" s="2" t="s">
        <v>4642</v>
      </c>
      <c r="C620" s="2" t="s">
        <v>4643</v>
      </c>
      <c r="D620" s="2" t="s">
        <v>4644</v>
      </c>
      <c r="E620" s="2" t="s">
        <v>4645</v>
      </c>
      <c r="F620" s="2" t="s">
        <v>2036</v>
      </c>
      <c r="G620" s="2" t="s">
        <v>1940</v>
      </c>
      <c r="H620" s="2">
        <v>10045</v>
      </c>
      <c r="I620" t="s">
        <v>1941</v>
      </c>
    </row>
    <row r="621" spans="1:9" x14ac:dyDescent="0.3">
      <c r="A621" s="2" t="s">
        <v>1223</v>
      </c>
      <c r="B621" s="2" t="s">
        <v>4646</v>
      </c>
      <c r="C621" s="2" t="s">
        <v>4647</v>
      </c>
      <c r="D621" s="2" t="s">
        <v>4648</v>
      </c>
      <c r="E621" s="2" t="s">
        <v>4649</v>
      </c>
      <c r="F621" s="2" t="s">
        <v>4650</v>
      </c>
      <c r="G621" s="2" t="s">
        <v>1940</v>
      </c>
      <c r="H621" s="2">
        <v>34642</v>
      </c>
      <c r="I621" t="s">
        <v>1941</v>
      </c>
    </row>
    <row r="622" spans="1:9" x14ac:dyDescent="0.3">
      <c r="A622" s="2" t="s">
        <v>4651</v>
      </c>
      <c r="B622" s="2" t="s">
        <v>4652</v>
      </c>
      <c r="C622" s="2" t="s">
        <v>4653</v>
      </c>
      <c r="D622" s="2" t="s">
        <v>4654</v>
      </c>
      <c r="E622" s="2" t="s">
        <v>4655</v>
      </c>
      <c r="F622" s="2" t="s">
        <v>3917</v>
      </c>
      <c r="G622" s="2" t="s">
        <v>1948</v>
      </c>
      <c r="H622" s="2" t="s">
        <v>3918</v>
      </c>
      <c r="I622" t="s">
        <v>1950</v>
      </c>
    </row>
    <row r="623" spans="1:9" x14ac:dyDescent="0.3">
      <c r="A623" s="2" t="s">
        <v>1227</v>
      </c>
      <c r="B623" s="2" t="s">
        <v>4656</v>
      </c>
      <c r="C623" s="2" t="s">
        <v>4657</v>
      </c>
      <c r="D623" s="2" t="s">
        <v>4658</v>
      </c>
      <c r="E623" s="2" t="s">
        <v>4659</v>
      </c>
      <c r="F623" s="2" t="s">
        <v>2021</v>
      </c>
      <c r="G623" s="2" t="s">
        <v>1940</v>
      </c>
      <c r="H623" s="2">
        <v>97296</v>
      </c>
      <c r="I623" t="s">
        <v>1950</v>
      </c>
    </row>
    <row r="624" spans="1:9" x14ac:dyDescent="0.3">
      <c r="A624" s="2" t="s">
        <v>1229</v>
      </c>
      <c r="B624" s="2" t="s">
        <v>4660</v>
      </c>
      <c r="C624" s="2" t="s">
        <v>4661</v>
      </c>
      <c r="D624" s="2"/>
      <c r="E624" s="2" t="s">
        <v>4662</v>
      </c>
      <c r="F624" s="2" t="s">
        <v>3369</v>
      </c>
      <c r="G624" s="2" t="s">
        <v>1940</v>
      </c>
      <c r="H624" s="2">
        <v>89115</v>
      </c>
      <c r="I624" t="s">
        <v>1950</v>
      </c>
    </row>
    <row r="625" spans="1:9" x14ac:dyDescent="0.3">
      <c r="A625" s="2" t="s">
        <v>1231</v>
      </c>
      <c r="B625" s="2" t="s">
        <v>4663</v>
      </c>
      <c r="C625" s="2"/>
      <c r="D625" s="2" t="s">
        <v>4664</v>
      </c>
      <c r="E625" s="2" t="s">
        <v>4665</v>
      </c>
      <c r="F625" s="2" t="s">
        <v>4666</v>
      </c>
      <c r="G625" s="2" t="s">
        <v>2115</v>
      </c>
      <c r="H625" s="2" t="s">
        <v>4667</v>
      </c>
      <c r="I625" t="s">
        <v>1950</v>
      </c>
    </row>
    <row r="626" spans="1:9" x14ac:dyDescent="0.3">
      <c r="A626" s="2" t="s">
        <v>1233</v>
      </c>
      <c r="B626" s="2" t="s">
        <v>4668</v>
      </c>
      <c r="C626" s="2" t="s">
        <v>4669</v>
      </c>
      <c r="D626" s="2"/>
      <c r="E626" s="2" t="s">
        <v>4670</v>
      </c>
      <c r="F626" s="2" t="s">
        <v>4671</v>
      </c>
      <c r="G626" s="2" t="s">
        <v>1948</v>
      </c>
      <c r="H626" s="2" t="s">
        <v>4672</v>
      </c>
      <c r="I626" t="s">
        <v>1941</v>
      </c>
    </row>
    <row r="627" spans="1:9" x14ac:dyDescent="0.3">
      <c r="A627" s="2" t="s">
        <v>1235</v>
      </c>
      <c r="B627" s="2" t="s">
        <v>4673</v>
      </c>
      <c r="C627" s="2" t="s">
        <v>4674</v>
      </c>
      <c r="D627" s="2" t="s">
        <v>4675</v>
      </c>
      <c r="E627" s="2" t="s">
        <v>4676</v>
      </c>
      <c r="F627" s="2" t="s">
        <v>3089</v>
      </c>
      <c r="G627" s="2" t="s">
        <v>1940</v>
      </c>
      <c r="H627" s="2">
        <v>94159</v>
      </c>
      <c r="I627" t="s">
        <v>1950</v>
      </c>
    </row>
    <row r="628" spans="1:9" x14ac:dyDescent="0.3">
      <c r="A628" s="2" t="s">
        <v>1237</v>
      </c>
      <c r="B628" s="2" t="s">
        <v>4677</v>
      </c>
      <c r="C628" s="2" t="s">
        <v>4678</v>
      </c>
      <c r="D628" s="2" t="s">
        <v>4679</v>
      </c>
      <c r="E628" s="2" t="s">
        <v>4680</v>
      </c>
      <c r="F628" s="2" t="s">
        <v>4594</v>
      </c>
      <c r="G628" s="2" t="s">
        <v>1940</v>
      </c>
      <c r="H628" s="2">
        <v>15274</v>
      </c>
      <c r="I628" t="s">
        <v>1950</v>
      </c>
    </row>
    <row r="629" spans="1:9" x14ac:dyDescent="0.3">
      <c r="A629" s="2" t="s">
        <v>1239</v>
      </c>
      <c r="B629" s="2" t="s">
        <v>4681</v>
      </c>
      <c r="C629" s="2" t="s">
        <v>4682</v>
      </c>
      <c r="D629" s="2" t="s">
        <v>4683</v>
      </c>
      <c r="E629" s="2" t="s">
        <v>4684</v>
      </c>
      <c r="F629" s="2" t="s">
        <v>2026</v>
      </c>
      <c r="G629" s="2" t="s">
        <v>1940</v>
      </c>
      <c r="H629" s="2">
        <v>77281</v>
      </c>
      <c r="I629" t="s">
        <v>1941</v>
      </c>
    </row>
    <row r="630" spans="1:9" x14ac:dyDescent="0.3">
      <c r="A630" s="2" t="s">
        <v>1241</v>
      </c>
      <c r="B630" s="2" t="s">
        <v>4685</v>
      </c>
      <c r="C630" s="2" t="s">
        <v>4686</v>
      </c>
      <c r="D630" s="2" t="s">
        <v>4687</v>
      </c>
      <c r="E630" s="2" t="s">
        <v>4688</v>
      </c>
      <c r="F630" s="2" t="s">
        <v>4689</v>
      </c>
      <c r="G630" s="2" t="s">
        <v>1948</v>
      </c>
      <c r="H630" s="2" t="s">
        <v>2031</v>
      </c>
      <c r="I630" t="s">
        <v>1941</v>
      </c>
    </row>
    <row r="631" spans="1:9" x14ac:dyDescent="0.3">
      <c r="A631" s="2" t="s">
        <v>1225</v>
      </c>
      <c r="B631" s="2" t="s">
        <v>4690</v>
      </c>
      <c r="C631" s="2" t="s">
        <v>4691</v>
      </c>
      <c r="D631" s="2"/>
      <c r="E631" s="2" t="s">
        <v>4692</v>
      </c>
      <c r="F631" s="2" t="s">
        <v>2190</v>
      </c>
      <c r="G631" s="2" t="s">
        <v>1940</v>
      </c>
      <c r="H631" s="2">
        <v>33345</v>
      </c>
      <c r="I631" t="s">
        <v>1950</v>
      </c>
    </row>
    <row r="632" spans="1:9" x14ac:dyDescent="0.3">
      <c r="A632" s="2" t="s">
        <v>4693</v>
      </c>
      <c r="B632" s="2" t="s">
        <v>4694</v>
      </c>
      <c r="C632" s="2" t="s">
        <v>4695</v>
      </c>
      <c r="D632" s="2" t="s">
        <v>4696</v>
      </c>
      <c r="E632" s="2" t="s">
        <v>4697</v>
      </c>
      <c r="F632" s="2" t="s">
        <v>3178</v>
      </c>
      <c r="G632" s="2" t="s">
        <v>1940</v>
      </c>
      <c r="H632" s="2">
        <v>76210</v>
      </c>
      <c r="I632" t="s">
        <v>1950</v>
      </c>
    </row>
    <row r="633" spans="1:9" x14ac:dyDescent="0.3">
      <c r="A633" s="2" t="s">
        <v>4698</v>
      </c>
      <c r="B633" s="2" t="s">
        <v>4699</v>
      </c>
      <c r="C633" s="2" t="s">
        <v>4700</v>
      </c>
      <c r="D633" s="2" t="s">
        <v>4701</v>
      </c>
      <c r="E633" s="2" t="s">
        <v>4702</v>
      </c>
      <c r="F633" s="2" t="s">
        <v>3966</v>
      </c>
      <c r="G633" s="2" t="s">
        <v>1948</v>
      </c>
      <c r="H633" s="2" t="s">
        <v>2770</v>
      </c>
      <c r="I633" t="s">
        <v>1941</v>
      </c>
    </row>
    <row r="634" spans="1:9" x14ac:dyDescent="0.3">
      <c r="A634" s="2" t="s">
        <v>1243</v>
      </c>
      <c r="B634" s="2" t="s">
        <v>4703</v>
      </c>
      <c r="C634" s="2" t="s">
        <v>4704</v>
      </c>
      <c r="D634" s="2" t="s">
        <v>4705</v>
      </c>
      <c r="E634" s="2" t="s">
        <v>4706</v>
      </c>
      <c r="F634" s="2" t="s">
        <v>1985</v>
      </c>
      <c r="G634" s="2" t="s">
        <v>1940</v>
      </c>
      <c r="H634" s="2">
        <v>90005</v>
      </c>
      <c r="I634" t="s">
        <v>1950</v>
      </c>
    </row>
    <row r="635" spans="1:9" x14ac:dyDescent="0.3">
      <c r="A635" s="2" t="s">
        <v>1245</v>
      </c>
      <c r="B635" s="2" t="s">
        <v>4707</v>
      </c>
      <c r="C635" s="2" t="s">
        <v>4708</v>
      </c>
      <c r="D635" s="2" t="s">
        <v>4709</v>
      </c>
      <c r="E635" s="2" t="s">
        <v>4710</v>
      </c>
      <c r="F635" s="2" t="s">
        <v>3003</v>
      </c>
      <c r="G635" s="2" t="s">
        <v>1940</v>
      </c>
      <c r="H635" s="2">
        <v>18706</v>
      </c>
      <c r="I635" t="s">
        <v>1950</v>
      </c>
    </row>
    <row r="636" spans="1:9" x14ac:dyDescent="0.3">
      <c r="A636" s="2" t="s">
        <v>1247</v>
      </c>
      <c r="B636" s="2" t="s">
        <v>4711</v>
      </c>
      <c r="C636" s="2" t="s">
        <v>4712</v>
      </c>
      <c r="D636" s="2" t="s">
        <v>4713</v>
      </c>
      <c r="E636" s="2" t="s">
        <v>4714</v>
      </c>
      <c r="F636" s="2" t="s">
        <v>3178</v>
      </c>
      <c r="G636" s="2" t="s">
        <v>1940</v>
      </c>
      <c r="H636" s="2">
        <v>76205</v>
      </c>
      <c r="I636" t="s">
        <v>1950</v>
      </c>
    </row>
    <row r="637" spans="1:9" x14ac:dyDescent="0.3">
      <c r="A637" s="2" t="s">
        <v>1249</v>
      </c>
      <c r="B637" s="2" t="s">
        <v>4715</v>
      </c>
      <c r="C637" s="2" t="s">
        <v>4716</v>
      </c>
      <c r="D637" s="2" t="s">
        <v>4717</v>
      </c>
      <c r="E637" s="2" t="s">
        <v>4718</v>
      </c>
      <c r="F637" s="2" t="s">
        <v>2956</v>
      </c>
      <c r="G637" s="2" t="s">
        <v>1940</v>
      </c>
      <c r="H637" s="2">
        <v>64082</v>
      </c>
      <c r="I637" t="s">
        <v>1941</v>
      </c>
    </row>
    <row r="638" spans="1:9" x14ac:dyDescent="0.3">
      <c r="A638" s="2" t="s">
        <v>1251</v>
      </c>
      <c r="B638" s="2" t="s">
        <v>4719</v>
      </c>
      <c r="C638" s="2" t="s">
        <v>4720</v>
      </c>
      <c r="D638" s="2" t="s">
        <v>4721</v>
      </c>
      <c r="E638" s="2" t="s">
        <v>4722</v>
      </c>
      <c r="F638" s="2" t="s">
        <v>2126</v>
      </c>
      <c r="G638" s="2" t="s">
        <v>1940</v>
      </c>
      <c r="H638" s="2">
        <v>72209</v>
      </c>
      <c r="I638" t="s">
        <v>1941</v>
      </c>
    </row>
    <row r="639" spans="1:9" x14ac:dyDescent="0.3">
      <c r="A639" s="2" t="s">
        <v>1253</v>
      </c>
      <c r="B639" s="2" t="s">
        <v>4723</v>
      </c>
      <c r="C639" s="2" t="s">
        <v>4724</v>
      </c>
      <c r="D639" s="2" t="s">
        <v>4725</v>
      </c>
      <c r="E639" s="2" t="s">
        <v>4726</v>
      </c>
      <c r="F639" s="2" t="s">
        <v>4727</v>
      </c>
      <c r="G639" s="2" t="s">
        <v>1948</v>
      </c>
      <c r="H639" s="2" t="s">
        <v>2830</v>
      </c>
      <c r="I639" t="s">
        <v>1941</v>
      </c>
    </row>
    <row r="640" spans="1:9" x14ac:dyDescent="0.3">
      <c r="A640" s="2" t="s">
        <v>1255</v>
      </c>
      <c r="B640" s="2" t="s">
        <v>4728</v>
      </c>
      <c r="C640" s="2"/>
      <c r="D640" s="2" t="s">
        <v>4729</v>
      </c>
      <c r="E640" s="2" t="s">
        <v>4730</v>
      </c>
      <c r="F640" s="2" t="s">
        <v>4415</v>
      </c>
      <c r="G640" s="2" t="s">
        <v>1948</v>
      </c>
      <c r="H640" s="2" t="s">
        <v>4416</v>
      </c>
      <c r="I640" t="s">
        <v>1941</v>
      </c>
    </row>
    <row r="641" spans="1:9" x14ac:dyDescent="0.3">
      <c r="A641" s="2" t="s">
        <v>1257</v>
      </c>
      <c r="B641" s="2" t="s">
        <v>4731</v>
      </c>
      <c r="C641" s="2" t="s">
        <v>4732</v>
      </c>
      <c r="D641" s="2" t="s">
        <v>4733</v>
      </c>
      <c r="E641" s="2" t="s">
        <v>4734</v>
      </c>
      <c r="F641" s="2" t="s">
        <v>3142</v>
      </c>
      <c r="G641" s="2" t="s">
        <v>1940</v>
      </c>
      <c r="H641" s="2">
        <v>16534</v>
      </c>
      <c r="I641" t="s">
        <v>1941</v>
      </c>
    </row>
    <row r="642" spans="1:9" x14ac:dyDescent="0.3">
      <c r="A642" s="2" t="s">
        <v>4735</v>
      </c>
      <c r="B642" s="2" t="s">
        <v>4736</v>
      </c>
      <c r="C642" s="2"/>
      <c r="D642" s="2" t="s">
        <v>4737</v>
      </c>
      <c r="E642" s="2" t="s">
        <v>4738</v>
      </c>
      <c r="F642" s="2" t="s">
        <v>3163</v>
      </c>
      <c r="G642" s="2" t="s">
        <v>2115</v>
      </c>
      <c r="H642" s="2" t="s">
        <v>3164</v>
      </c>
      <c r="I642" t="s">
        <v>1950</v>
      </c>
    </row>
    <row r="643" spans="1:9" x14ac:dyDescent="0.3">
      <c r="A643" s="2" t="s">
        <v>1261</v>
      </c>
      <c r="B643" s="2" t="s">
        <v>4739</v>
      </c>
      <c r="C643" s="2" t="s">
        <v>4740</v>
      </c>
      <c r="D643" s="2" t="s">
        <v>4741</v>
      </c>
      <c r="E643" s="2" t="s">
        <v>4742</v>
      </c>
      <c r="F643" s="2" t="s">
        <v>4594</v>
      </c>
      <c r="G643" s="2" t="s">
        <v>1940</v>
      </c>
      <c r="H643" s="2">
        <v>15255</v>
      </c>
      <c r="I643" t="s">
        <v>1941</v>
      </c>
    </row>
    <row r="644" spans="1:9" x14ac:dyDescent="0.3">
      <c r="A644" s="2" t="s">
        <v>1263</v>
      </c>
      <c r="B644" s="2" t="s">
        <v>4743</v>
      </c>
      <c r="C644" s="2" t="s">
        <v>4744</v>
      </c>
      <c r="D644" s="2" t="s">
        <v>4745</v>
      </c>
      <c r="E644" s="2" t="s">
        <v>4746</v>
      </c>
      <c r="F644" s="2" t="s">
        <v>4747</v>
      </c>
      <c r="G644" s="2" t="s">
        <v>2115</v>
      </c>
      <c r="H644" s="2" t="s">
        <v>4748</v>
      </c>
      <c r="I644" t="s">
        <v>1941</v>
      </c>
    </row>
    <row r="645" spans="1:9" x14ac:dyDescent="0.3">
      <c r="A645" s="2" t="s">
        <v>1265</v>
      </c>
      <c r="B645" s="2" t="s">
        <v>4749</v>
      </c>
      <c r="C645" s="2" t="s">
        <v>4750</v>
      </c>
      <c r="D645" s="2"/>
      <c r="E645" s="2" t="s">
        <v>4751</v>
      </c>
      <c r="F645" s="2" t="s">
        <v>2324</v>
      </c>
      <c r="G645" s="2" t="s">
        <v>1940</v>
      </c>
      <c r="H645" s="2">
        <v>75260</v>
      </c>
      <c r="I645" t="s">
        <v>1941</v>
      </c>
    </row>
    <row r="646" spans="1:9" x14ac:dyDescent="0.3">
      <c r="A646" s="2" t="s">
        <v>1267</v>
      </c>
      <c r="B646" s="2" t="s">
        <v>4752</v>
      </c>
      <c r="C646" s="2"/>
      <c r="D646" s="2" t="s">
        <v>4753</v>
      </c>
      <c r="E646" s="2" t="s">
        <v>4754</v>
      </c>
      <c r="F646" s="2" t="s">
        <v>3580</v>
      </c>
      <c r="G646" s="2" t="s">
        <v>1940</v>
      </c>
      <c r="H646" s="2">
        <v>33233</v>
      </c>
      <c r="I646" t="s">
        <v>1950</v>
      </c>
    </row>
    <row r="647" spans="1:9" x14ac:dyDescent="0.3">
      <c r="A647" s="2" t="s">
        <v>1269</v>
      </c>
      <c r="B647" s="2" t="s">
        <v>4755</v>
      </c>
      <c r="C647" s="2" t="s">
        <v>4756</v>
      </c>
      <c r="D647" s="2" t="s">
        <v>4757</v>
      </c>
      <c r="E647" s="2" t="s">
        <v>4758</v>
      </c>
      <c r="F647" s="2" t="s">
        <v>4759</v>
      </c>
      <c r="G647" s="2" t="s">
        <v>1940</v>
      </c>
      <c r="H647" s="2">
        <v>76905</v>
      </c>
      <c r="I647" t="s">
        <v>1941</v>
      </c>
    </row>
    <row r="648" spans="1:9" x14ac:dyDescent="0.3">
      <c r="A648" s="2" t="s">
        <v>1271</v>
      </c>
      <c r="B648" s="2" t="s">
        <v>4760</v>
      </c>
      <c r="C648" s="2" t="s">
        <v>4761</v>
      </c>
      <c r="D648" s="2" t="s">
        <v>4762</v>
      </c>
      <c r="E648" s="2" t="s">
        <v>4763</v>
      </c>
      <c r="F648" s="2" t="s">
        <v>2880</v>
      </c>
      <c r="G648" s="2" t="s">
        <v>1940</v>
      </c>
      <c r="H648" s="2">
        <v>12205</v>
      </c>
      <c r="I648" t="s">
        <v>1941</v>
      </c>
    </row>
    <row r="649" spans="1:9" x14ac:dyDescent="0.3">
      <c r="A649" s="2" t="s">
        <v>1273</v>
      </c>
      <c r="B649" s="2" t="s">
        <v>4764</v>
      </c>
      <c r="C649" s="2" t="s">
        <v>4765</v>
      </c>
      <c r="D649" s="2" t="s">
        <v>4766</v>
      </c>
      <c r="E649" s="2" t="s">
        <v>4767</v>
      </c>
      <c r="F649" s="2" t="s">
        <v>4768</v>
      </c>
      <c r="G649" s="2" t="s">
        <v>2115</v>
      </c>
      <c r="H649" s="2" t="s">
        <v>4769</v>
      </c>
      <c r="I649" t="s">
        <v>1941</v>
      </c>
    </row>
    <row r="650" spans="1:9" x14ac:dyDescent="0.3">
      <c r="A650" s="2" t="s">
        <v>1259</v>
      </c>
      <c r="B650" s="2" t="s">
        <v>4770</v>
      </c>
      <c r="C650" s="2" t="s">
        <v>4771</v>
      </c>
      <c r="D650" s="2" t="s">
        <v>4772</v>
      </c>
      <c r="E650" s="2" t="s">
        <v>4773</v>
      </c>
      <c r="F650" s="2" t="s">
        <v>2286</v>
      </c>
      <c r="G650" s="2" t="s">
        <v>1940</v>
      </c>
      <c r="H650" s="2">
        <v>43240</v>
      </c>
      <c r="I650" t="s">
        <v>1950</v>
      </c>
    </row>
    <row r="651" spans="1:9" x14ac:dyDescent="0.3">
      <c r="A651" s="2" t="s">
        <v>1276</v>
      </c>
      <c r="B651" s="2" t="s">
        <v>4774</v>
      </c>
      <c r="C651" s="2" t="s">
        <v>4775</v>
      </c>
      <c r="D651" s="2" t="s">
        <v>4776</v>
      </c>
      <c r="E651" s="2" t="s">
        <v>4777</v>
      </c>
      <c r="F651" s="2" t="s">
        <v>4778</v>
      </c>
      <c r="G651" s="2" t="s">
        <v>2115</v>
      </c>
      <c r="H651" s="2" t="s">
        <v>4779</v>
      </c>
      <c r="I651" t="s">
        <v>1950</v>
      </c>
    </row>
    <row r="652" spans="1:9" x14ac:dyDescent="0.3">
      <c r="A652" s="2" t="s">
        <v>1278</v>
      </c>
      <c r="B652" s="2" t="s">
        <v>4780</v>
      </c>
      <c r="C652" s="2" t="s">
        <v>4781</v>
      </c>
      <c r="D652" s="2" t="s">
        <v>4782</v>
      </c>
      <c r="E652" s="2" t="s">
        <v>4783</v>
      </c>
      <c r="F652" s="2" t="s">
        <v>2382</v>
      </c>
      <c r="G652" s="2" t="s">
        <v>1940</v>
      </c>
      <c r="H652" s="2">
        <v>92883</v>
      </c>
      <c r="I652" t="s">
        <v>1941</v>
      </c>
    </row>
    <row r="653" spans="1:9" x14ac:dyDescent="0.3">
      <c r="A653" s="2" t="s">
        <v>1280</v>
      </c>
      <c r="B653" s="2" t="s">
        <v>4784</v>
      </c>
      <c r="C653" s="2"/>
      <c r="D653" s="2" t="s">
        <v>4785</v>
      </c>
      <c r="E653" s="2" t="s">
        <v>4786</v>
      </c>
      <c r="F653" s="2" t="s">
        <v>2185</v>
      </c>
      <c r="G653" s="2" t="s">
        <v>1940</v>
      </c>
      <c r="H653" s="2">
        <v>20436</v>
      </c>
      <c r="I653" t="s">
        <v>1950</v>
      </c>
    </row>
    <row r="654" spans="1:9" x14ac:dyDescent="0.3">
      <c r="A654" s="2" t="s">
        <v>1282</v>
      </c>
      <c r="B654" s="2" t="s">
        <v>4787</v>
      </c>
      <c r="C654" s="2" t="s">
        <v>4788</v>
      </c>
      <c r="D654" s="2"/>
      <c r="E654" s="2" t="s">
        <v>4789</v>
      </c>
      <c r="F654" s="2" t="s">
        <v>4790</v>
      </c>
      <c r="G654" s="2" t="s">
        <v>1948</v>
      </c>
      <c r="H654" s="2" t="s">
        <v>1949</v>
      </c>
      <c r="I654" t="s">
        <v>1950</v>
      </c>
    </row>
    <row r="655" spans="1:9" x14ac:dyDescent="0.3">
      <c r="A655" s="2" t="s">
        <v>1284</v>
      </c>
      <c r="B655" s="2" t="s">
        <v>4791</v>
      </c>
      <c r="C655" s="2" t="s">
        <v>4792</v>
      </c>
      <c r="D655" s="2" t="s">
        <v>4793</v>
      </c>
      <c r="E655" s="2" t="s">
        <v>4794</v>
      </c>
      <c r="F655" s="2" t="s">
        <v>2210</v>
      </c>
      <c r="G655" s="2" t="s">
        <v>1940</v>
      </c>
      <c r="H655" s="2">
        <v>43610</v>
      </c>
      <c r="I655" t="s">
        <v>1950</v>
      </c>
    </row>
    <row r="656" spans="1:9" x14ac:dyDescent="0.3">
      <c r="A656" s="2" t="s">
        <v>1286</v>
      </c>
      <c r="B656" s="2" t="s">
        <v>4795</v>
      </c>
      <c r="C656" s="2" t="s">
        <v>4796</v>
      </c>
      <c r="D656" s="2" t="s">
        <v>4797</v>
      </c>
      <c r="E656" s="2" t="s">
        <v>4798</v>
      </c>
      <c r="F656" s="2" t="s">
        <v>2185</v>
      </c>
      <c r="G656" s="2" t="s">
        <v>1940</v>
      </c>
      <c r="H656" s="2">
        <v>20088</v>
      </c>
      <c r="I656" t="s">
        <v>1950</v>
      </c>
    </row>
    <row r="657" spans="1:9" x14ac:dyDescent="0.3">
      <c r="A657" s="2" t="s">
        <v>1288</v>
      </c>
      <c r="B657" s="2" t="s">
        <v>4799</v>
      </c>
      <c r="C657" s="2" t="s">
        <v>4800</v>
      </c>
      <c r="D657" s="2"/>
      <c r="E657" s="2" t="s">
        <v>4801</v>
      </c>
      <c r="F657" s="2" t="s">
        <v>4802</v>
      </c>
      <c r="G657" s="2" t="s">
        <v>1940</v>
      </c>
      <c r="H657" s="2">
        <v>52405</v>
      </c>
      <c r="I657" t="s">
        <v>1941</v>
      </c>
    </row>
    <row r="658" spans="1:9" x14ac:dyDescent="0.3">
      <c r="A658" s="2" t="s">
        <v>1290</v>
      </c>
      <c r="B658" s="2" t="s">
        <v>4803</v>
      </c>
      <c r="C658" s="2" t="s">
        <v>4804</v>
      </c>
      <c r="D658" s="2"/>
      <c r="E658" s="2" t="s">
        <v>4805</v>
      </c>
      <c r="F658" s="2" t="s">
        <v>2092</v>
      </c>
      <c r="G658" s="2" t="s">
        <v>1940</v>
      </c>
      <c r="H658" s="2">
        <v>80045</v>
      </c>
      <c r="I658" t="s">
        <v>1950</v>
      </c>
    </row>
    <row r="659" spans="1:9" x14ac:dyDescent="0.3">
      <c r="A659" s="2" t="s">
        <v>1292</v>
      </c>
      <c r="B659" s="2" t="s">
        <v>4806</v>
      </c>
      <c r="C659" s="2" t="s">
        <v>4807</v>
      </c>
      <c r="D659" s="2" t="s">
        <v>4808</v>
      </c>
      <c r="E659" s="2" t="s">
        <v>4809</v>
      </c>
      <c r="F659" s="2" t="s">
        <v>4810</v>
      </c>
      <c r="G659" s="2" t="s">
        <v>1940</v>
      </c>
      <c r="H659" s="2">
        <v>94089</v>
      </c>
      <c r="I659" t="s">
        <v>1941</v>
      </c>
    </row>
    <row r="660" spans="1:9" x14ac:dyDescent="0.3">
      <c r="A660" s="2" t="s">
        <v>4811</v>
      </c>
      <c r="B660" s="2" t="s">
        <v>4812</v>
      </c>
      <c r="C660" s="2"/>
      <c r="D660" s="2"/>
      <c r="E660" s="2" t="s">
        <v>4813</v>
      </c>
      <c r="F660" s="2" t="s">
        <v>4354</v>
      </c>
      <c r="G660" s="2" t="s">
        <v>1948</v>
      </c>
      <c r="H660" s="2" t="s">
        <v>4355</v>
      </c>
      <c r="I660" t="s">
        <v>1941</v>
      </c>
    </row>
    <row r="661" spans="1:9" x14ac:dyDescent="0.3">
      <c r="A661" s="2" t="s">
        <v>1296</v>
      </c>
      <c r="B661" s="2" t="s">
        <v>4814</v>
      </c>
      <c r="C661" s="2" t="s">
        <v>4815</v>
      </c>
      <c r="D661" s="2" t="s">
        <v>4816</v>
      </c>
      <c r="E661" s="2" t="s">
        <v>4817</v>
      </c>
      <c r="F661" s="2" t="s">
        <v>4818</v>
      </c>
      <c r="G661" s="2" t="s">
        <v>1948</v>
      </c>
      <c r="H661" s="2" t="s">
        <v>4416</v>
      </c>
      <c r="I661" t="s">
        <v>1941</v>
      </c>
    </row>
    <row r="662" spans="1:9" x14ac:dyDescent="0.3">
      <c r="A662" s="2" t="s">
        <v>1298</v>
      </c>
      <c r="B662" s="2" t="s">
        <v>4819</v>
      </c>
      <c r="C662" s="2" t="s">
        <v>4820</v>
      </c>
      <c r="D662" s="2" t="s">
        <v>4821</v>
      </c>
      <c r="E662" s="2" t="s">
        <v>4822</v>
      </c>
      <c r="F662" s="2" t="s">
        <v>2799</v>
      </c>
      <c r="G662" s="2" t="s">
        <v>1940</v>
      </c>
      <c r="H662" s="2">
        <v>48930</v>
      </c>
      <c r="I662" t="s">
        <v>1950</v>
      </c>
    </row>
    <row r="663" spans="1:9" x14ac:dyDescent="0.3">
      <c r="A663" s="2" t="s">
        <v>1300</v>
      </c>
      <c r="B663" s="2" t="s">
        <v>4823</v>
      </c>
      <c r="C663" s="2" t="s">
        <v>4824</v>
      </c>
      <c r="D663" s="2" t="s">
        <v>4825</v>
      </c>
      <c r="E663" s="2" t="s">
        <v>4826</v>
      </c>
      <c r="F663" s="2" t="s">
        <v>2026</v>
      </c>
      <c r="G663" s="2" t="s">
        <v>1940</v>
      </c>
      <c r="H663" s="2">
        <v>77281</v>
      </c>
      <c r="I663" t="s">
        <v>1941</v>
      </c>
    </row>
    <row r="664" spans="1:9" x14ac:dyDescent="0.3">
      <c r="A664" s="2" t="s">
        <v>1302</v>
      </c>
      <c r="B664" s="2" t="s">
        <v>4827</v>
      </c>
      <c r="C664" s="2" t="s">
        <v>4828</v>
      </c>
      <c r="D664" s="2"/>
      <c r="E664" s="2" t="s">
        <v>4829</v>
      </c>
      <c r="F664" s="2" t="s">
        <v>4830</v>
      </c>
      <c r="G664" s="2" t="s">
        <v>1940</v>
      </c>
      <c r="H664" s="2">
        <v>37131</v>
      </c>
      <c r="I664" t="s">
        <v>1950</v>
      </c>
    </row>
    <row r="665" spans="1:9" x14ac:dyDescent="0.3">
      <c r="A665" s="2" t="s">
        <v>1304</v>
      </c>
      <c r="B665" s="2" t="s">
        <v>4831</v>
      </c>
      <c r="C665" s="2" t="s">
        <v>4832</v>
      </c>
      <c r="D665" s="2"/>
      <c r="E665" s="2" t="s">
        <v>4833</v>
      </c>
      <c r="F665" s="2" t="s">
        <v>2121</v>
      </c>
      <c r="G665" s="2" t="s">
        <v>1940</v>
      </c>
      <c r="H665" s="2">
        <v>25362</v>
      </c>
      <c r="I665" t="s">
        <v>1950</v>
      </c>
    </row>
    <row r="666" spans="1:9" x14ac:dyDescent="0.3">
      <c r="A666" s="2" t="s">
        <v>1306</v>
      </c>
      <c r="B666" s="2" t="s">
        <v>4834</v>
      </c>
      <c r="C666" s="2" t="s">
        <v>4835</v>
      </c>
      <c r="D666" s="2" t="s">
        <v>4836</v>
      </c>
      <c r="E666" s="2" t="s">
        <v>4837</v>
      </c>
      <c r="F666" s="2" t="s">
        <v>3142</v>
      </c>
      <c r="G666" s="2" t="s">
        <v>1940</v>
      </c>
      <c r="H666" s="2">
        <v>16534</v>
      </c>
      <c r="I666" t="s">
        <v>1950</v>
      </c>
    </row>
    <row r="667" spans="1:9" x14ac:dyDescent="0.3">
      <c r="A667" s="2" t="s">
        <v>4838</v>
      </c>
      <c r="B667" s="2" t="s">
        <v>4839</v>
      </c>
      <c r="C667" s="2" t="s">
        <v>4840</v>
      </c>
      <c r="D667" s="2" t="s">
        <v>4841</v>
      </c>
      <c r="E667" s="2" t="s">
        <v>4842</v>
      </c>
      <c r="F667" s="2" t="s">
        <v>3857</v>
      </c>
      <c r="G667" s="2" t="s">
        <v>1940</v>
      </c>
      <c r="H667" s="2">
        <v>39204</v>
      </c>
      <c r="I667" t="s">
        <v>1941</v>
      </c>
    </row>
    <row r="668" spans="1:9" x14ac:dyDescent="0.3">
      <c r="A668" s="2" t="s">
        <v>1308</v>
      </c>
      <c r="B668" s="2" t="s">
        <v>4843</v>
      </c>
      <c r="C668" s="2" t="s">
        <v>4844</v>
      </c>
      <c r="D668" s="2" t="s">
        <v>4845</v>
      </c>
      <c r="E668" s="2" t="s">
        <v>4846</v>
      </c>
      <c r="F668" s="2" t="s">
        <v>2900</v>
      </c>
      <c r="G668" s="2" t="s">
        <v>1940</v>
      </c>
      <c r="H668" s="2">
        <v>79491</v>
      </c>
      <c r="I668" t="s">
        <v>1950</v>
      </c>
    </row>
    <row r="669" spans="1:9" x14ac:dyDescent="0.3">
      <c r="A669" s="2" t="s">
        <v>1310</v>
      </c>
      <c r="B669" s="2" t="s">
        <v>4847</v>
      </c>
      <c r="C669" s="2" t="s">
        <v>4848</v>
      </c>
      <c r="D669" s="2" t="s">
        <v>4849</v>
      </c>
      <c r="E669" s="2" t="s">
        <v>4850</v>
      </c>
      <c r="F669" s="2" t="s">
        <v>4851</v>
      </c>
      <c r="G669" s="2" t="s">
        <v>1948</v>
      </c>
      <c r="H669" s="2" t="s">
        <v>2088</v>
      </c>
      <c r="I669" t="s">
        <v>1950</v>
      </c>
    </row>
    <row r="670" spans="1:9" x14ac:dyDescent="0.3">
      <c r="A670" s="2" t="s">
        <v>1294</v>
      </c>
      <c r="B670" s="2" t="s">
        <v>4852</v>
      </c>
      <c r="C670" s="2" t="s">
        <v>4853</v>
      </c>
      <c r="D670" s="2" t="s">
        <v>4854</v>
      </c>
      <c r="E670" s="2" t="s">
        <v>4855</v>
      </c>
      <c r="F670" s="2" t="s">
        <v>4480</v>
      </c>
      <c r="G670" s="2" t="s">
        <v>1940</v>
      </c>
      <c r="H670" s="2">
        <v>27717</v>
      </c>
      <c r="I670" t="s">
        <v>1941</v>
      </c>
    </row>
    <row r="671" spans="1:9" x14ac:dyDescent="0.3">
      <c r="A671" s="2" t="s">
        <v>1313</v>
      </c>
      <c r="B671" s="2" t="s">
        <v>4856</v>
      </c>
      <c r="C671" s="2" t="s">
        <v>4857</v>
      </c>
      <c r="D671" s="2" t="s">
        <v>4858</v>
      </c>
      <c r="E671" s="2" t="s">
        <v>4859</v>
      </c>
      <c r="F671" s="2" t="s">
        <v>4860</v>
      </c>
      <c r="G671" s="2" t="s">
        <v>1940</v>
      </c>
      <c r="H671" s="2">
        <v>29505</v>
      </c>
      <c r="I671" t="s">
        <v>1950</v>
      </c>
    </row>
    <row r="672" spans="1:9" x14ac:dyDescent="0.3">
      <c r="A672" s="2" t="s">
        <v>1315</v>
      </c>
      <c r="B672" s="2" t="s">
        <v>4861</v>
      </c>
      <c r="C672" s="2" t="s">
        <v>4862</v>
      </c>
      <c r="D672" s="2" t="s">
        <v>4863</v>
      </c>
      <c r="E672" s="2" t="s">
        <v>4864</v>
      </c>
      <c r="F672" s="2" t="s">
        <v>4865</v>
      </c>
      <c r="G672" s="2" t="s">
        <v>1940</v>
      </c>
      <c r="H672" s="2">
        <v>13205</v>
      </c>
      <c r="I672" t="s">
        <v>1941</v>
      </c>
    </row>
    <row r="673" spans="1:9" x14ac:dyDescent="0.3">
      <c r="A673" s="2" t="s">
        <v>1317</v>
      </c>
      <c r="B673" s="2" t="s">
        <v>4866</v>
      </c>
      <c r="C673" s="2" t="s">
        <v>4867</v>
      </c>
      <c r="D673" s="2" t="s">
        <v>4868</v>
      </c>
      <c r="E673" s="2" t="s">
        <v>4869</v>
      </c>
      <c r="F673" s="2" t="s">
        <v>3681</v>
      </c>
      <c r="G673" s="2" t="s">
        <v>1940</v>
      </c>
      <c r="H673" s="2">
        <v>30245</v>
      </c>
      <c r="I673" t="s">
        <v>1950</v>
      </c>
    </row>
    <row r="674" spans="1:9" x14ac:dyDescent="0.3">
      <c r="A674" s="2" t="s">
        <v>1319</v>
      </c>
      <c r="B674" s="2" t="s">
        <v>4870</v>
      </c>
      <c r="C674" s="2" t="s">
        <v>4871</v>
      </c>
      <c r="D674" s="2"/>
      <c r="E674" s="2" t="s">
        <v>4872</v>
      </c>
      <c r="F674" s="2" t="s">
        <v>2026</v>
      </c>
      <c r="G674" s="2" t="s">
        <v>1940</v>
      </c>
      <c r="H674" s="2">
        <v>77070</v>
      </c>
      <c r="I674" t="s">
        <v>1941</v>
      </c>
    </row>
    <row r="675" spans="1:9" x14ac:dyDescent="0.3">
      <c r="A675" s="2" t="s">
        <v>1321</v>
      </c>
      <c r="B675" s="2" t="s">
        <v>4873</v>
      </c>
      <c r="C675" s="2" t="s">
        <v>4874</v>
      </c>
      <c r="D675" s="2" t="s">
        <v>4875</v>
      </c>
      <c r="E675" s="2" t="s">
        <v>4876</v>
      </c>
      <c r="F675" s="2" t="s">
        <v>2374</v>
      </c>
      <c r="G675" s="2" t="s">
        <v>1940</v>
      </c>
      <c r="H675" s="2">
        <v>66160</v>
      </c>
      <c r="I675" t="s">
        <v>1941</v>
      </c>
    </row>
    <row r="676" spans="1:9" x14ac:dyDescent="0.3">
      <c r="A676" s="2" t="s">
        <v>1323</v>
      </c>
      <c r="B676" s="2" t="s">
        <v>4877</v>
      </c>
      <c r="C676" s="2" t="s">
        <v>4878</v>
      </c>
      <c r="D676" s="2" t="s">
        <v>4879</v>
      </c>
      <c r="E676" s="2" t="s">
        <v>4880</v>
      </c>
      <c r="F676" s="2" t="s">
        <v>4881</v>
      </c>
      <c r="G676" s="2" t="s">
        <v>1940</v>
      </c>
      <c r="H676" s="2">
        <v>34282</v>
      </c>
      <c r="I676" t="s">
        <v>1941</v>
      </c>
    </row>
    <row r="677" spans="1:9" x14ac:dyDescent="0.3">
      <c r="A677" s="2" t="s">
        <v>1325</v>
      </c>
      <c r="B677" s="2" t="s">
        <v>4882</v>
      </c>
      <c r="C677" s="2"/>
      <c r="D677" s="2" t="s">
        <v>4883</v>
      </c>
      <c r="E677" s="2" t="s">
        <v>4884</v>
      </c>
      <c r="F677" s="2" t="s">
        <v>4885</v>
      </c>
      <c r="G677" s="2" t="s">
        <v>1940</v>
      </c>
      <c r="H677" s="2">
        <v>18105</v>
      </c>
      <c r="I677" t="s">
        <v>1941</v>
      </c>
    </row>
    <row r="678" spans="1:9" x14ac:dyDescent="0.3">
      <c r="A678" s="2" t="s">
        <v>1327</v>
      </c>
      <c r="B678" s="2" t="s">
        <v>4886</v>
      </c>
      <c r="C678" s="2"/>
      <c r="D678" s="2" t="s">
        <v>4887</v>
      </c>
      <c r="E678" s="2" t="s">
        <v>4888</v>
      </c>
      <c r="F678" s="2" t="s">
        <v>4889</v>
      </c>
      <c r="G678" s="2" t="s">
        <v>1940</v>
      </c>
      <c r="H678" s="2">
        <v>23663</v>
      </c>
      <c r="I678" t="s">
        <v>1950</v>
      </c>
    </row>
    <row r="679" spans="1:9" x14ac:dyDescent="0.3">
      <c r="A679" s="2" t="s">
        <v>1329</v>
      </c>
      <c r="B679" s="2" t="s">
        <v>4890</v>
      </c>
      <c r="C679" s="2" t="s">
        <v>4891</v>
      </c>
      <c r="D679" s="2" t="s">
        <v>4892</v>
      </c>
      <c r="E679" s="2" t="s">
        <v>4893</v>
      </c>
      <c r="F679" s="2" t="s">
        <v>3748</v>
      </c>
      <c r="G679" s="2" t="s">
        <v>1948</v>
      </c>
      <c r="H679" s="2" t="s">
        <v>3749</v>
      </c>
      <c r="I679" t="s">
        <v>1950</v>
      </c>
    </row>
    <row r="680" spans="1:9" x14ac:dyDescent="0.3">
      <c r="A680" s="2" t="s">
        <v>1331</v>
      </c>
      <c r="B680" s="2" t="s">
        <v>4894</v>
      </c>
      <c r="C680" s="2" t="s">
        <v>4895</v>
      </c>
      <c r="D680" s="2" t="s">
        <v>4896</v>
      </c>
      <c r="E680" s="2" t="s">
        <v>4897</v>
      </c>
      <c r="F680" s="2" t="s">
        <v>4898</v>
      </c>
      <c r="G680" s="2" t="s">
        <v>1940</v>
      </c>
      <c r="H680" s="2">
        <v>67260</v>
      </c>
      <c r="I680" t="s">
        <v>1941</v>
      </c>
    </row>
    <row r="681" spans="1:9" x14ac:dyDescent="0.3">
      <c r="A681" s="2" t="s">
        <v>1333</v>
      </c>
      <c r="B681" s="2" t="s">
        <v>4899</v>
      </c>
      <c r="C681" s="2" t="s">
        <v>4900</v>
      </c>
      <c r="D681" s="2" t="s">
        <v>4901</v>
      </c>
      <c r="E681" s="2" t="s">
        <v>4902</v>
      </c>
      <c r="F681" s="2" t="s">
        <v>4768</v>
      </c>
      <c r="G681" s="2" t="s">
        <v>2115</v>
      </c>
      <c r="H681" s="2" t="s">
        <v>4769</v>
      </c>
      <c r="I681" t="s">
        <v>1950</v>
      </c>
    </row>
    <row r="682" spans="1:9" x14ac:dyDescent="0.3">
      <c r="A682" s="2" t="s">
        <v>1335</v>
      </c>
      <c r="B682" s="2" t="s">
        <v>4903</v>
      </c>
      <c r="C682" s="2" t="s">
        <v>4904</v>
      </c>
      <c r="D682" s="2"/>
      <c r="E682" s="2" t="s">
        <v>4905</v>
      </c>
      <c r="F682" s="2" t="s">
        <v>3282</v>
      </c>
      <c r="G682" s="2" t="s">
        <v>1940</v>
      </c>
      <c r="H682" s="2">
        <v>6816</v>
      </c>
      <c r="I682" t="s">
        <v>1950</v>
      </c>
    </row>
    <row r="683" spans="1:9" x14ac:dyDescent="0.3">
      <c r="A683" s="2" t="s">
        <v>1337</v>
      </c>
      <c r="B683" s="2" t="s">
        <v>4906</v>
      </c>
      <c r="C683" s="2" t="s">
        <v>4907</v>
      </c>
      <c r="D683" s="2" t="s">
        <v>4908</v>
      </c>
      <c r="E683" s="2" t="s">
        <v>4909</v>
      </c>
      <c r="F683" s="2" t="s">
        <v>2198</v>
      </c>
      <c r="G683" s="2" t="s">
        <v>2115</v>
      </c>
      <c r="H683" s="2" t="s">
        <v>2199</v>
      </c>
      <c r="I683" t="s">
        <v>1941</v>
      </c>
    </row>
    <row r="684" spans="1:9" x14ac:dyDescent="0.3">
      <c r="A684" s="2" t="s">
        <v>1339</v>
      </c>
      <c r="B684" s="2" t="s">
        <v>4910</v>
      </c>
      <c r="C684" s="2" t="s">
        <v>4911</v>
      </c>
      <c r="D684" s="2" t="s">
        <v>4912</v>
      </c>
      <c r="E684" s="2" t="s">
        <v>4913</v>
      </c>
      <c r="F684" s="2" t="s">
        <v>3487</v>
      </c>
      <c r="G684" s="2" t="s">
        <v>1940</v>
      </c>
      <c r="H684" s="2">
        <v>32209</v>
      </c>
      <c r="I684" t="s">
        <v>1941</v>
      </c>
    </row>
    <row r="685" spans="1:9" x14ac:dyDescent="0.3">
      <c r="A685" s="2" t="s">
        <v>1341</v>
      </c>
      <c r="B685" s="2" t="s">
        <v>4914</v>
      </c>
      <c r="C685" s="2" t="s">
        <v>4915</v>
      </c>
      <c r="D685" s="2" t="s">
        <v>4916</v>
      </c>
      <c r="E685" s="2" t="s">
        <v>4917</v>
      </c>
      <c r="F685" s="2" t="s">
        <v>2026</v>
      </c>
      <c r="G685" s="2" t="s">
        <v>1940</v>
      </c>
      <c r="H685" s="2">
        <v>77299</v>
      </c>
      <c r="I685" t="s">
        <v>1950</v>
      </c>
    </row>
    <row r="686" spans="1:9" x14ac:dyDescent="0.3">
      <c r="A686" s="2" t="s">
        <v>1343</v>
      </c>
      <c r="B686" s="2" t="s">
        <v>4918</v>
      </c>
      <c r="C686" s="2"/>
      <c r="D686" s="2" t="s">
        <v>4919</v>
      </c>
      <c r="E686" s="2" t="s">
        <v>4920</v>
      </c>
      <c r="F686" s="2" t="s">
        <v>2021</v>
      </c>
      <c r="G686" s="2" t="s">
        <v>1940</v>
      </c>
      <c r="H686" s="2">
        <v>97255</v>
      </c>
      <c r="I686" t="s">
        <v>1950</v>
      </c>
    </row>
    <row r="687" spans="1:9" x14ac:dyDescent="0.3">
      <c r="A687" s="2" t="s">
        <v>1345</v>
      </c>
      <c r="B687" s="2" t="s">
        <v>4921</v>
      </c>
      <c r="C687" s="2" t="s">
        <v>4922</v>
      </c>
      <c r="D687" s="2" t="s">
        <v>4923</v>
      </c>
      <c r="E687" s="2" t="s">
        <v>4924</v>
      </c>
      <c r="F687" s="2" t="s">
        <v>2946</v>
      </c>
      <c r="G687" s="2" t="s">
        <v>1940</v>
      </c>
      <c r="H687" s="2">
        <v>91186</v>
      </c>
      <c r="I687" t="s">
        <v>1941</v>
      </c>
    </row>
    <row r="688" spans="1:9" x14ac:dyDescent="0.3">
      <c r="A688" s="2" t="s">
        <v>1347</v>
      </c>
      <c r="B688" s="2" t="s">
        <v>4925</v>
      </c>
      <c r="C688" s="2" t="s">
        <v>4926</v>
      </c>
      <c r="D688" s="2" t="s">
        <v>4927</v>
      </c>
      <c r="E688" s="2" t="s">
        <v>4928</v>
      </c>
      <c r="F688" s="2" t="s">
        <v>2571</v>
      </c>
      <c r="G688" s="2" t="s">
        <v>1940</v>
      </c>
      <c r="H688" s="2">
        <v>92725</v>
      </c>
      <c r="I688" t="s">
        <v>1941</v>
      </c>
    </row>
    <row r="689" spans="1:9" x14ac:dyDescent="0.3">
      <c r="A689" s="2" t="s">
        <v>1349</v>
      </c>
      <c r="B689" s="2" t="s">
        <v>4929</v>
      </c>
      <c r="C689" s="2" t="s">
        <v>4930</v>
      </c>
      <c r="D689" s="2" t="s">
        <v>4931</v>
      </c>
      <c r="E689" s="2" t="s">
        <v>4932</v>
      </c>
      <c r="F689" s="2" t="s">
        <v>1994</v>
      </c>
      <c r="G689" s="2" t="s">
        <v>1940</v>
      </c>
      <c r="H689" s="2">
        <v>95160</v>
      </c>
      <c r="I689" t="s">
        <v>1950</v>
      </c>
    </row>
    <row r="690" spans="1:9" x14ac:dyDescent="0.3">
      <c r="A690" s="2" t="s">
        <v>1351</v>
      </c>
      <c r="B690" s="2" t="s">
        <v>4933</v>
      </c>
      <c r="C690" s="2" t="s">
        <v>4934</v>
      </c>
      <c r="D690" s="2" t="s">
        <v>4935</v>
      </c>
      <c r="E690" s="2" t="s">
        <v>4936</v>
      </c>
      <c r="F690" s="2" t="s">
        <v>4937</v>
      </c>
      <c r="G690" s="2" t="s">
        <v>1948</v>
      </c>
      <c r="H690" s="2" t="s">
        <v>2042</v>
      </c>
      <c r="I690" t="s">
        <v>1950</v>
      </c>
    </row>
    <row r="691" spans="1:9" x14ac:dyDescent="0.3">
      <c r="A691" s="2" t="s">
        <v>1353</v>
      </c>
      <c r="B691" s="2" t="s">
        <v>4938</v>
      </c>
      <c r="C691" s="2" t="s">
        <v>4939</v>
      </c>
      <c r="D691" s="2" t="s">
        <v>4940</v>
      </c>
      <c r="E691" s="2" t="s">
        <v>4941</v>
      </c>
      <c r="F691" s="2" t="s">
        <v>2339</v>
      </c>
      <c r="G691" s="2" t="s">
        <v>1940</v>
      </c>
      <c r="H691" s="2">
        <v>80935</v>
      </c>
      <c r="I691" t="s">
        <v>1950</v>
      </c>
    </row>
    <row r="692" spans="1:9" x14ac:dyDescent="0.3">
      <c r="A692" s="2" t="s">
        <v>1355</v>
      </c>
      <c r="B692" s="2" t="s">
        <v>4942</v>
      </c>
      <c r="C692" s="2"/>
      <c r="D692" s="2"/>
      <c r="E692" s="2" t="s">
        <v>4943</v>
      </c>
      <c r="F692" s="2" t="s">
        <v>2210</v>
      </c>
      <c r="G692" s="2" t="s">
        <v>1940</v>
      </c>
      <c r="H692" s="2">
        <v>43605</v>
      </c>
      <c r="I692" t="s">
        <v>1950</v>
      </c>
    </row>
    <row r="693" spans="1:9" x14ac:dyDescent="0.3">
      <c r="A693" s="2" t="s">
        <v>4944</v>
      </c>
      <c r="B693" s="2" t="s">
        <v>4945</v>
      </c>
      <c r="C693" s="2" t="s">
        <v>4946</v>
      </c>
      <c r="D693" s="2" t="s">
        <v>4947</v>
      </c>
      <c r="E693" s="2" t="s">
        <v>4948</v>
      </c>
      <c r="F693" s="2" t="s">
        <v>3441</v>
      </c>
      <c r="G693" s="2" t="s">
        <v>1940</v>
      </c>
      <c r="H693" s="2">
        <v>33436</v>
      </c>
      <c r="I693" t="s">
        <v>1941</v>
      </c>
    </row>
    <row r="694" spans="1:9" x14ac:dyDescent="0.3">
      <c r="A694" s="2" t="s">
        <v>1359</v>
      </c>
      <c r="B694" s="2" t="s">
        <v>4949</v>
      </c>
      <c r="C694" s="2" t="s">
        <v>4950</v>
      </c>
      <c r="D694" s="2" t="s">
        <v>4951</v>
      </c>
      <c r="E694" s="2" t="s">
        <v>4952</v>
      </c>
      <c r="F694" s="2" t="s">
        <v>3036</v>
      </c>
      <c r="G694" s="2" t="s">
        <v>1940</v>
      </c>
      <c r="H694" s="2">
        <v>45999</v>
      </c>
      <c r="I694" t="s">
        <v>1950</v>
      </c>
    </row>
    <row r="695" spans="1:9" x14ac:dyDescent="0.3">
      <c r="A695" s="2" t="s">
        <v>1361</v>
      </c>
      <c r="B695" s="2" t="s">
        <v>4953</v>
      </c>
      <c r="C695" s="2" t="s">
        <v>4954</v>
      </c>
      <c r="D695" s="2" t="s">
        <v>4955</v>
      </c>
      <c r="E695" s="2" t="s">
        <v>4956</v>
      </c>
      <c r="F695" s="2" t="s">
        <v>2012</v>
      </c>
      <c r="G695" s="2" t="s">
        <v>1940</v>
      </c>
      <c r="H695" s="2">
        <v>63121</v>
      </c>
      <c r="I695" t="s">
        <v>1941</v>
      </c>
    </row>
    <row r="696" spans="1:9" x14ac:dyDescent="0.3">
      <c r="A696" s="2" t="s">
        <v>1363</v>
      </c>
      <c r="B696" s="2" t="s">
        <v>4957</v>
      </c>
      <c r="C696" s="2" t="s">
        <v>4958</v>
      </c>
      <c r="D696" s="2" t="s">
        <v>4959</v>
      </c>
      <c r="E696" s="2" t="s">
        <v>4960</v>
      </c>
      <c r="F696" s="2" t="s">
        <v>4961</v>
      </c>
      <c r="G696" s="2" t="s">
        <v>1940</v>
      </c>
      <c r="H696" s="2">
        <v>10705</v>
      </c>
      <c r="I696" t="s">
        <v>1950</v>
      </c>
    </row>
    <row r="697" spans="1:9" x14ac:dyDescent="0.3">
      <c r="A697" s="2" t="s">
        <v>1365</v>
      </c>
      <c r="B697" s="2" t="s">
        <v>4962</v>
      </c>
      <c r="C697" s="2" t="s">
        <v>4963</v>
      </c>
      <c r="D697" s="2" t="s">
        <v>4964</v>
      </c>
      <c r="E697" s="2" t="s">
        <v>4965</v>
      </c>
      <c r="F697" s="2" t="s">
        <v>3315</v>
      </c>
      <c r="G697" s="2" t="s">
        <v>1940</v>
      </c>
      <c r="H697" s="2">
        <v>21290</v>
      </c>
      <c r="I697" t="s">
        <v>1941</v>
      </c>
    </row>
    <row r="698" spans="1:9" x14ac:dyDescent="0.3">
      <c r="A698" s="2" t="s">
        <v>1367</v>
      </c>
      <c r="B698" s="2" t="s">
        <v>4966</v>
      </c>
      <c r="C698" s="2" t="s">
        <v>4967</v>
      </c>
      <c r="D698" s="2" t="s">
        <v>4968</v>
      </c>
      <c r="E698" s="2" t="s">
        <v>4969</v>
      </c>
      <c r="F698" s="2" t="s">
        <v>3487</v>
      </c>
      <c r="G698" s="2" t="s">
        <v>1940</v>
      </c>
      <c r="H698" s="2">
        <v>32230</v>
      </c>
      <c r="I698" t="s">
        <v>1950</v>
      </c>
    </row>
    <row r="699" spans="1:9" x14ac:dyDescent="0.3">
      <c r="A699" s="2" t="s">
        <v>1369</v>
      </c>
      <c r="B699" s="2" t="s">
        <v>4970</v>
      </c>
      <c r="C699" s="2"/>
      <c r="D699" s="2"/>
      <c r="E699" s="2" t="s">
        <v>4971</v>
      </c>
      <c r="F699" s="2" t="s">
        <v>4972</v>
      </c>
      <c r="G699" s="2" t="s">
        <v>1948</v>
      </c>
      <c r="H699" s="2" t="s">
        <v>4973</v>
      </c>
      <c r="I699" t="s">
        <v>1950</v>
      </c>
    </row>
    <row r="700" spans="1:9" x14ac:dyDescent="0.3">
      <c r="A700" s="2" t="s">
        <v>1357</v>
      </c>
      <c r="B700" s="2" t="s">
        <v>4974</v>
      </c>
      <c r="C700" s="2" t="s">
        <v>4975</v>
      </c>
      <c r="D700" s="2" t="s">
        <v>4976</v>
      </c>
      <c r="E700" s="2" t="s">
        <v>4977</v>
      </c>
      <c r="F700" s="2" t="s">
        <v>2365</v>
      </c>
      <c r="G700" s="2" t="s">
        <v>1948</v>
      </c>
      <c r="H700" s="2" t="s">
        <v>2544</v>
      </c>
      <c r="I700" t="s">
        <v>1950</v>
      </c>
    </row>
    <row r="701" spans="1:9" x14ac:dyDescent="0.3">
      <c r="A701" s="2" t="s">
        <v>1372</v>
      </c>
      <c r="B701" s="2" t="s">
        <v>4978</v>
      </c>
      <c r="C701" s="2" t="s">
        <v>4979</v>
      </c>
      <c r="D701" s="2" t="s">
        <v>4980</v>
      </c>
      <c r="E701" s="2" t="s">
        <v>4981</v>
      </c>
      <c r="F701" s="2" t="s">
        <v>3580</v>
      </c>
      <c r="G701" s="2" t="s">
        <v>1940</v>
      </c>
      <c r="H701" s="2">
        <v>33196</v>
      </c>
      <c r="I701" t="s">
        <v>1941</v>
      </c>
    </row>
    <row r="702" spans="1:9" x14ac:dyDescent="0.3">
      <c r="A702" s="2" t="s">
        <v>1374</v>
      </c>
      <c r="B702" s="2" t="s">
        <v>4982</v>
      </c>
      <c r="C702" s="2" t="s">
        <v>4983</v>
      </c>
      <c r="D702" s="2"/>
      <c r="E702" s="2" t="s">
        <v>4984</v>
      </c>
      <c r="F702" s="2" t="s">
        <v>3089</v>
      </c>
      <c r="G702" s="2" t="s">
        <v>1940</v>
      </c>
      <c r="H702" s="2">
        <v>94121</v>
      </c>
      <c r="I702" t="s">
        <v>1950</v>
      </c>
    </row>
    <row r="703" spans="1:9" x14ac:dyDescent="0.3">
      <c r="A703" s="2" t="s">
        <v>1376</v>
      </c>
      <c r="B703" s="2" t="s">
        <v>4985</v>
      </c>
      <c r="C703" s="2" t="s">
        <v>4986</v>
      </c>
      <c r="D703" s="2" t="s">
        <v>4987</v>
      </c>
      <c r="E703" s="2" t="s">
        <v>4988</v>
      </c>
      <c r="F703" s="2" t="s">
        <v>3401</v>
      </c>
      <c r="G703" s="2" t="s">
        <v>1948</v>
      </c>
      <c r="H703" s="2" t="s">
        <v>2082</v>
      </c>
      <c r="I703" t="s">
        <v>1941</v>
      </c>
    </row>
    <row r="704" spans="1:9" x14ac:dyDescent="0.3">
      <c r="A704" s="2" t="s">
        <v>1378</v>
      </c>
      <c r="B704" s="2" t="s">
        <v>4989</v>
      </c>
      <c r="C704" s="2" t="s">
        <v>4990</v>
      </c>
      <c r="D704" s="2"/>
      <c r="E704" s="2" t="s">
        <v>4991</v>
      </c>
      <c r="F704" s="2" t="s">
        <v>2052</v>
      </c>
      <c r="G704" s="2" t="s">
        <v>1940</v>
      </c>
      <c r="H704" s="2">
        <v>33982</v>
      </c>
      <c r="I704" t="s">
        <v>1941</v>
      </c>
    </row>
    <row r="705" spans="1:9" x14ac:dyDescent="0.3">
      <c r="A705" s="2" t="s">
        <v>1380</v>
      </c>
      <c r="B705" s="2" t="s">
        <v>4992</v>
      </c>
      <c r="C705" s="2"/>
      <c r="D705" s="2" t="s">
        <v>4993</v>
      </c>
      <c r="E705" s="2" t="s">
        <v>4994</v>
      </c>
      <c r="F705" s="2" t="s">
        <v>2599</v>
      </c>
      <c r="G705" s="2" t="s">
        <v>1948</v>
      </c>
      <c r="H705" s="2" t="s">
        <v>2544</v>
      </c>
      <c r="I705" t="s">
        <v>1941</v>
      </c>
    </row>
    <row r="706" spans="1:9" x14ac:dyDescent="0.3">
      <c r="A706" s="2" t="s">
        <v>1382</v>
      </c>
      <c r="B706" s="2" t="s">
        <v>4995</v>
      </c>
      <c r="C706" s="2"/>
      <c r="D706" s="2" t="s">
        <v>4996</v>
      </c>
      <c r="E706" s="2" t="s">
        <v>4997</v>
      </c>
      <c r="F706" s="2" t="s">
        <v>2036</v>
      </c>
      <c r="G706" s="2" t="s">
        <v>1940</v>
      </c>
      <c r="H706" s="2">
        <v>10125</v>
      </c>
      <c r="I706" t="s">
        <v>1941</v>
      </c>
    </row>
    <row r="707" spans="1:9" x14ac:dyDescent="0.3">
      <c r="A707" s="2" t="s">
        <v>1384</v>
      </c>
      <c r="B707" s="2" t="s">
        <v>4998</v>
      </c>
      <c r="C707" s="2" t="s">
        <v>4999</v>
      </c>
      <c r="D707" s="2" t="s">
        <v>5000</v>
      </c>
      <c r="E707" s="2" t="s">
        <v>5001</v>
      </c>
      <c r="F707" s="2" t="s">
        <v>2885</v>
      </c>
      <c r="G707" s="2" t="s">
        <v>1940</v>
      </c>
      <c r="H707" s="2">
        <v>29305</v>
      </c>
      <c r="I707" t="s">
        <v>1950</v>
      </c>
    </row>
    <row r="708" spans="1:9" x14ac:dyDescent="0.3">
      <c r="A708" s="2" t="s">
        <v>1386</v>
      </c>
      <c r="B708" s="2" t="s">
        <v>5002</v>
      </c>
      <c r="C708" s="2" t="s">
        <v>5003</v>
      </c>
      <c r="D708" s="2" t="s">
        <v>5004</v>
      </c>
      <c r="E708" s="2" t="s">
        <v>5005</v>
      </c>
      <c r="F708" s="2" t="s">
        <v>5006</v>
      </c>
      <c r="G708" s="2" t="s">
        <v>1940</v>
      </c>
      <c r="H708" s="2">
        <v>93305</v>
      </c>
      <c r="I708" t="s">
        <v>1950</v>
      </c>
    </row>
    <row r="709" spans="1:9" x14ac:dyDescent="0.3">
      <c r="A709" s="2" t="s">
        <v>1388</v>
      </c>
      <c r="B709" s="2" t="s">
        <v>5007</v>
      </c>
      <c r="C709" s="2"/>
      <c r="D709" s="2" t="s">
        <v>5008</v>
      </c>
      <c r="E709" s="2" t="s">
        <v>5009</v>
      </c>
      <c r="F709" s="2" t="s">
        <v>5010</v>
      </c>
      <c r="G709" s="2" t="s">
        <v>1948</v>
      </c>
      <c r="H709" s="2" t="s">
        <v>3912</v>
      </c>
      <c r="I709" t="s">
        <v>1950</v>
      </c>
    </row>
    <row r="710" spans="1:9" x14ac:dyDescent="0.3">
      <c r="A710" s="2" t="s">
        <v>1390</v>
      </c>
      <c r="B710" s="2" t="s">
        <v>5011</v>
      </c>
      <c r="C710" s="2" t="s">
        <v>5012</v>
      </c>
      <c r="D710" s="2" t="s">
        <v>5013</v>
      </c>
      <c r="E710" s="2" t="s">
        <v>5014</v>
      </c>
      <c r="F710" s="2" t="s">
        <v>2012</v>
      </c>
      <c r="G710" s="2" t="s">
        <v>1940</v>
      </c>
      <c r="H710" s="2">
        <v>63169</v>
      </c>
      <c r="I710" t="s">
        <v>1941</v>
      </c>
    </row>
    <row r="711" spans="1:9" x14ac:dyDescent="0.3">
      <c r="A711" s="2" t="s">
        <v>1392</v>
      </c>
      <c r="B711" s="2" t="s">
        <v>5015</v>
      </c>
      <c r="C711" s="2"/>
      <c r="D711" s="2" t="s">
        <v>5016</v>
      </c>
      <c r="E711" s="2" t="s">
        <v>5017</v>
      </c>
      <c r="F711" s="2" t="s">
        <v>2237</v>
      </c>
      <c r="G711" s="2" t="s">
        <v>1940</v>
      </c>
      <c r="H711" s="2">
        <v>46896</v>
      </c>
      <c r="I711" t="s">
        <v>1941</v>
      </c>
    </row>
    <row r="712" spans="1:9" x14ac:dyDescent="0.3">
      <c r="A712" s="2" t="s">
        <v>1394</v>
      </c>
      <c r="B712" s="2" t="s">
        <v>5018</v>
      </c>
      <c r="C712" s="2" t="s">
        <v>5019</v>
      </c>
      <c r="D712" s="2" t="s">
        <v>5020</v>
      </c>
      <c r="E712" s="2" t="s">
        <v>5021</v>
      </c>
      <c r="F712" s="2" t="s">
        <v>5022</v>
      </c>
      <c r="G712" s="2" t="s">
        <v>1940</v>
      </c>
      <c r="H712" s="2">
        <v>55564</v>
      </c>
      <c r="I712" t="s">
        <v>1950</v>
      </c>
    </row>
    <row r="713" spans="1:9" x14ac:dyDescent="0.3">
      <c r="A713" s="2" t="s">
        <v>1396</v>
      </c>
      <c r="B713" s="2" t="s">
        <v>5023</v>
      </c>
      <c r="C713" s="2" t="s">
        <v>5024</v>
      </c>
      <c r="D713" s="2" t="s">
        <v>5025</v>
      </c>
      <c r="E713" s="2" t="s">
        <v>5026</v>
      </c>
      <c r="F713" s="2" t="s">
        <v>5027</v>
      </c>
      <c r="G713" s="2" t="s">
        <v>1940</v>
      </c>
      <c r="H713" s="2">
        <v>72905</v>
      </c>
      <c r="I713" t="s">
        <v>1950</v>
      </c>
    </row>
    <row r="714" spans="1:9" x14ac:dyDescent="0.3">
      <c r="A714" s="2" t="s">
        <v>1398</v>
      </c>
      <c r="B714" s="2" t="s">
        <v>5028</v>
      </c>
      <c r="C714" s="2"/>
      <c r="D714" s="2"/>
      <c r="E714" s="2" t="s">
        <v>5029</v>
      </c>
      <c r="F714" s="2" t="s">
        <v>3562</v>
      </c>
      <c r="G714" s="2" t="s">
        <v>2115</v>
      </c>
      <c r="H714" s="2" t="s">
        <v>3563</v>
      </c>
      <c r="I714" t="s">
        <v>1950</v>
      </c>
    </row>
    <row r="715" spans="1:9" x14ac:dyDescent="0.3">
      <c r="A715" s="2" t="s">
        <v>1400</v>
      </c>
      <c r="B715" s="2" t="s">
        <v>5030</v>
      </c>
      <c r="C715" s="2" t="s">
        <v>5031</v>
      </c>
      <c r="D715" s="2" t="s">
        <v>5032</v>
      </c>
      <c r="E715" s="2" t="s">
        <v>5033</v>
      </c>
      <c r="F715" s="2" t="s">
        <v>2418</v>
      </c>
      <c r="G715" s="2" t="s">
        <v>1940</v>
      </c>
      <c r="H715" s="2">
        <v>95210</v>
      </c>
      <c r="I715" t="s">
        <v>1950</v>
      </c>
    </row>
    <row r="716" spans="1:9" x14ac:dyDescent="0.3">
      <c r="A716" s="2" t="s">
        <v>1402</v>
      </c>
      <c r="B716" s="2" t="s">
        <v>5034</v>
      </c>
      <c r="C716" s="2" t="s">
        <v>5035</v>
      </c>
      <c r="D716" s="2" t="s">
        <v>5036</v>
      </c>
      <c r="E716" s="2" t="s">
        <v>5037</v>
      </c>
      <c r="F716" s="2" t="s">
        <v>5038</v>
      </c>
      <c r="G716" s="2" t="s">
        <v>1948</v>
      </c>
      <c r="H716" s="2" t="s">
        <v>2535</v>
      </c>
      <c r="I716" t="s">
        <v>1941</v>
      </c>
    </row>
    <row r="717" spans="1:9" x14ac:dyDescent="0.3">
      <c r="A717" s="2" t="s">
        <v>1404</v>
      </c>
      <c r="B717" s="2" t="s">
        <v>5039</v>
      </c>
      <c r="C717" s="2" t="s">
        <v>5040</v>
      </c>
      <c r="D717" s="2"/>
      <c r="E717" s="2" t="s">
        <v>5041</v>
      </c>
      <c r="F717" s="2" t="s">
        <v>2219</v>
      </c>
      <c r="G717" s="2" t="s">
        <v>1940</v>
      </c>
      <c r="H717" s="2">
        <v>33686</v>
      </c>
      <c r="I717" t="s">
        <v>1950</v>
      </c>
    </row>
    <row r="718" spans="1:9" x14ac:dyDescent="0.3">
      <c r="A718" s="2" t="s">
        <v>5042</v>
      </c>
      <c r="B718" s="2" t="s">
        <v>5043</v>
      </c>
      <c r="C718" s="2" t="s">
        <v>5044</v>
      </c>
      <c r="D718" s="2" t="s">
        <v>5045</v>
      </c>
      <c r="E718" s="2" t="s">
        <v>5046</v>
      </c>
      <c r="F718" s="2" t="s">
        <v>2724</v>
      </c>
      <c r="G718" s="2" t="s">
        <v>1948</v>
      </c>
      <c r="H718" s="2" t="s">
        <v>2725</v>
      </c>
      <c r="I718" t="s">
        <v>1950</v>
      </c>
    </row>
    <row r="719" spans="1:9" x14ac:dyDescent="0.3">
      <c r="A719" s="2" t="s">
        <v>1407</v>
      </c>
      <c r="B719" s="2" t="s">
        <v>5047</v>
      </c>
      <c r="C719" s="2" t="s">
        <v>5048</v>
      </c>
      <c r="D719" s="2" t="s">
        <v>5049</v>
      </c>
      <c r="E719" s="2" t="s">
        <v>5050</v>
      </c>
      <c r="F719" s="2" t="s">
        <v>2016</v>
      </c>
      <c r="G719" s="2" t="s">
        <v>1940</v>
      </c>
      <c r="H719" s="2">
        <v>19104</v>
      </c>
      <c r="I719" t="s">
        <v>1950</v>
      </c>
    </row>
    <row r="720" spans="1:9" x14ac:dyDescent="0.3">
      <c r="A720" s="2" t="s">
        <v>1409</v>
      </c>
      <c r="B720" s="2" t="s">
        <v>5051</v>
      </c>
      <c r="C720" s="2" t="s">
        <v>5052</v>
      </c>
      <c r="D720" s="2" t="s">
        <v>5053</v>
      </c>
      <c r="E720" s="2" t="s">
        <v>5054</v>
      </c>
      <c r="F720" s="2" t="s">
        <v>4759</v>
      </c>
      <c r="G720" s="2" t="s">
        <v>1940</v>
      </c>
      <c r="H720" s="2">
        <v>76905</v>
      </c>
      <c r="I720" t="s">
        <v>1950</v>
      </c>
    </row>
    <row r="721" spans="1:9" x14ac:dyDescent="0.3">
      <c r="A721" s="2" t="s">
        <v>1411</v>
      </c>
      <c r="B721" s="2" t="s">
        <v>5055</v>
      </c>
      <c r="C721" s="2" t="s">
        <v>5056</v>
      </c>
      <c r="D721" s="2" t="s">
        <v>5057</v>
      </c>
      <c r="E721" s="2" t="s">
        <v>5058</v>
      </c>
      <c r="F721" s="2" t="s">
        <v>1985</v>
      </c>
      <c r="G721" s="2" t="s">
        <v>1940</v>
      </c>
      <c r="H721" s="2">
        <v>90035</v>
      </c>
      <c r="I721" t="s">
        <v>1941</v>
      </c>
    </row>
    <row r="722" spans="1:9" x14ac:dyDescent="0.3">
      <c r="A722" s="2" t="s">
        <v>1413</v>
      </c>
      <c r="B722" s="2" t="s">
        <v>5059</v>
      </c>
      <c r="C722" s="2" t="s">
        <v>5060</v>
      </c>
      <c r="D722" s="2" t="s">
        <v>5061</v>
      </c>
      <c r="E722" s="2" t="s">
        <v>5062</v>
      </c>
      <c r="F722" s="2" t="s">
        <v>2799</v>
      </c>
      <c r="G722" s="2" t="s">
        <v>1940</v>
      </c>
      <c r="H722" s="2">
        <v>48912</v>
      </c>
      <c r="I722" t="s">
        <v>1941</v>
      </c>
    </row>
    <row r="723" spans="1:9" x14ac:dyDescent="0.3">
      <c r="A723" s="2" t="s">
        <v>1415</v>
      </c>
      <c r="B723" s="2" t="s">
        <v>5063</v>
      </c>
      <c r="C723" s="2" t="s">
        <v>5064</v>
      </c>
      <c r="D723" s="2" t="s">
        <v>5065</v>
      </c>
      <c r="E723" s="2" t="s">
        <v>5066</v>
      </c>
      <c r="F723" s="2" t="s">
        <v>2712</v>
      </c>
      <c r="G723" s="2" t="s">
        <v>1940</v>
      </c>
      <c r="H723" s="2">
        <v>34615</v>
      </c>
      <c r="I723" t="s">
        <v>1941</v>
      </c>
    </row>
    <row r="724" spans="1:9" x14ac:dyDescent="0.3">
      <c r="A724" s="2" t="s">
        <v>1417</v>
      </c>
      <c r="B724" s="2" t="s">
        <v>5067</v>
      </c>
      <c r="C724" s="2"/>
      <c r="D724" s="2" t="s">
        <v>5068</v>
      </c>
      <c r="E724" s="2" t="s">
        <v>5069</v>
      </c>
      <c r="F724" s="2" t="s">
        <v>2757</v>
      </c>
      <c r="G724" s="2" t="s">
        <v>1940</v>
      </c>
      <c r="H724" s="2">
        <v>90605</v>
      </c>
      <c r="I724" t="s">
        <v>1950</v>
      </c>
    </row>
    <row r="725" spans="1:9" x14ac:dyDescent="0.3">
      <c r="A725" s="2" t="s">
        <v>1419</v>
      </c>
      <c r="B725" s="2" t="s">
        <v>5070</v>
      </c>
      <c r="C725" s="2" t="s">
        <v>5071</v>
      </c>
      <c r="D725" s="2" t="s">
        <v>5072</v>
      </c>
      <c r="E725" s="2" t="s">
        <v>5073</v>
      </c>
      <c r="F725" s="2" t="s">
        <v>2354</v>
      </c>
      <c r="G725" s="2" t="s">
        <v>1940</v>
      </c>
      <c r="H725" s="2">
        <v>93773</v>
      </c>
      <c r="I725" t="s">
        <v>1950</v>
      </c>
    </row>
    <row r="726" spans="1:9" x14ac:dyDescent="0.3">
      <c r="A726" s="2" t="s">
        <v>1421</v>
      </c>
      <c r="B726" s="2" t="s">
        <v>5074</v>
      </c>
      <c r="C726" s="2"/>
      <c r="D726" s="2" t="s">
        <v>5075</v>
      </c>
      <c r="E726" s="2" t="s">
        <v>5076</v>
      </c>
      <c r="F726" s="2" t="s">
        <v>2036</v>
      </c>
      <c r="G726" s="2" t="s">
        <v>1940</v>
      </c>
      <c r="H726" s="2">
        <v>10155</v>
      </c>
      <c r="I726" t="s">
        <v>1941</v>
      </c>
    </row>
    <row r="727" spans="1:9" x14ac:dyDescent="0.3">
      <c r="A727" s="2" t="s">
        <v>1423</v>
      </c>
      <c r="B727" s="2" t="s">
        <v>5077</v>
      </c>
      <c r="C727" s="2" t="s">
        <v>5078</v>
      </c>
      <c r="D727" s="2" t="s">
        <v>5079</v>
      </c>
      <c r="E727" s="2" t="s">
        <v>5080</v>
      </c>
      <c r="F727" s="2" t="s">
        <v>2339</v>
      </c>
      <c r="G727" s="2" t="s">
        <v>1940</v>
      </c>
      <c r="H727" s="2">
        <v>80935</v>
      </c>
      <c r="I727" t="s">
        <v>1950</v>
      </c>
    </row>
    <row r="728" spans="1:9" x14ac:dyDescent="0.3">
      <c r="A728" s="2" t="s">
        <v>1425</v>
      </c>
      <c r="B728" s="2" t="s">
        <v>5081</v>
      </c>
      <c r="C728" s="2"/>
      <c r="D728" s="2" t="s">
        <v>5082</v>
      </c>
      <c r="E728" s="2" t="s">
        <v>5083</v>
      </c>
      <c r="F728" s="2" t="s">
        <v>5084</v>
      </c>
      <c r="G728" s="2" t="s">
        <v>1940</v>
      </c>
      <c r="H728" s="2">
        <v>90831</v>
      </c>
      <c r="I728" t="s">
        <v>1950</v>
      </c>
    </row>
    <row r="729" spans="1:9" x14ac:dyDescent="0.3">
      <c r="A729" s="2" t="s">
        <v>1427</v>
      </c>
      <c r="B729" s="2" t="s">
        <v>5085</v>
      </c>
      <c r="C729" s="2" t="s">
        <v>5086</v>
      </c>
      <c r="D729" s="2" t="s">
        <v>5087</v>
      </c>
      <c r="E729" s="2" t="s">
        <v>5088</v>
      </c>
      <c r="F729" s="2" t="s">
        <v>5089</v>
      </c>
      <c r="G729" s="2" t="s">
        <v>1948</v>
      </c>
      <c r="H729" s="2" t="s">
        <v>5090</v>
      </c>
      <c r="I729" t="s">
        <v>1941</v>
      </c>
    </row>
    <row r="730" spans="1:9" x14ac:dyDescent="0.3">
      <c r="A730" s="2" t="s">
        <v>1429</v>
      </c>
      <c r="B730" s="2" t="s">
        <v>5091</v>
      </c>
      <c r="C730" s="2" t="s">
        <v>5092</v>
      </c>
      <c r="D730" s="2" t="s">
        <v>5093</v>
      </c>
      <c r="E730" s="2" t="s">
        <v>5094</v>
      </c>
      <c r="F730" s="2" t="s">
        <v>2369</v>
      </c>
      <c r="G730" s="2" t="s">
        <v>1940</v>
      </c>
      <c r="H730" s="2">
        <v>89510</v>
      </c>
      <c r="I730" t="s">
        <v>1941</v>
      </c>
    </row>
    <row r="731" spans="1:9" x14ac:dyDescent="0.3">
      <c r="A731" s="2" t="s">
        <v>1431</v>
      </c>
      <c r="B731" s="2" t="s">
        <v>5095</v>
      </c>
      <c r="C731" s="2" t="s">
        <v>5096</v>
      </c>
      <c r="D731" s="2" t="s">
        <v>5097</v>
      </c>
      <c r="E731" s="2" t="s">
        <v>5098</v>
      </c>
      <c r="F731" s="2" t="s">
        <v>2114</v>
      </c>
      <c r="G731" s="2" t="s">
        <v>2115</v>
      </c>
      <c r="H731" s="2" t="s">
        <v>2116</v>
      </c>
      <c r="I731" t="s">
        <v>1950</v>
      </c>
    </row>
    <row r="732" spans="1:9" x14ac:dyDescent="0.3">
      <c r="A732" s="2" t="s">
        <v>1433</v>
      </c>
      <c r="B732" s="2" t="s">
        <v>5099</v>
      </c>
      <c r="C732" s="2" t="s">
        <v>5100</v>
      </c>
      <c r="D732" s="2" t="s">
        <v>5101</v>
      </c>
      <c r="E732" s="2" t="s">
        <v>5102</v>
      </c>
      <c r="F732" s="2" t="s">
        <v>3369</v>
      </c>
      <c r="G732" s="2" t="s">
        <v>1940</v>
      </c>
      <c r="H732" s="2">
        <v>89155</v>
      </c>
      <c r="I732" t="s">
        <v>1950</v>
      </c>
    </row>
    <row r="733" spans="1:9" x14ac:dyDescent="0.3">
      <c r="A733" s="2" t="s">
        <v>1435</v>
      </c>
      <c r="B733" s="2" t="s">
        <v>5103</v>
      </c>
      <c r="C733" s="2"/>
      <c r="D733" s="2" t="s">
        <v>5104</v>
      </c>
      <c r="E733" s="2" t="s">
        <v>5105</v>
      </c>
      <c r="F733" s="2" t="s">
        <v>5106</v>
      </c>
      <c r="G733" s="2" t="s">
        <v>1940</v>
      </c>
      <c r="H733" s="2">
        <v>19805</v>
      </c>
      <c r="I733" t="s">
        <v>1941</v>
      </c>
    </row>
    <row r="734" spans="1:9" x14ac:dyDescent="0.3">
      <c r="A734" s="2" t="s">
        <v>1437</v>
      </c>
      <c r="B734" s="2" t="s">
        <v>5107</v>
      </c>
      <c r="C734" s="2" t="s">
        <v>5108</v>
      </c>
      <c r="D734" s="2" t="s">
        <v>5109</v>
      </c>
      <c r="E734" s="2" t="s">
        <v>5110</v>
      </c>
      <c r="F734" s="2" t="s">
        <v>2369</v>
      </c>
      <c r="G734" s="2" t="s">
        <v>1940</v>
      </c>
      <c r="H734" s="2">
        <v>89550</v>
      </c>
      <c r="I734" t="s">
        <v>1950</v>
      </c>
    </row>
    <row r="735" spans="1:9" x14ac:dyDescent="0.3">
      <c r="A735" s="2" t="s">
        <v>1439</v>
      </c>
      <c r="B735" s="2" t="s">
        <v>5111</v>
      </c>
      <c r="C735" s="2" t="s">
        <v>5112</v>
      </c>
      <c r="D735" s="2" t="s">
        <v>5113</v>
      </c>
      <c r="E735" s="2" t="s">
        <v>5114</v>
      </c>
      <c r="F735" s="2" t="s">
        <v>2438</v>
      </c>
      <c r="G735" s="2" t="s">
        <v>1940</v>
      </c>
      <c r="H735" s="2">
        <v>35487</v>
      </c>
      <c r="I735" t="s">
        <v>1941</v>
      </c>
    </row>
    <row r="736" spans="1:9" x14ac:dyDescent="0.3">
      <c r="A736" s="2" t="s">
        <v>1441</v>
      </c>
      <c r="B736" s="2" t="s">
        <v>5115</v>
      </c>
      <c r="C736" s="2"/>
      <c r="D736" s="2" t="s">
        <v>5116</v>
      </c>
      <c r="E736" s="2" t="s">
        <v>5117</v>
      </c>
      <c r="F736" s="2" t="s">
        <v>5118</v>
      </c>
      <c r="G736" s="2" t="s">
        <v>1940</v>
      </c>
      <c r="H736" s="2">
        <v>92645</v>
      </c>
      <c r="I736" t="s">
        <v>1950</v>
      </c>
    </row>
    <row r="737" spans="1:9" x14ac:dyDescent="0.3">
      <c r="A737" s="2" t="s">
        <v>1443</v>
      </c>
      <c r="B737" s="2" t="s">
        <v>5119</v>
      </c>
      <c r="C737" s="2" t="s">
        <v>5120</v>
      </c>
      <c r="D737" s="2"/>
      <c r="E737" s="2" t="s">
        <v>5121</v>
      </c>
      <c r="F737" s="2" t="s">
        <v>2987</v>
      </c>
      <c r="G737" s="2" t="s">
        <v>1940</v>
      </c>
      <c r="H737" s="2">
        <v>66225</v>
      </c>
      <c r="I737" t="s">
        <v>1950</v>
      </c>
    </row>
    <row r="738" spans="1:9" x14ac:dyDescent="0.3">
      <c r="A738" s="2" t="s">
        <v>1445</v>
      </c>
      <c r="B738" s="2" t="s">
        <v>5122</v>
      </c>
      <c r="C738" s="2" t="s">
        <v>5123</v>
      </c>
      <c r="D738" s="2" t="s">
        <v>5124</v>
      </c>
      <c r="E738" s="2" t="s">
        <v>5125</v>
      </c>
      <c r="F738" s="2" t="s">
        <v>2599</v>
      </c>
      <c r="G738" s="2" t="s">
        <v>1948</v>
      </c>
      <c r="H738" s="2" t="s">
        <v>2544</v>
      </c>
      <c r="I738" t="s">
        <v>1941</v>
      </c>
    </row>
    <row r="739" spans="1:9" x14ac:dyDescent="0.3">
      <c r="A739" s="2" t="s">
        <v>1447</v>
      </c>
      <c r="B739" s="2" t="s">
        <v>5126</v>
      </c>
      <c r="C739" s="2" t="s">
        <v>5127</v>
      </c>
      <c r="D739" s="2" t="s">
        <v>5128</v>
      </c>
      <c r="E739" s="2" t="s">
        <v>5129</v>
      </c>
      <c r="F739" s="2" t="s">
        <v>3036</v>
      </c>
      <c r="G739" s="2" t="s">
        <v>1940</v>
      </c>
      <c r="H739" s="2">
        <v>45228</v>
      </c>
      <c r="I739" t="s">
        <v>1950</v>
      </c>
    </row>
    <row r="740" spans="1:9" x14ac:dyDescent="0.3">
      <c r="A740" s="2" t="s">
        <v>1449</v>
      </c>
      <c r="B740" s="2" t="s">
        <v>5130</v>
      </c>
      <c r="C740" s="2" t="s">
        <v>5131</v>
      </c>
      <c r="D740" s="2" t="s">
        <v>5132</v>
      </c>
      <c r="E740" s="2" t="s">
        <v>5133</v>
      </c>
      <c r="F740" s="2" t="s">
        <v>2911</v>
      </c>
      <c r="G740" s="2" t="s">
        <v>2115</v>
      </c>
      <c r="H740" s="2" t="s">
        <v>2912</v>
      </c>
      <c r="I740" t="s">
        <v>1950</v>
      </c>
    </row>
    <row r="741" spans="1:9" x14ac:dyDescent="0.3">
      <c r="A741" s="2" t="s">
        <v>5134</v>
      </c>
      <c r="B741" s="2" t="s">
        <v>5135</v>
      </c>
      <c r="C741" s="2"/>
      <c r="D741" s="2" t="s">
        <v>5136</v>
      </c>
      <c r="E741" s="2" t="s">
        <v>5137</v>
      </c>
      <c r="F741" s="2" t="s">
        <v>2021</v>
      </c>
      <c r="G741" s="2" t="s">
        <v>1940</v>
      </c>
      <c r="H741" s="2">
        <v>97296</v>
      </c>
      <c r="I741" t="s">
        <v>1941</v>
      </c>
    </row>
    <row r="742" spans="1:9" x14ac:dyDescent="0.3">
      <c r="A742" s="2" t="s">
        <v>1452</v>
      </c>
      <c r="B742" s="2" t="s">
        <v>5138</v>
      </c>
      <c r="C742" s="2" t="s">
        <v>5139</v>
      </c>
      <c r="D742" s="2" t="s">
        <v>5140</v>
      </c>
      <c r="E742" s="2" t="s">
        <v>5141</v>
      </c>
      <c r="F742" s="2" t="s">
        <v>5010</v>
      </c>
      <c r="G742" s="2" t="s">
        <v>1948</v>
      </c>
      <c r="H742" s="2" t="s">
        <v>3912</v>
      </c>
      <c r="I742" t="s">
        <v>1950</v>
      </c>
    </row>
    <row r="743" spans="1:9" x14ac:dyDescent="0.3">
      <c r="A743" s="2" t="s">
        <v>1454</v>
      </c>
      <c r="B743" s="2" t="s">
        <v>5142</v>
      </c>
      <c r="C743" s="2" t="s">
        <v>5143</v>
      </c>
      <c r="D743" s="2" t="s">
        <v>5144</v>
      </c>
      <c r="E743" s="2" t="s">
        <v>5145</v>
      </c>
      <c r="F743" s="2" t="s">
        <v>4810</v>
      </c>
      <c r="G743" s="2" t="s">
        <v>1940</v>
      </c>
      <c r="H743" s="2">
        <v>94089</v>
      </c>
      <c r="I743" t="s">
        <v>1950</v>
      </c>
    </row>
    <row r="744" spans="1:9" x14ac:dyDescent="0.3">
      <c r="A744" s="2" t="s">
        <v>1456</v>
      </c>
      <c r="B744" s="2" t="s">
        <v>5146</v>
      </c>
      <c r="C744" s="2" t="s">
        <v>5147</v>
      </c>
      <c r="D744" s="2" t="s">
        <v>5148</v>
      </c>
      <c r="E744" s="2" t="s">
        <v>5149</v>
      </c>
      <c r="F744" s="2" t="s">
        <v>2844</v>
      </c>
      <c r="G744" s="2" t="s">
        <v>1940</v>
      </c>
      <c r="H744" s="2">
        <v>38188</v>
      </c>
      <c r="I744" t="s">
        <v>1950</v>
      </c>
    </row>
    <row r="745" spans="1:9" x14ac:dyDescent="0.3">
      <c r="A745" s="2" t="s">
        <v>1458</v>
      </c>
      <c r="B745" s="2" t="s">
        <v>5150</v>
      </c>
      <c r="C745" s="2" t="s">
        <v>5151</v>
      </c>
      <c r="D745" s="2" t="s">
        <v>5152</v>
      </c>
      <c r="E745" s="2" t="s">
        <v>5153</v>
      </c>
      <c r="F745" s="2" t="s">
        <v>4400</v>
      </c>
      <c r="G745" s="2" t="s">
        <v>1940</v>
      </c>
      <c r="H745" s="2">
        <v>32868</v>
      </c>
      <c r="I745" t="s">
        <v>1950</v>
      </c>
    </row>
    <row r="746" spans="1:9" x14ac:dyDescent="0.3">
      <c r="A746" s="2" t="s">
        <v>1460</v>
      </c>
      <c r="B746" s="2" t="s">
        <v>5154</v>
      </c>
      <c r="C746" s="2"/>
      <c r="D746" s="2" t="s">
        <v>5155</v>
      </c>
      <c r="E746" s="2" t="s">
        <v>5156</v>
      </c>
      <c r="F746" s="2" t="s">
        <v>2820</v>
      </c>
      <c r="G746" s="2" t="s">
        <v>1940</v>
      </c>
      <c r="H746" s="2">
        <v>48232</v>
      </c>
      <c r="I746" t="s">
        <v>1941</v>
      </c>
    </row>
    <row r="747" spans="1:9" x14ac:dyDescent="0.3">
      <c r="A747" s="2" t="s">
        <v>1462</v>
      </c>
      <c r="B747" s="2" t="s">
        <v>5157</v>
      </c>
      <c r="C747" s="2" t="s">
        <v>5158</v>
      </c>
      <c r="D747" s="2" t="s">
        <v>5159</v>
      </c>
      <c r="E747" s="2" t="s">
        <v>5160</v>
      </c>
      <c r="F747" s="2" t="s">
        <v>5161</v>
      </c>
      <c r="G747" s="2" t="s">
        <v>1948</v>
      </c>
      <c r="H747" s="2" t="s">
        <v>5162</v>
      </c>
      <c r="I747" t="s">
        <v>1950</v>
      </c>
    </row>
    <row r="748" spans="1:9" x14ac:dyDescent="0.3">
      <c r="A748" s="2" t="s">
        <v>1464</v>
      </c>
      <c r="B748" s="2" t="s">
        <v>5163</v>
      </c>
      <c r="C748" s="2" t="s">
        <v>5164</v>
      </c>
      <c r="D748" s="2" t="s">
        <v>5165</v>
      </c>
      <c r="E748" s="2" t="s">
        <v>5166</v>
      </c>
      <c r="F748" s="2" t="s">
        <v>5167</v>
      </c>
      <c r="G748" s="2" t="s">
        <v>1948</v>
      </c>
      <c r="H748" s="2" t="s">
        <v>2725</v>
      </c>
      <c r="I748" t="s">
        <v>1950</v>
      </c>
    </row>
    <row r="749" spans="1:9" x14ac:dyDescent="0.3">
      <c r="A749" s="2" t="s">
        <v>1466</v>
      </c>
      <c r="B749" s="2" t="s">
        <v>5168</v>
      </c>
      <c r="C749" s="2" t="s">
        <v>5169</v>
      </c>
      <c r="D749" s="2" t="s">
        <v>5170</v>
      </c>
      <c r="E749" s="2" t="s">
        <v>5171</v>
      </c>
      <c r="F749" s="2" t="s">
        <v>5172</v>
      </c>
      <c r="G749" s="2" t="s">
        <v>1948</v>
      </c>
      <c r="H749" s="2" t="s">
        <v>5173</v>
      </c>
      <c r="I749" t="s">
        <v>1941</v>
      </c>
    </row>
    <row r="750" spans="1:9" x14ac:dyDescent="0.3">
      <c r="A750" s="2" t="s">
        <v>1468</v>
      </c>
      <c r="B750" s="2" t="s">
        <v>5174</v>
      </c>
      <c r="C750" s="2" t="s">
        <v>5175</v>
      </c>
      <c r="D750" s="2" t="s">
        <v>5176</v>
      </c>
      <c r="E750" s="2" t="s">
        <v>5177</v>
      </c>
      <c r="F750" s="2" t="s">
        <v>2003</v>
      </c>
      <c r="G750" s="2" t="s">
        <v>1940</v>
      </c>
      <c r="H750" s="2">
        <v>23203</v>
      </c>
      <c r="I750" t="s">
        <v>1950</v>
      </c>
    </row>
    <row r="751" spans="1:9" x14ac:dyDescent="0.3">
      <c r="A751" s="2" t="s">
        <v>1470</v>
      </c>
      <c r="B751" s="2" t="s">
        <v>5178</v>
      </c>
      <c r="C751" s="2" t="s">
        <v>5179</v>
      </c>
      <c r="D751" s="2" t="s">
        <v>5180</v>
      </c>
      <c r="E751" s="2" t="s">
        <v>5181</v>
      </c>
      <c r="F751" s="2" t="s">
        <v>5182</v>
      </c>
      <c r="G751" s="2" t="s">
        <v>1948</v>
      </c>
      <c r="H751" s="2" t="s">
        <v>2535</v>
      </c>
      <c r="I751" t="s">
        <v>1941</v>
      </c>
    </row>
    <row r="752" spans="1:9" x14ac:dyDescent="0.3">
      <c r="A752" s="2" t="s">
        <v>1472</v>
      </c>
      <c r="B752" s="2" t="s">
        <v>5183</v>
      </c>
      <c r="C752" s="2"/>
      <c r="D752" s="2" t="s">
        <v>5184</v>
      </c>
      <c r="E752" s="2" t="s">
        <v>5185</v>
      </c>
      <c r="F752" s="2" t="s">
        <v>2265</v>
      </c>
      <c r="G752" s="2" t="s">
        <v>1940</v>
      </c>
      <c r="H752" s="2">
        <v>76178</v>
      </c>
      <c r="I752" t="s">
        <v>1941</v>
      </c>
    </row>
    <row r="753" spans="1:9" x14ac:dyDescent="0.3">
      <c r="A753" s="2" t="s">
        <v>1474</v>
      </c>
      <c r="B753" s="2" t="s">
        <v>5186</v>
      </c>
      <c r="C753" s="2" t="s">
        <v>5187</v>
      </c>
      <c r="D753" s="2" t="s">
        <v>5188</v>
      </c>
      <c r="E753" s="2" t="s">
        <v>5189</v>
      </c>
      <c r="F753" s="2" t="s">
        <v>2775</v>
      </c>
      <c r="G753" s="2" t="s">
        <v>1940</v>
      </c>
      <c r="H753" s="2">
        <v>11254</v>
      </c>
      <c r="I753" t="s">
        <v>1950</v>
      </c>
    </row>
    <row r="754" spans="1:9" x14ac:dyDescent="0.3">
      <c r="A754" s="2" t="s">
        <v>1476</v>
      </c>
      <c r="B754" s="2" t="s">
        <v>5190</v>
      </c>
      <c r="C754" s="2" t="s">
        <v>5191</v>
      </c>
      <c r="D754" s="2" t="s">
        <v>5192</v>
      </c>
      <c r="E754" s="2" t="s">
        <v>5193</v>
      </c>
      <c r="F754" s="2" t="s">
        <v>2265</v>
      </c>
      <c r="G754" s="2" t="s">
        <v>1940</v>
      </c>
      <c r="H754" s="2">
        <v>76198</v>
      </c>
      <c r="I754" t="s">
        <v>1941</v>
      </c>
    </row>
    <row r="755" spans="1:9" x14ac:dyDescent="0.3">
      <c r="A755" s="2" t="s">
        <v>1478</v>
      </c>
      <c r="B755" s="2" t="s">
        <v>5194</v>
      </c>
      <c r="C755" s="2" t="s">
        <v>5195</v>
      </c>
      <c r="D755" s="2" t="s">
        <v>5196</v>
      </c>
      <c r="E755" s="2" t="s">
        <v>5197</v>
      </c>
      <c r="F755" s="2" t="s">
        <v>3098</v>
      </c>
      <c r="G755" s="2" t="s">
        <v>1940</v>
      </c>
      <c r="H755" s="2">
        <v>85053</v>
      </c>
      <c r="I755" t="s">
        <v>1950</v>
      </c>
    </row>
    <row r="756" spans="1:9" x14ac:dyDescent="0.3">
      <c r="A756" s="2" t="s">
        <v>5198</v>
      </c>
      <c r="B756" s="2" t="s">
        <v>5199</v>
      </c>
      <c r="C756" s="2" t="s">
        <v>5200</v>
      </c>
      <c r="D756" s="2"/>
      <c r="E756" s="2" t="s">
        <v>5201</v>
      </c>
      <c r="F756" s="2" t="s">
        <v>2185</v>
      </c>
      <c r="G756" s="2" t="s">
        <v>1940</v>
      </c>
      <c r="H756" s="2">
        <v>20470</v>
      </c>
      <c r="I756" t="s">
        <v>1950</v>
      </c>
    </row>
    <row r="757" spans="1:9" x14ac:dyDescent="0.3">
      <c r="A757" s="2" t="s">
        <v>1481</v>
      </c>
      <c r="B757" s="2" t="s">
        <v>5202</v>
      </c>
      <c r="C757" s="2" t="s">
        <v>5203</v>
      </c>
      <c r="D757" s="2" t="s">
        <v>5204</v>
      </c>
      <c r="E757" s="2" t="s">
        <v>5205</v>
      </c>
      <c r="F757" s="2" t="s">
        <v>2324</v>
      </c>
      <c r="G757" s="2" t="s">
        <v>1940</v>
      </c>
      <c r="H757" s="2">
        <v>75287</v>
      </c>
      <c r="I757" t="s">
        <v>1950</v>
      </c>
    </row>
    <row r="758" spans="1:9" x14ac:dyDescent="0.3">
      <c r="A758" s="2" t="s">
        <v>1483</v>
      </c>
      <c r="B758" s="2" t="s">
        <v>5206</v>
      </c>
      <c r="C758" s="2" t="s">
        <v>5207</v>
      </c>
      <c r="D758" s="2" t="s">
        <v>5208</v>
      </c>
      <c r="E758" s="2" t="s">
        <v>5209</v>
      </c>
      <c r="F758" s="2" t="s">
        <v>3686</v>
      </c>
      <c r="G758" s="2" t="s">
        <v>1940</v>
      </c>
      <c r="H758" s="2">
        <v>28805</v>
      </c>
      <c r="I758" t="s">
        <v>1941</v>
      </c>
    </row>
    <row r="759" spans="1:9" x14ac:dyDescent="0.3">
      <c r="A759" s="2" t="s">
        <v>1485</v>
      </c>
      <c r="B759" s="2" t="s">
        <v>5210</v>
      </c>
      <c r="C759" s="2" t="s">
        <v>5211</v>
      </c>
      <c r="D759" s="2" t="s">
        <v>5212</v>
      </c>
      <c r="E759" s="2" t="s">
        <v>5213</v>
      </c>
      <c r="F759" s="2" t="s">
        <v>5214</v>
      </c>
      <c r="G759" s="2" t="s">
        <v>1940</v>
      </c>
      <c r="H759" s="2">
        <v>59112</v>
      </c>
      <c r="I759" t="s">
        <v>1941</v>
      </c>
    </row>
    <row r="760" spans="1:9" x14ac:dyDescent="0.3">
      <c r="A760" s="2" t="s">
        <v>1487</v>
      </c>
      <c r="B760" s="2" t="s">
        <v>5215</v>
      </c>
      <c r="C760" s="2" t="s">
        <v>5216</v>
      </c>
      <c r="D760" s="2"/>
      <c r="E760" s="2" t="s">
        <v>5217</v>
      </c>
      <c r="F760" s="2" t="s">
        <v>2012</v>
      </c>
      <c r="G760" s="2" t="s">
        <v>1940</v>
      </c>
      <c r="H760" s="2">
        <v>63126</v>
      </c>
      <c r="I760" t="s">
        <v>1950</v>
      </c>
    </row>
    <row r="761" spans="1:9" x14ac:dyDescent="0.3">
      <c r="A761" s="2" t="s">
        <v>1489</v>
      </c>
      <c r="B761" s="2" t="s">
        <v>5218</v>
      </c>
      <c r="C761" s="2" t="s">
        <v>5219</v>
      </c>
      <c r="D761" s="2" t="s">
        <v>5220</v>
      </c>
      <c r="E761" s="2" t="s">
        <v>5221</v>
      </c>
      <c r="F761" s="2" t="s">
        <v>5222</v>
      </c>
      <c r="G761" s="2" t="s">
        <v>1940</v>
      </c>
      <c r="H761" s="2">
        <v>64054</v>
      </c>
      <c r="I761" t="s">
        <v>1941</v>
      </c>
    </row>
    <row r="762" spans="1:9" x14ac:dyDescent="0.3">
      <c r="A762" s="2" t="s">
        <v>1491</v>
      </c>
      <c r="B762" s="2" t="s">
        <v>5223</v>
      </c>
      <c r="C762" s="2" t="s">
        <v>5224</v>
      </c>
      <c r="D762" s="2"/>
      <c r="E762" s="2" t="s">
        <v>5225</v>
      </c>
      <c r="F762" s="2" t="s">
        <v>2693</v>
      </c>
      <c r="G762" s="2" t="s">
        <v>1940</v>
      </c>
      <c r="H762" s="2">
        <v>27404</v>
      </c>
      <c r="I762" t="s">
        <v>1950</v>
      </c>
    </row>
    <row r="763" spans="1:9" x14ac:dyDescent="0.3">
      <c r="A763" s="2" t="s">
        <v>1493</v>
      </c>
      <c r="B763" s="2" t="s">
        <v>5226</v>
      </c>
      <c r="C763" s="2" t="s">
        <v>5227</v>
      </c>
      <c r="D763" s="2"/>
      <c r="E763" s="2" t="s">
        <v>5228</v>
      </c>
      <c r="F763" s="2" t="s">
        <v>5229</v>
      </c>
      <c r="G763" s="2" t="s">
        <v>1940</v>
      </c>
      <c r="H763" s="2">
        <v>71213</v>
      </c>
      <c r="I763" t="s">
        <v>1941</v>
      </c>
    </row>
    <row r="764" spans="1:9" x14ac:dyDescent="0.3">
      <c r="A764" s="2" t="s">
        <v>1495</v>
      </c>
      <c r="B764" s="2" t="s">
        <v>5230</v>
      </c>
      <c r="C764" s="2" t="s">
        <v>5231</v>
      </c>
      <c r="D764" s="2" t="s">
        <v>5232</v>
      </c>
      <c r="E764" s="2" t="s">
        <v>5233</v>
      </c>
      <c r="F764" s="2" t="s">
        <v>4421</v>
      </c>
      <c r="G764" s="2" t="s">
        <v>2115</v>
      </c>
      <c r="H764" s="2" t="s">
        <v>4422</v>
      </c>
      <c r="I764" t="s">
        <v>1950</v>
      </c>
    </row>
    <row r="765" spans="1:9" x14ac:dyDescent="0.3">
      <c r="A765" s="2" t="s">
        <v>1497</v>
      </c>
      <c r="B765" s="2" t="s">
        <v>5234</v>
      </c>
      <c r="C765" s="2"/>
      <c r="D765" s="2" t="s">
        <v>5235</v>
      </c>
      <c r="E765" s="2" t="s">
        <v>5236</v>
      </c>
      <c r="F765" s="2" t="s">
        <v>2265</v>
      </c>
      <c r="G765" s="2" t="s">
        <v>1940</v>
      </c>
      <c r="H765" s="2">
        <v>76129</v>
      </c>
      <c r="I765" t="s">
        <v>1950</v>
      </c>
    </row>
    <row r="766" spans="1:9" x14ac:dyDescent="0.3">
      <c r="A766" s="2" t="s">
        <v>1499</v>
      </c>
      <c r="B766" s="2" t="s">
        <v>5237</v>
      </c>
      <c r="C766" s="2" t="s">
        <v>5238</v>
      </c>
      <c r="D766" s="2" t="s">
        <v>5239</v>
      </c>
      <c r="E766" s="2" t="s">
        <v>5240</v>
      </c>
      <c r="F766" s="2" t="s">
        <v>2549</v>
      </c>
      <c r="G766" s="2" t="s">
        <v>1940</v>
      </c>
      <c r="H766" s="2">
        <v>58122</v>
      </c>
      <c r="I766" t="s">
        <v>1941</v>
      </c>
    </row>
    <row r="767" spans="1:9" x14ac:dyDescent="0.3">
      <c r="A767" s="2" t="s">
        <v>1501</v>
      </c>
      <c r="B767" s="2" t="s">
        <v>5241</v>
      </c>
      <c r="C767" s="2" t="s">
        <v>5242</v>
      </c>
      <c r="D767" s="2" t="s">
        <v>5243</v>
      </c>
      <c r="E767" s="2" t="s">
        <v>5244</v>
      </c>
      <c r="F767" s="2" t="s">
        <v>2790</v>
      </c>
      <c r="G767" s="2" t="s">
        <v>1940</v>
      </c>
      <c r="H767" s="2">
        <v>75044</v>
      </c>
      <c r="I767" t="s">
        <v>1941</v>
      </c>
    </row>
    <row r="768" spans="1:9" x14ac:dyDescent="0.3">
      <c r="A768" s="2" t="s">
        <v>5245</v>
      </c>
      <c r="B768" s="2" t="s">
        <v>5246</v>
      </c>
      <c r="C768" s="2" t="s">
        <v>5247</v>
      </c>
      <c r="D768" s="2" t="s">
        <v>5248</v>
      </c>
      <c r="E768" s="2" t="s">
        <v>5249</v>
      </c>
      <c r="F768" s="2" t="s">
        <v>2286</v>
      </c>
      <c r="G768" s="2" t="s">
        <v>1940</v>
      </c>
      <c r="H768" s="2">
        <v>43231</v>
      </c>
      <c r="I768" t="s">
        <v>1950</v>
      </c>
    </row>
    <row r="769" spans="1:9" x14ac:dyDescent="0.3">
      <c r="A769" s="2" t="s">
        <v>5250</v>
      </c>
      <c r="B769" s="2" t="s">
        <v>5251</v>
      </c>
      <c r="C769" s="2" t="s">
        <v>5252</v>
      </c>
      <c r="D769" s="2" t="s">
        <v>5253</v>
      </c>
      <c r="E769" s="2" t="s">
        <v>5254</v>
      </c>
      <c r="F769" s="2" t="s">
        <v>2386</v>
      </c>
      <c r="G769" s="2" t="s">
        <v>1940</v>
      </c>
      <c r="H769" s="2">
        <v>78737</v>
      </c>
      <c r="I769" t="s">
        <v>1950</v>
      </c>
    </row>
    <row r="770" spans="1:9" x14ac:dyDescent="0.3">
      <c r="A770" s="2" t="s">
        <v>5255</v>
      </c>
      <c r="B770" s="2" t="s">
        <v>5256</v>
      </c>
      <c r="C770" s="2"/>
      <c r="D770" s="2" t="s">
        <v>5257</v>
      </c>
      <c r="E770" s="2" t="s">
        <v>5258</v>
      </c>
      <c r="F770" s="2" t="s">
        <v>2743</v>
      </c>
      <c r="G770" s="2" t="s">
        <v>1940</v>
      </c>
      <c r="H770" s="2">
        <v>36104</v>
      </c>
      <c r="I770" t="s">
        <v>1941</v>
      </c>
    </row>
    <row r="771" spans="1:9" x14ac:dyDescent="0.3">
      <c r="A771" s="2" t="s">
        <v>1505</v>
      </c>
      <c r="B771" s="2" t="s">
        <v>5259</v>
      </c>
      <c r="C771" s="2" t="s">
        <v>5260</v>
      </c>
      <c r="D771" s="2" t="s">
        <v>5261</v>
      </c>
      <c r="E771" s="2" t="s">
        <v>5262</v>
      </c>
      <c r="F771" s="2" t="s">
        <v>2171</v>
      </c>
      <c r="G771" s="2" t="s">
        <v>2115</v>
      </c>
      <c r="H771" s="2" t="s">
        <v>3926</v>
      </c>
      <c r="I771" t="s">
        <v>1950</v>
      </c>
    </row>
    <row r="772" spans="1:9" x14ac:dyDescent="0.3">
      <c r="A772" s="2" t="s">
        <v>1507</v>
      </c>
      <c r="B772" s="2" t="s">
        <v>5263</v>
      </c>
      <c r="C772" s="2" t="s">
        <v>5264</v>
      </c>
      <c r="D772" s="2"/>
      <c r="E772" s="2" t="s">
        <v>5265</v>
      </c>
      <c r="F772" s="2" t="s">
        <v>1961</v>
      </c>
      <c r="G772" s="2" t="s">
        <v>1940</v>
      </c>
      <c r="H772" s="2">
        <v>22156</v>
      </c>
      <c r="I772" t="s">
        <v>1950</v>
      </c>
    </row>
    <row r="773" spans="1:9" x14ac:dyDescent="0.3">
      <c r="A773" s="2" t="s">
        <v>1509</v>
      </c>
      <c r="B773" s="2" t="s">
        <v>5266</v>
      </c>
      <c r="C773" s="2" t="s">
        <v>5267</v>
      </c>
      <c r="D773" s="2" t="s">
        <v>5268</v>
      </c>
      <c r="E773" s="2" t="s">
        <v>5269</v>
      </c>
      <c r="F773" s="2" t="s">
        <v>5270</v>
      </c>
      <c r="G773" s="2" t="s">
        <v>1940</v>
      </c>
      <c r="H773" s="2">
        <v>80126</v>
      </c>
      <c r="I773" t="s">
        <v>1950</v>
      </c>
    </row>
    <row r="774" spans="1:9" x14ac:dyDescent="0.3">
      <c r="A774" s="2" t="s">
        <v>1511</v>
      </c>
      <c r="B774" s="2" t="s">
        <v>5271</v>
      </c>
      <c r="C774" s="2"/>
      <c r="D774" s="2" t="s">
        <v>5272</v>
      </c>
      <c r="E774" s="2" t="s">
        <v>5273</v>
      </c>
      <c r="F774" s="2" t="s">
        <v>3315</v>
      </c>
      <c r="G774" s="2" t="s">
        <v>1940</v>
      </c>
      <c r="H774" s="2">
        <v>21275</v>
      </c>
      <c r="I774" t="s">
        <v>1950</v>
      </c>
    </row>
    <row r="775" spans="1:9" x14ac:dyDescent="0.3">
      <c r="A775" s="2" t="s">
        <v>1513</v>
      </c>
      <c r="B775" s="2" t="s">
        <v>5274</v>
      </c>
      <c r="C775" s="2" t="s">
        <v>5275</v>
      </c>
      <c r="D775" s="2" t="s">
        <v>5276</v>
      </c>
      <c r="E775" s="2" t="s">
        <v>5277</v>
      </c>
      <c r="F775" s="2" t="s">
        <v>2313</v>
      </c>
      <c r="G775" s="2" t="s">
        <v>1948</v>
      </c>
      <c r="H775" s="2" t="s">
        <v>2314</v>
      </c>
      <c r="I775" t="s">
        <v>1950</v>
      </c>
    </row>
    <row r="776" spans="1:9" x14ac:dyDescent="0.3">
      <c r="A776" s="2" t="s">
        <v>1515</v>
      </c>
      <c r="B776" s="2" t="s">
        <v>5278</v>
      </c>
      <c r="C776" s="2"/>
      <c r="D776" s="2" t="s">
        <v>5279</v>
      </c>
      <c r="E776" s="2" t="s">
        <v>5280</v>
      </c>
      <c r="F776" s="2" t="s">
        <v>2190</v>
      </c>
      <c r="G776" s="2" t="s">
        <v>1940</v>
      </c>
      <c r="H776" s="2">
        <v>33345</v>
      </c>
      <c r="I776" t="s">
        <v>1941</v>
      </c>
    </row>
    <row r="777" spans="1:9" x14ac:dyDescent="0.3">
      <c r="A777" s="2" t="s">
        <v>1517</v>
      </c>
      <c r="B777" s="2" t="s">
        <v>5281</v>
      </c>
      <c r="C777" s="2" t="s">
        <v>5282</v>
      </c>
      <c r="D777" s="2" t="s">
        <v>5283</v>
      </c>
      <c r="E777" s="2" t="s">
        <v>5284</v>
      </c>
      <c r="F777" s="2" t="s">
        <v>3784</v>
      </c>
      <c r="G777" s="2" t="s">
        <v>1940</v>
      </c>
      <c r="H777" s="2">
        <v>92191</v>
      </c>
      <c r="I777" t="s">
        <v>1941</v>
      </c>
    </row>
    <row r="778" spans="1:9" x14ac:dyDescent="0.3">
      <c r="A778" s="2" t="s">
        <v>1519</v>
      </c>
      <c r="B778" s="2" t="s">
        <v>5285</v>
      </c>
      <c r="C778" s="2" t="s">
        <v>5286</v>
      </c>
      <c r="D778" s="2" t="s">
        <v>5287</v>
      </c>
      <c r="E778" s="2" t="s">
        <v>5288</v>
      </c>
      <c r="F778" s="2" t="s">
        <v>2324</v>
      </c>
      <c r="G778" s="2" t="s">
        <v>1940</v>
      </c>
      <c r="H778" s="2">
        <v>75216</v>
      </c>
      <c r="I778" t="s">
        <v>1950</v>
      </c>
    </row>
    <row r="779" spans="1:9" x14ac:dyDescent="0.3">
      <c r="A779" s="2" t="s">
        <v>1521</v>
      </c>
      <c r="B779" s="2" t="s">
        <v>5289</v>
      </c>
      <c r="C779" s="2" t="s">
        <v>5290</v>
      </c>
      <c r="D779" s="2"/>
      <c r="E779" s="2" t="s">
        <v>5291</v>
      </c>
      <c r="F779" s="2" t="s">
        <v>3324</v>
      </c>
      <c r="G779" s="2" t="s">
        <v>1940</v>
      </c>
      <c r="H779" s="2">
        <v>60435</v>
      </c>
      <c r="I779" t="s">
        <v>1950</v>
      </c>
    </row>
    <row r="780" spans="1:9" x14ac:dyDescent="0.3">
      <c r="A780" s="2" t="s">
        <v>5292</v>
      </c>
      <c r="B780" s="2" t="s">
        <v>5293</v>
      </c>
      <c r="C780" s="2" t="s">
        <v>5294</v>
      </c>
      <c r="D780" s="2" t="s">
        <v>5295</v>
      </c>
      <c r="E780" s="2" t="s">
        <v>5296</v>
      </c>
      <c r="F780" s="2" t="s">
        <v>2047</v>
      </c>
      <c r="G780" s="2" t="s">
        <v>1940</v>
      </c>
      <c r="H780" s="2">
        <v>49510</v>
      </c>
      <c r="I780" t="s">
        <v>1941</v>
      </c>
    </row>
    <row r="781" spans="1:9" x14ac:dyDescent="0.3">
      <c r="A781" s="2" t="s">
        <v>1525</v>
      </c>
      <c r="B781" s="2" t="s">
        <v>5297</v>
      </c>
      <c r="C781" s="2" t="s">
        <v>5298</v>
      </c>
      <c r="D781" s="2" t="s">
        <v>5299</v>
      </c>
      <c r="E781" s="2" t="s">
        <v>5300</v>
      </c>
      <c r="F781" s="2" t="s">
        <v>2712</v>
      </c>
      <c r="G781" s="2" t="s">
        <v>1940</v>
      </c>
      <c r="H781" s="2">
        <v>34620</v>
      </c>
      <c r="I781" t="s">
        <v>1941</v>
      </c>
    </row>
    <row r="782" spans="1:9" x14ac:dyDescent="0.3">
      <c r="A782" s="2" t="s">
        <v>1527</v>
      </c>
      <c r="B782" s="2" t="s">
        <v>5301</v>
      </c>
      <c r="C782" s="2"/>
      <c r="D782" s="2" t="s">
        <v>5302</v>
      </c>
      <c r="E782" s="2" t="s">
        <v>5303</v>
      </c>
      <c r="F782" s="2" t="s">
        <v>2136</v>
      </c>
      <c r="G782" s="2" t="s">
        <v>1940</v>
      </c>
      <c r="H782" s="2">
        <v>55441</v>
      </c>
      <c r="I782" t="s">
        <v>1950</v>
      </c>
    </row>
    <row r="783" spans="1:9" x14ac:dyDescent="0.3">
      <c r="A783" s="2" t="s">
        <v>1529</v>
      </c>
      <c r="B783" s="2" t="s">
        <v>5304</v>
      </c>
      <c r="C783" s="2" t="s">
        <v>5305</v>
      </c>
      <c r="D783" s="2" t="s">
        <v>5306</v>
      </c>
      <c r="E783" s="2" t="s">
        <v>5307</v>
      </c>
      <c r="F783" s="2" t="s">
        <v>3681</v>
      </c>
      <c r="G783" s="2" t="s">
        <v>1940</v>
      </c>
      <c r="H783" s="2">
        <v>30045</v>
      </c>
      <c r="I783" t="s">
        <v>1950</v>
      </c>
    </row>
    <row r="784" spans="1:9" x14ac:dyDescent="0.3">
      <c r="A784" s="2" t="s">
        <v>1531</v>
      </c>
      <c r="B784" s="2" t="s">
        <v>5308</v>
      </c>
      <c r="C784" s="2" t="s">
        <v>5309</v>
      </c>
      <c r="D784" s="2" t="s">
        <v>5310</v>
      </c>
      <c r="E784" s="2" t="s">
        <v>5311</v>
      </c>
      <c r="F784" s="2" t="s">
        <v>5312</v>
      </c>
      <c r="G784" s="2" t="s">
        <v>1948</v>
      </c>
      <c r="H784" s="2" t="s">
        <v>5313</v>
      </c>
      <c r="I784" t="s">
        <v>1950</v>
      </c>
    </row>
    <row r="785" spans="1:9" x14ac:dyDescent="0.3">
      <c r="A785" s="2" t="s">
        <v>1533</v>
      </c>
      <c r="B785" s="2" t="s">
        <v>5314</v>
      </c>
      <c r="C785" s="2" t="s">
        <v>5315</v>
      </c>
      <c r="D785" s="2" t="s">
        <v>5316</v>
      </c>
      <c r="E785" s="2" t="s">
        <v>5317</v>
      </c>
      <c r="F785" s="2" t="s">
        <v>2219</v>
      </c>
      <c r="G785" s="2" t="s">
        <v>1940</v>
      </c>
      <c r="H785" s="2">
        <v>33673</v>
      </c>
      <c r="I785" t="s">
        <v>1941</v>
      </c>
    </row>
    <row r="786" spans="1:9" x14ac:dyDescent="0.3">
      <c r="A786" s="2" t="s">
        <v>1535</v>
      </c>
      <c r="B786" s="2" t="s">
        <v>5318</v>
      </c>
      <c r="C786" s="2" t="s">
        <v>5319</v>
      </c>
      <c r="D786" s="2"/>
      <c r="E786" s="2" t="s">
        <v>5320</v>
      </c>
      <c r="F786" s="2" t="s">
        <v>2505</v>
      </c>
      <c r="G786" s="2" t="s">
        <v>1940</v>
      </c>
      <c r="H786" s="2">
        <v>37240</v>
      </c>
      <c r="I786" t="s">
        <v>1950</v>
      </c>
    </row>
    <row r="787" spans="1:9" x14ac:dyDescent="0.3">
      <c r="A787" s="2" t="s">
        <v>1537</v>
      </c>
      <c r="B787" s="2" t="s">
        <v>5321</v>
      </c>
      <c r="C787" s="2" t="s">
        <v>5322</v>
      </c>
      <c r="D787" s="2" t="s">
        <v>5323</v>
      </c>
      <c r="E787" s="2" t="s">
        <v>5324</v>
      </c>
      <c r="F787" s="2" t="s">
        <v>3580</v>
      </c>
      <c r="G787" s="2" t="s">
        <v>1940</v>
      </c>
      <c r="H787" s="2">
        <v>33175</v>
      </c>
      <c r="I787" t="s">
        <v>1950</v>
      </c>
    </row>
    <row r="788" spans="1:9" x14ac:dyDescent="0.3">
      <c r="A788" s="2" t="s">
        <v>1523</v>
      </c>
      <c r="B788" s="2" t="s">
        <v>5325</v>
      </c>
      <c r="C788" s="2" t="s">
        <v>5326</v>
      </c>
      <c r="D788" s="2" t="s">
        <v>5327</v>
      </c>
      <c r="E788" s="2" t="s">
        <v>5328</v>
      </c>
      <c r="F788" s="2" t="s">
        <v>1975</v>
      </c>
      <c r="G788" s="2" t="s">
        <v>1940</v>
      </c>
      <c r="H788" s="2">
        <v>45426</v>
      </c>
      <c r="I788" t="s">
        <v>1941</v>
      </c>
    </row>
    <row r="789" spans="1:9" x14ac:dyDescent="0.3">
      <c r="A789" s="2" t="s">
        <v>1540</v>
      </c>
      <c r="B789" s="2" t="s">
        <v>5329</v>
      </c>
      <c r="C789" s="2"/>
      <c r="D789" s="2" t="s">
        <v>5330</v>
      </c>
      <c r="E789" s="2" t="s">
        <v>5331</v>
      </c>
      <c r="F789" s="2" t="s">
        <v>2251</v>
      </c>
      <c r="G789" s="2" t="s">
        <v>1940</v>
      </c>
      <c r="H789" s="2">
        <v>60686</v>
      </c>
      <c r="I789" t="s">
        <v>1941</v>
      </c>
    </row>
    <row r="790" spans="1:9" x14ac:dyDescent="0.3">
      <c r="A790" s="2" t="s">
        <v>1542</v>
      </c>
      <c r="B790" s="2" t="s">
        <v>5332</v>
      </c>
      <c r="C790" s="2" t="s">
        <v>5333</v>
      </c>
      <c r="D790" s="2" t="s">
        <v>5334</v>
      </c>
      <c r="E790" s="2" t="s">
        <v>5335</v>
      </c>
      <c r="F790" s="2" t="s">
        <v>5336</v>
      </c>
      <c r="G790" s="2" t="s">
        <v>1948</v>
      </c>
      <c r="H790" s="2" t="s">
        <v>5337</v>
      </c>
      <c r="I790" t="s">
        <v>1941</v>
      </c>
    </row>
    <row r="791" spans="1:9" x14ac:dyDescent="0.3">
      <c r="A791" s="2" t="s">
        <v>1544</v>
      </c>
      <c r="B791" s="2" t="s">
        <v>5338</v>
      </c>
      <c r="C791" s="2" t="s">
        <v>5339</v>
      </c>
      <c r="D791" s="2" t="s">
        <v>5340</v>
      </c>
      <c r="E791" s="2" t="s">
        <v>5341</v>
      </c>
      <c r="F791" s="2" t="s">
        <v>2003</v>
      </c>
      <c r="G791" s="2" t="s">
        <v>1940</v>
      </c>
      <c r="H791" s="2">
        <v>94807</v>
      </c>
      <c r="I791" t="s">
        <v>1950</v>
      </c>
    </row>
    <row r="792" spans="1:9" x14ac:dyDescent="0.3">
      <c r="A792" s="2" t="s">
        <v>1546</v>
      </c>
      <c r="B792" s="2" t="s">
        <v>5342</v>
      </c>
      <c r="C792" s="2" t="s">
        <v>5343</v>
      </c>
      <c r="D792" s="2" t="s">
        <v>5344</v>
      </c>
      <c r="E792" s="2" t="s">
        <v>5345</v>
      </c>
      <c r="F792" s="2" t="s">
        <v>5346</v>
      </c>
      <c r="G792" s="2" t="s">
        <v>1940</v>
      </c>
      <c r="H792" s="2">
        <v>98506</v>
      </c>
      <c r="I792" t="s">
        <v>1950</v>
      </c>
    </row>
    <row r="793" spans="1:9" x14ac:dyDescent="0.3">
      <c r="A793" s="2" t="s">
        <v>1548</v>
      </c>
      <c r="B793" s="2" t="s">
        <v>5347</v>
      </c>
      <c r="C793" s="2" t="s">
        <v>5348</v>
      </c>
      <c r="D793" s="2" t="s">
        <v>5349</v>
      </c>
      <c r="E793" s="2" t="s">
        <v>5350</v>
      </c>
      <c r="F793" s="2" t="s">
        <v>2667</v>
      </c>
      <c r="G793" s="2" t="s">
        <v>1940</v>
      </c>
      <c r="H793" s="2">
        <v>76011</v>
      </c>
      <c r="I793" t="s">
        <v>1941</v>
      </c>
    </row>
    <row r="794" spans="1:9" x14ac:dyDescent="0.3">
      <c r="A794" s="2" t="s">
        <v>1550</v>
      </c>
      <c r="B794" s="2" t="s">
        <v>5351</v>
      </c>
      <c r="C794" s="2" t="s">
        <v>5352</v>
      </c>
      <c r="D794" s="2" t="s">
        <v>5353</v>
      </c>
      <c r="E794" s="2" t="s">
        <v>5354</v>
      </c>
      <c r="F794" s="2" t="s">
        <v>5355</v>
      </c>
      <c r="G794" s="2" t="s">
        <v>2115</v>
      </c>
      <c r="H794" s="2" t="s">
        <v>5356</v>
      </c>
      <c r="I794" t="s">
        <v>1941</v>
      </c>
    </row>
    <row r="795" spans="1:9" x14ac:dyDescent="0.3">
      <c r="A795" s="2" t="s">
        <v>1552</v>
      </c>
      <c r="B795" s="2" t="s">
        <v>5357</v>
      </c>
      <c r="C795" s="2" t="s">
        <v>5358</v>
      </c>
      <c r="D795" s="2" t="s">
        <v>5359</v>
      </c>
      <c r="E795" s="2" t="s">
        <v>5360</v>
      </c>
      <c r="F795" s="2" t="s">
        <v>2642</v>
      </c>
      <c r="G795" s="2" t="s">
        <v>1940</v>
      </c>
      <c r="H795" s="2">
        <v>24009</v>
      </c>
      <c r="I795" t="s">
        <v>1950</v>
      </c>
    </row>
    <row r="796" spans="1:9" x14ac:dyDescent="0.3">
      <c r="A796" s="2" t="s">
        <v>1554</v>
      </c>
      <c r="B796" s="2" t="s">
        <v>5361</v>
      </c>
      <c r="C796" s="2" t="s">
        <v>5362</v>
      </c>
      <c r="D796" s="2" t="s">
        <v>5363</v>
      </c>
      <c r="E796" s="2" t="s">
        <v>5364</v>
      </c>
      <c r="F796" s="2" t="s">
        <v>5365</v>
      </c>
      <c r="G796" s="2" t="s">
        <v>1940</v>
      </c>
      <c r="H796" s="2">
        <v>11044</v>
      </c>
      <c r="I796" t="s">
        <v>1950</v>
      </c>
    </row>
    <row r="797" spans="1:9" x14ac:dyDescent="0.3">
      <c r="A797" s="2" t="s">
        <v>1556</v>
      </c>
      <c r="B797" s="2" t="s">
        <v>5366</v>
      </c>
      <c r="C797" s="2" t="s">
        <v>5367</v>
      </c>
      <c r="D797" s="2" t="s">
        <v>5368</v>
      </c>
      <c r="E797" s="2" t="s">
        <v>5369</v>
      </c>
      <c r="F797" s="2" t="s">
        <v>3588</v>
      </c>
      <c r="G797" s="2" t="s">
        <v>1940</v>
      </c>
      <c r="H797" s="2">
        <v>92825</v>
      </c>
      <c r="I797" t="s">
        <v>1950</v>
      </c>
    </row>
    <row r="798" spans="1:9" x14ac:dyDescent="0.3">
      <c r="A798" s="2" t="s">
        <v>1558</v>
      </c>
      <c r="B798" s="2" t="s">
        <v>5370</v>
      </c>
      <c r="C798" s="2"/>
      <c r="D798" s="2" t="s">
        <v>5371</v>
      </c>
      <c r="E798" s="2" t="s">
        <v>5372</v>
      </c>
      <c r="F798" s="2" t="s">
        <v>3319</v>
      </c>
      <c r="G798" s="2" t="s">
        <v>1940</v>
      </c>
      <c r="H798" s="2">
        <v>40596</v>
      </c>
      <c r="I798" t="s">
        <v>1950</v>
      </c>
    </row>
    <row r="799" spans="1:9" x14ac:dyDescent="0.3">
      <c r="A799" s="2" t="s">
        <v>1560</v>
      </c>
      <c r="B799" s="2" t="s">
        <v>5373</v>
      </c>
      <c r="C799" s="2" t="s">
        <v>5374</v>
      </c>
      <c r="D799" s="2" t="s">
        <v>5375</v>
      </c>
      <c r="E799" s="2" t="s">
        <v>5376</v>
      </c>
      <c r="F799" s="2" t="s">
        <v>2219</v>
      </c>
      <c r="G799" s="2" t="s">
        <v>1940</v>
      </c>
      <c r="H799" s="2">
        <v>33673</v>
      </c>
      <c r="I799" t="s">
        <v>1950</v>
      </c>
    </row>
    <row r="800" spans="1:9" x14ac:dyDescent="0.3">
      <c r="A800" s="2" t="s">
        <v>1562</v>
      </c>
      <c r="B800" s="2" t="s">
        <v>5377</v>
      </c>
      <c r="C800" s="2" t="s">
        <v>5378</v>
      </c>
      <c r="D800" s="2" t="s">
        <v>5379</v>
      </c>
      <c r="E800" s="2" t="s">
        <v>5380</v>
      </c>
      <c r="F800" s="2" t="s">
        <v>1994</v>
      </c>
      <c r="G800" s="2" t="s">
        <v>1940</v>
      </c>
      <c r="H800" s="2">
        <v>95138</v>
      </c>
      <c r="I800" t="s">
        <v>1941</v>
      </c>
    </row>
    <row r="801" spans="1:9" x14ac:dyDescent="0.3">
      <c r="A801" s="2" t="s">
        <v>1564</v>
      </c>
      <c r="B801" s="2" t="s">
        <v>5381</v>
      </c>
      <c r="C801" s="2"/>
      <c r="D801" s="2"/>
      <c r="E801" s="2" t="s">
        <v>5382</v>
      </c>
      <c r="F801" s="2" t="s">
        <v>2185</v>
      </c>
      <c r="G801" s="2" t="s">
        <v>1940</v>
      </c>
      <c r="H801" s="2">
        <v>20470</v>
      </c>
      <c r="I801" t="s">
        <v>1941</v>
      </c>
    </row>
    <row r="802" spans="1:9" x14ac:dyDescent="0.3">
      <c r="A802" s="2" t="s">
        <v>1566</v>
      </c>
      <c r="B802" s="2" t="s">
        <v>5383</v>
      </c>
      <c r="C802" s="2" t="s">
        <v>5384</v>
      </c>
      <c r="D802" s="2" t="s">
        <v>5385</v>
      </c>
      <c r="E802" s="2" t="s">
        <v>5386</v>
      </c>
      <c r="F802" s="2" t="s">
        <v>4415</v>
      </c>
      <c r="G802" s="2" t="s">
        <v>1948</v>
      </c>
      <c r="H802" s="2" t="s">
        <v>4416</v>
      </c>
      <c r="I802" t="s">
        <v>1950</v>
      </c>
    </row>
    <row r="803" spans="1:9" x14ac:dyDescent="0.3">
      <c r="A803" s="2" t="s">
        <v>1568</v>
      </c>
      <c r="B803" s="2" t="s">
        <v>5387</v>
      </c>
      <c r="C803" s="2" t="s">
        <v>5388</v>
      </c>
      <c r="D803" s="2" t="s">
        <v>5389</v>
      </c>
      <c r="E803" s="2" t="s">
        <v>5390</v>
      </c>
      <c r="F803" s="2" t="s">
        <v>5346</v>
      </c>
      <c r="G803" s="2" t="s">
        <v>1940</v>
      </c>
      <c r="H803" s="2">
        <v>98506</v>
      </c>
      <c r="I803" t="s">
        <v>1941</v>
      </c>
    </row>
    <row r="804" spans="1:9" x14ac:dyDescent="0.3">
      <c r="A804" s="2" t="s">
        <v>1570</v>
      </c>
      <c r="B804" s="2" t="s">
        <v>5391</v>
      </c>
      <c r="C804" s="2" t="s">
        <v>5392</v>
      </c>
      <c r="D804" s="2" t="s">
        <v>5393</v>
      </c>
      <c r="E804" s="2" t="s">
        <v>5394</v>
      </c>
      <c r="F804" s="2" t="s">
        <v>5395</v>
      </c>
      <c r="G804" s="2" t="s">
        <v>1940</v>
      </c>
      <c r="H804" s="2">
        <v>75185</v>
      </c>
      <c r="I804" t="s">
        <v>1950</v>
      </c>
    </row>
    <row r="805" spans="1:9" x14ac:dyDescent="0.3">
      <c r="A805" s="2" t="s">
        <v>1572</v>
      </c>
      <c r="B805" s="2" t="s">
        <v>5396</v>
      </c>
      <c r="C805" s="2" t="s">
        <v>5397</v>
      </c>
      <c r="D805" s="2"/>
      <c r="E805" s="2" t="s">
        <v>5398</v>
      </c>
      <c r="F805" s="2" t="s">
        <v>2998</v>
      </c>
      <c r="G805" s="2" t="s">
        <v>1940</v>
      </c>
      <c r="H805" s="2">
        <v>94207</v>
      </c>
      <c r="I805" t="s">
        <v>1950</v>
      </c>
    </row>
    <row r="806" spans="1:9" x14ac:dyDescent="0.3">
      <c r="A806" s="2" t="s">
        <v>1574</v>
      </c>
      <c r="B806" s="2" t="s">
        <v>5399</v>
      </c>
      <c r="C806" s="2"/>
      <c r="D806" s="2" t="s">
        <v>5400</v>
      </c>
      <c r="E806" s="2" t="s">
        <v>5401</v>
      </c>
      <c r="F806" s="2" t="s">
        <v>3163</v>
      </c>
      <c r="G806" s="2" t="s">
        <v>2115</v>
      </c>
      <c r="H806" s="2" t="s">
        <v>3164</v>
      </c>
      <c r="I806" t="s">
        <v>1950</v>
      </c>
    </row>
    <row r="807" spans="1:9" x14ac:dyDescent="0.3">
      <c r="A807" s="2" t="s">
        <v>1576</v>
      </c>
      <c r="B807" s="2" t="s">
        <v>5402</v>
      </c>
      <c r="C807" s="2"/>
      <c r="D807" s="2" t="s">
        <v>5403</v>
      </c>
      <c r="E807" s="2" t="s">
        <v>5404</v>
      </c>
      <c r="F807" s="2" t="s">
        <v>5405</v>
      </c>
      <c r="G807" s="2" t="s">
        <v>1940</v>
      </c>
      <c r="H807" s="2">
        <v>55590</v>
      </c>
      <c r="I807" t="s">
        <v>1950</v>
      </c>
    </row>
    <row r="808" spans="1:9" x14ac:dyDescent="0.3">
      <c r="A808" s="2" t="s">
        <v>1578</v>
      </c>
      <c r="B808" s="2" t="s">
        <v>5406</v>
      </c>
      <c r="C808" s="2"/>
      <c r="D808" s="2"/>
      <c r="E808" s="2" t="s">
        <v>5407</v>
      </c>
      <c r="F808" s="2" t="s">
        <v>2198</v>
      </c>
      <c r="G808" s="2" t="s">
        <v>2115</v>
      </c>
      <c r="H808" s="2" t="s">
        <v>2199</v>
      </c>
      <c r="I808" t="s">
        <v>1941</v>
      </c>
    </row>
    <row r="809" spans="1:9" x14ac:dyDescent="0.3">
      <c r="A809" s="2" t="s">
        <v>1580</v>
      </c>
      <c r="B809" s="2" t="s">
        <v>5408</v>
      </c>
      <c r="C809" s="2" t="s">
        <v>5409</v>
      </c>
      <c r="D809" s="2" t="s">
        <v>5410</v>
      </c>
      <c r="E809" s="2" t="s">
        <v>5411</v>
      </c>
      <c r="F809" s="2" t="s">
        <v>3762</v>
      </c>
      <c r="G809" s="2" t="s">
        <v>1948</v>
      </c>
      <c r="H809" s="2" t="s">
        <v>3763</v>
      </c>
      <c r="I809" t="s">
        <v>1950</v>
      </c>
    </row>
    <row r="810" spans="1:9" x14ac:dyDescent="0.3">
      <c r="A810" s="2" t="s">
        <v>5412</v>
      </c>
      <c r="B810" s="2" t="s">
        <v>5413</v>
      </c>
      <c r="C810" s="2" t="s">
        <v>5414</v>
      </c>
      <c r="D810" s="2" t="s">
        <v>5415</v>
      </c>
      <c r="E810" s="2" t="s">
        <v>5416</v>
      </c>
      <c r="F810" s="2" t="s">
        <v>2098</v>
      </c>
      <c r="G810" s="2" t="s">
        <v>1940</v>
      </c>
      <c r="H810" s="2">
        <v>11499</v>
      </c>
      <c r="I810" t="s">
        <v>1941</v>
      </c>
    </row>
    <row r="811" spans="1:9" x14ac:dyDescent="0.3">
      <c r="A811" s="2" t="s">
        <v>1584</v>
      </c>
      <c r="B811" s="2" t="s">
        <v>5417</v>
      </c>
      <c r="C811" s="2"/>
      <c r="D811" s="2" t="s">
        <v>5418</v>
      </c>
      <c r="E811" s="2" t="s">
        <v>5419</v>
      </c>
      <c r="F811" s="2" t="s">
        <v>2447</v>
      </c>
      <c r="G811" s="2" t="s">
        <v>1940</v>
      </c>
      <c r="H811" s="2">
        <v>79934</v>
      </c>
      <c r="I811" t="s">
        <v>1941</v>
      </c>
    </row>
    <row r="812" spans="1:9" x14ac:dyDescent="0.3">
      <c r="A812" s="2" t="s">
        <v>1586</v>
      </c>
      <c r="B812" s="2" t="s">
        <v>5420</v>
      </c>
      <c r="C812" s="2" t="s">
        <v>5421</v>
      </c>
      <c r="D812" s="2" t="s">
        <v>5422</v>
      </c>
      <c r="E812" s="2" t="s">
        <v>5423</v>
      </c>
      <c r="F812" s="2" t="s">
        <v>5424</v>
      </c>
      <c r="G812" s="2" t="s">
        <v>1940</v>
      </c>
      <c r="H812" s="2">
        <v>34643</v>
      </c>
      <c r="I812" t="s">
        <v>1950</v>
      </c>
    </row>
    <row r="813" spans="1:9" x14ac:dyDescent="0.3">
      <c r="A813" s="2" t="s">
        <v>1588</v>
      </c>
      <c r="B813" s="2" t="s">
        <v>5425</v>
      </c>
      <c r="C813" s="2" t="s">
        <v>5426</v>
      </c>
      <c r="D813" s="2" t="s">
        <v>5427</v>
      </c>
      <c r="E813" s="2" t="s">
        <v>5428</v>
      </c>
      <c r="F813" s="2" t="s">
        <v>5429</v>
      </c>
      <c r="G813" s="2" t="s">
        <v>1948</v>
      </c>
      <c r="H813" s="2" t="s">
        <v>2082</v>
      </c>
      <c r="I813" t="s">
        <v>1941</v>
      </c>
    </row>
    <row r="814" spans="1:9" x14ac:dyDescent="0.3">
      <c r="A814" s="2" t="s">
        <v>5430</v>
      </c>
      <c r="B814" s="2" t="s">
        <v>5431</v>
      </c>
      <c r="C814" s="2" t="s">
        <v>5432</v>
      </c>
      <c r="D814" s="2" t="s">
        <v>5433</v>
      </c>
      <c r="E814" s="2" t="s">
        <v>5434</v>
      </c>
      <c r="F814" s="2" t="s">
        <v>5435</v>
      </c>
      <c r="G814" s="2" t="s">
        <v>2115</v>
      </c>
      <c r="H814" s="2" t="s">
        <v>5436</v>
      </c>
      <c r="I814" t="s">
        <v>1941</v>
      </c>
    </row>
    <row r="815" spans="1:9" x14ac:dyDescent="0.3">
      <c r="A815" s="2" t="s">
        <v>1590</v>
      </c>
      <c r="B815" s="2" t="s">
        <v>5437</v>
      </c>
      <c r="C815" s="2" t="s">
        <v>5438</v>
      </c>
      <c r="D815" s="2" t="s">
        <v>5439</v>
      </c>
      <c r="E815" s="2" t="s">
        <v>5440</v>
      </c>
      <c r="F815" s="2" t="s">
        <v>2361</v>
      </c>
      <c r="G815" s="2" t="s">
        <v>1940</v>
      </c>
      <c r="H815" s="2">
        <v>73179</v>
      </c>
      <c r="I815" t="s">
        <v>1941</v>
      </c>
    </row>
    <row r="816" spans="1:9" x14ac:dyDescent="0.3">
      <c r="A816" s="2" t="s">
        <v>1592</v>
      </c>
      <c r="B816" s="2" t="s">
        <v>5441</v>
      </c>
      <c r="C816" s="2" t="s">
        <v>5442</v>
      </c>
      <c r="D816" s="2" t="s">
        <v>5443</v>
      </c>
      <c r="E816" s="2" t="s">
        <v>5444</v>
      </c>
      <c r="F816" s="2" t="s">
        <v>2185</v>
      </c>
      <c r="G816" s="2" t="s">
        <v>1940</v>
      </c>
      <c r="H816" s="2">
        <v>20051</v>
      </c>
      <c r="I816" t="s">
        <v>1950</v>
      </c>
    </row>
    <row r="817" spans="1:9" x14ac:dyDescent="0.3">
      <c r="A817" s="2" t="s">
        <v>1594</v>
      </c>
      <c r="B817" s="2" t="s">
        <v>5445</v>
      </c>
      <c r="C817" s="2" t="s">
        <v>5446</v>
      </c>
      <c r="D817" s="2" t="s">
        <v>5447</v>
      </c>
      <c r="E817" s="2" t="s">
        <v>5448</v>
      </c>
      <c r="F817" s="2" t="s">
        <v>3048</v>
      </c>
      <c r="G817" s="2" t="s">
        <v>1940</v>
      </c>
      <c r="H817" s="2">
        <v>30351</v>
      </c>
      <c r="I817" t="s">
        <v>1950</v>
      </c>
    </row>
    <row r="818" spans="1:9" x14ac:dyDescent="0.3">
      <c r="A818" s="2" t="s">
        <v>1596</v>
      </c>
      <c r="B818" s="2" t="s">
        <v>5449</v>
      </c>
      <c r="C818" s="2" t="s">
        <v>5450</v>
      </c>
      <c r="D818" s="2" t="s">
        <v>5451</v>
      </c>
      <c r="E818" s="2" t="s">
        <v>5452</v>
      </c>
      <c r="F818" s="2" t="s">
        <v>2703</v>
      </c>
      <c r="G818" s="2" t="s">
        <v>1948</v>
      </c>
      <c r="H818" s="2" t="s">
        <v>2704</v>
      </c>
      <c r="I818" t="s">
        <v>1950</v>
      </c>
    </row>
    <row r="819" spans="1:9" x14ac:dyDescent="0.3">
      <c r="A819" s="2" t="s">
        <v>1598</v>
      </c>
      <c r="B819" s="2" t="s">
        <v>5453</v>
      </c>
      <c r="C819" s="2" t="s">
        <v>5454</v>
      </c>
      <c r="D819" s="2"/>
      <c r="E819" s="2" t="s">
        <v>5455</v>
      </c>
      <c r="F819" s="2" t="s">
        <v>2349</v>
      </c>
      <c r="G819" s="2" t="s">
        <v>1940</v>
      </c>
      <c r="H819" s="2">
        <v>14276</v>
      </c>
      <c r="I819" t="s">
        <v>1950</v>
      </c>
    </row>
    <row r="820" spans="1:9" x14ac:dyDescent="0.3">
      <c r="A820" s="2" t="s">
        <v>1582</v>
      </c>
      <c r="B820" s="2" t="s">
        <v>5456</v>
      </c>
      <c r="C820" s="2"/>
      <c r="D820" s="2" t="s">
        <v>5457</v>
      </c>
      <c r="E820" s="2" t="s">
        <v>5458</v>
      </c>
      <c r="F820" s="2" t="s">
        <v>2026</v>
      </c>
      <c r="G820" s="2" t="s">
        <v>1940</v>
      </c>
      <c r="H820" s="2">
        <v>77260</v>
      </c>
      <c r="I820" t="s">
        <v>1950</v>
      </c>
    </row>
    <row r="821" spans="1:9" x14ac:dyDescent="0.3">
      <c r="A821" s="2" t="s">
        <v>1601</v>
      </c>
      <c r="B821" s="2" t="s">
        <v>5459</v>
      </c>
      <c r="C821" s="2" t="s">
        <v>5460</v>
      </c>
      <c r="D821" s="2" t="s">
        <v>5461</v>
      </c>
      <c r="E821" s="2" t="s">
        <v>5462</v>
      </c>
      <c r="F821" s="2" t="s">
        <v>2185</v>
      </c>
      <c r="G821" s="2" t="s">
        <v>1940</v>
      </c>
      <c r="H821" s="2">
        <v>20470</v>
      </c>
      <c r="I821" t="s">
        <v>1941</v>
      </c>
    </row>
    <row r="822" spans="1:9" x14ac:dyDescent="0.3">
      <c r="A822" s="2" t="s">
        <v>1603</v>
      </c>
      <c r="B822" s="2" t="s">
        <v>5463</v>
      </c>
      <c r="C822" s="2" t="s">
        <v>5464</v>
      </c>
      <c r="D822" s="2" t="s">
        <v>5465</v>
      </c>
      <c r="E822" s="2" t="s">
        <v>5466</v>
      </c>
      <c r="F822" s="2" t="s">
        <v>2386</v>
      </c>
      <c r="G822" s="2" t="s">
        <v>1940</v>
      </c>
      <c r="H822" s="2">
        <v>78764</v>
      </c>
      <c r="I822" t="s">
        <v>1941</v>
      </c>
    </row>
    <row r="823" spans="1:9" x14ac:dyDescent="0.3">
      <c r="A823" s="2" t="s">
        <v>1605</v>
      </c>
      <c r="B823" s="2" t="s">
        <v>5467</v>
      </c>
      <c r="C823" s="2" t="s">
        <v>5468</v>
      </c>
      <c r="D823" s="2" t="s">
        <v>5469</v>
      </c>
      <c r="E823" s="2" t="s">
        <v>5470</v>
      </c>
      <c r="F823" s="2" t="s">
        <v>2834</v>
      </c>
      <c r="G823" s="2" t="s">
        <v>1940</v>
      </c>
      <c r="H823" s="2">
        <v>85205</v>
      </c>
      <c r="I823" t="s">
        <v>1950</v>
      </c>
    </row>
    <row r="824" spans="1:9" x14ac:dyDescent="0.3">
      <c r="A824" s="2" t="s">
        <v>1607</v>
      </c>
      <c r="B824" s="2" t="s">
        <v>5471</v>
      </c>
      <c r="C824" s="2" t="s">
        <v>5472</v>
      </c>
      <c r="D824" s="2" t="s">
        <v>5473</v>
      </c>
      <c r="E824" s="2" t="s">
        <v>5474</v>
      </c>
      <c r="F824" s="2" t="s">
        <v>5475</v>
      </c>
      <c r="G824" s="2" t="s">
        <v>1940</v>
      </c>
      <c r="H824" s="2">
        <v>31416</v>
      </c>
      <c r="I824" t="s">
        <v>1950</v>
      </c>
    </row>
    <row r="825" spans="1:9" x14ac:dyDescent="0.3">
      <c r="A825" s="2" t="s">
        <v>1609</v>
      </c>
      <c r="B825" s="2" t="s">
        <v>5476</v>
      </c>
      <c r="C825" s="2" t="s">
        <v>5477</v>
      </c>
      <c r="D825" s="2" t="s">
        <v>5478</v>
      </c>
      <c r="E825" s="2" t="s">
        <v>5479</v>
      </c>
      <c r="F825" s="2" t="s">
        <v>5480</v>
      </c>
      <c r="G825" s="2" t="s">
        <v>1940</v>
      </c>
      <c r="H825" s="2">
        <v>87140</v>
      </c>
      <c r="I825" t="s">
        <v>1941</v>
      </c>
    </row>
    <row r="826" spans="1:9" x14ac:dyDescent="0.3">
      <c r="A826" s="2" t="s">
        <v>1611</v>
      </c>
      <c r="B826" s="2" t="s">
        <v>5481</v>
      </c>
      <c r="C826" s="2" t="s">
        <v>5482</v>
      </c>
      <c r="D826" s="2"/>
      <c r="E826" s="2" t="s">
        <v>5483</v>
      </c>
      <c r="F826" s="2" t="s">
        <v>2299</v>
      </c>
      <c r="G826" s="2" t="s">
        <v>1940</v>
      </c>
      <c r="H826" s="2">
        <v>28299</v>
      </c>
      <c r="I826" t="s">
        <v>1941</v>
      </c>
    </row>
    <row r="827" spans="1:9" x14ac:dyDescent="0.3">
      <c r="A827" s="2" t="s">
        <v>5484</v>
      </c>
      <c r="B827" s="2" t="s">
        <v>5485</v>
      </c>
      <c r="C827" s="2" t="s">
        <v>5486</v>
      </c>
      <c r="D827" s="2" t="s">
        <v>5487</v>
      </c>
      <c r="E827" s="2" t="s">
        <v>5488</v>
      </c>
      <c r="F827" s="2" t="s">
        <v>3784</v>
      </c>
      <c r="G827" s="2" t="s">
        <v>1940</v>
      </c>
      <c r="H827" s="2">
        <v>92191</v>
      </c>
      <c r="I827" t="s">
        <v>1941</v>
      </c>
    </row>
    <row r="828" spans="1:9" x14ac:dyDescent="0.3">
      <c r="A828" s="2" t="s">
        <v>1615</v>
      </c>
      <c r="B828" s="2" t="s">
        <v>5489</v>
      </c>
      <c r="C828" s="2" t="s">
        <v>5490</v>
      </c>
      <c r="D828" s="2" t="s">
        <v>5491</v>
      </c>
      <c r="E828" s="2" t="s">
        <v>5492</v>
      </c>
      <c r="F828" s="2" t="s">
        <v>2224</v>
      </c>
      <c r="G828" s="2" t="s">
        <v>1940</v>
      </c>
      <c r="H828" s="2">
        <v>32575</v>
      </c>
      <c r="I828" t="s">
        <v>1941</v>
      </c>
    </row>
    <row r="829" spans="1:9" x14ac:dyDescent="0.3">
      <c r="A829" s="2" t="s">
        <v>1617</v>
      </c>
      <c r="B829" s="2" t="s">
        <v>5493</v>
      </c>
      <c r="C829" s="2" t="s">
        <v>5494</v>
      </c>
      <c r="D829" s="2" t="s">
        <v>5495</v>
      </c>
      <c r="E829" s="2" t="s">
        <v>5496</v>
      </c>
      <c r="F829" s="2" t="s">
        <v>2185</v>
      </c>
      <c r="G829" s="2" t="s">
        <v>1940</v>
      </c>
      <c r="H829" s="2">
        <v>20470</v>
      </c>
      <c r="I829" t="s">
        <v>1950</v>
      </c>
    </row>
    <row r="830" spans="1:9" x14ac:dyDescent="0.3">
      <c r="A830" s="2" t="s">
        <v>1619</v>
      </c>
      <c r="B830" s="2" t="s">
        <v>5497</v>
      </c>
      <c r="C830" s="2" t="s">
        <v>5498</v>
      </c>
      <c r="D830" s="2" t="s">
        <v>5499</v>
      </c>
      <c r="E830" s="2" t="s">
        <v>5500</v>
      </c>
      <c r="F830" s="2" t="s">
        <v>5501</v>
      </c>
      <c r="G830" s="2" t="s">
        <v>1940</v>
      </c>
      <c r="H830" s="2">
        <v>34985</v>
      </c>
      <c r="I830" t="s">
        <v>1941</v>
      </c>
    </row>
    <row r="831" spans="1:9" x14ac:dyDescent="0.3">
      <c r="A831" s="2" t="s">
        <v>1621</v>
      </c>
      <c r="B831" s="2" t="s">
        <v>5502</v>
      </c>
      <c r="C831" s="2" t="s">
        <v>5503</v>
      </c>
      <c r="D831" s="2" t="s">
        <v>5504</v>
      </c>
      <c r="E831" s="2" t="s">
        <v>5505</v>
      </c>
      <c r="F831" s="2" t="s">
        <v>2480</v>
      </c>
      <c r="G831" s="2" t="s">
        <v>1940</v>
      </c>
      <c r="H831" s="2">
        <v>25705</v>
      </c>
      <c r="I831" t="s">
        <v>1950</v>
      </c>
    </row>
    <row r="832" spans="1:9" x14ac:dyDescent="0.3">
      <c r="A832" s="2" t="s">
        <v>1623</v>
      </c>
      <c r="B832" s="2" t="s">
        <v>5506</v>
      </c>
      <c r="C832" s="2" t="s">
        <v>5507</v>
      </c>
      <c r="D832" s="2" t="s">
        <v>5508</v>
      </c>
      <c r="E832" s="2" t="s">
        <v>5509</v>
      </c>
      <c r="F832" s="2" t="s">
        <v>2016</v>
      </c>
      <c r="G832" s="2" t="s">
        <v>1940</v>
      </c>
      <c r="H832" s="2">
        <v>19172</v>
      </c>
      <c r="I832" t="s">
        <v>1950</v>
      </c>
    </row>
    <row r="833" spans="1:9" x14ac:dyDescent="0.3">
      <c r="A833" s="2" t="s">
        <v>1613</v>
      </c>
      <c r="B833" s="2" t="s">
        <v>5510</v>
      </c>
      <c r="C833" s="2" t="s">
        <v>5511</v>
      </c>
      <c r="D833" s="2" t="s">
        <v>5512</v>
      </c>
      <c r="E833" s="2" t="s">
        <v>5513</v>
      </c>
      <c r="F833" s="2" t="s">
        <v>2361</v>
      </c>
      <c r="G833" s="2" t="s">
        <v>1940</v>
      </c>
      <c r="H833" s="2">
        <v>73167</v>
      </c>
      <c r="I833" t="s">
        <v>1941</v>
      </c>
    </row>
    <row r="834" spans="1:9" x14ac:dyDescent="0.3">
      <c r="A834" s="2" t="s">
        <v>1625</v>
      </c>
      <c r="B834" s="2" t="s">
        <v>5514</v>
      </c>
      <c r="C834" s="2" t="s">
        <v>5515</v>
      </c>
      <c r="D834" s="2" t="s">
        <v>5516</v>
      </c>
      <c r="E834" s="2" t="s">
        <v>5517</v>
      </c>
      <c r="F834" s="2" t="s">
        <v>2246</v>
      </c>
      <c r="G834" s="2" t="s">
        <v>1940</v>
      </c>
      <c r="H834" s="2">
        <v>34114</v>
      </c>
      <c r="I834" t="s">
        <v>1950</v>
      </c>
    </row>
    <row r="835" spans="1:9" x14ac:dyDescent="0.3">
      <c r="A835" s="2" t="s">
        <v>1627</v>
      </c>
      <c r="B835" s="2" t="s">
        <v>5518</v>
      </c>
      <c r="C835" s="2" t="s">
        <v>5519</v>
      </c>
      <c r="D835" s="2" t="s">
        <v>5520</v>
      </c>
      <c r="E835" s="2" t="s">
        <v>5521</v>
      </c>
      <c r="F835" s="2" t="s">
        <v>2265</v>
      </c>
      <c r="G835" s="2" t="s">
        <v>1940</v>
      </c>
      <c r="H835" s="2">
        <v>76105</v>
      </c>
      <c r="I835" t="s">
        <v>1941</v>
      </c>
    </row>
    <row r="836" spans="1:9" x14ac:dyDescent="0.3">
      <c r="A836" s="2" t="s">
        <v>1629</v>
      </c>
      <c r="B836" s="2" t="s">
        <v>5522</v>
      </c>
      <c r="C836" s="2" t="s">
        <v>5523</v>
      </c>
      <c r="D836" s="2" t="s">
        <v>5524</v>
      </c>
      <c r="E836" s="2" t="s">
        <v>5525</v>
      </c>
      <c r="F836" s="2" t="s">
        <v>5526</v>
      </c>
      <c r="G836" s="2" t="s">
        <v>1940</v>
      </c>
      <c r="H836" s="2">
        <v>68117</v>
      </c>
      <c r="I836" t="s">
        <v>1950</v>
      </c>
    </row>
    <row r="837" spans="1:9" x14ac:dyDescent="0.3">
      <c r="A837" s="2" t="s">
        <v>1631</v>
      </c>
      <c r="B837" s="2" t="s">
        <v>5527</v>
      </c>
      <c r="C837" s="2" t="s">
        <v>5528</v>
      </c>
      <c r="D837" s="2"/>
      <c r="E837" s="2" t="s">
        <v>5529</v>
      </c>
      <c r="F837" s="2" t="s">
        <v>2139</v>
      </c>
      <c r="G837" s="2" t="s">
        <v>1940</v>
      </c>
      <c r="H837" s="2">
        <v>85732</v>
      </c>
      <c r="I837" t="s">
        <v>1941</v>
      </c>
    </row>
    <row r="838" spans="1:9" x14ac:dyDescent="0.3">
      <c r="A838" s="2" t="s">
        <v>1633</v>
      </c>
      <c r="B838" s="2" t="s">
        <v>5530</v>
      </c>
      <c r="C838" s="2" t="s">
        <v>5531</v>
      </c>
      <c r="D838" s="2" t="s">
        <v>5532</v>
      </c>
      <c r="E838" s="2" t="s">
        <v>5533</v>
      </c>
      <c r="F838" s="2" t="s">
        <v>2747</v>
      </c>
      <c r="G838" s="2" t="s">
        <v>1940</v>
      </c>
      <c r="H838" s="2">
        <v>89436</v>
      </c>
      <c r="I838" t="s">
        <v>1950</v>
      </c>
    </row>
    <row r="839" spans="1:9" x14ac:dyDescent="0.3">
      <c r="A839" s="2" t="s">
        <v>5534</v>
      </c>
      <c r="B839" s="2" t="s">
        <v>5535</v>
      </c>
      <c r="C839" s="2" t="s">
        <v>5536</v>
      </c>
      <c r="D839" s="2" t="s">
        <v>5537</v>
      </c>
      <c r="E839" s="2" t="s">
        <v>5538</v>
      </c>
      <c r="F839" s="2" t="s">
        <v>4400</v>
      </c>
      <c r="G839" s="2" t="s">
        <v>1940</v>
      </c>
      <c r="H839" s="2">
        <v>32835</v>
      </c>
      <c r="I839" t="s">
        <v>1941</v>
      </c>
    </row>
    <row r="840" spans="1:9" x14ac:dyDescent="0.3">
      <c r="A840" s="2" t="s">
        <v>1636</v>
      </c>
      <c r="B840" s="2" t="s">
        <v>5539</v>
      </c>
      <c r="C840" s="2" t="s">
        <v>5540</v>
      </c>
      <c r="D840" s="2" t="s">
        <v>5541</v>
      </c>
      <c r="E840" s="2" t="s">
        <v>5542</v>
      </c>
      <c r="F840" s="2" t="s">
        <v>2185</v>
      </c>
      <c r="G840" s="2" t="s">
        <v>1940</v>
      </c>
      <c r="H840" s="2">
        <v>20067</v>
      </c>
      <c r="I840" t="s">
        <v>1950</v>
      </c>
    </row>
    <row r="841" spans="1:9" x14ac:dyDescent="0.3">
      <c r="A841" s="2" t="s">
        <v>1638</v>
      </c>
      <c r="B841" s="2" t="s">
        <v>5543</v>
      </c>
      <c r="C841" s="2" t="s">
        <v>5544</v>
      </c>
      <c r="D841" s="2" t="s">
        <v>5545</v>
      </c>
      <c r="E841" s="2" t="s">
        <v>5546</v>
      </c>
      <c r="F841" s="2" t="s">
        <v>5547</v>
      </c>
      <c r="G841" s="2" t="s">
        <v>1940</v>
      </c>
      <c r="H841" s="2">
        <v>93907</v>
      </c>
      <c r="I841" t="s">
        <v>1950</v>
      </c>
    </row>
    <row r="842" spans="1:9" x14ac:dyDescent="0.3">
      <c r="A842" s="2" t="s">
        <v>1640</v>
      </c>
      <c r="B842" s="2" t="s">
        <v>5548</v>
      </c>
      <c r="C842" s="2" t="s">
        <v>5549</v>
      </c>
      <c r="D842" s="2" t="s">
        <v>5550</v>
      </c>
      <c r="E842" s="2" t="s">
        <v>5551</v>
      </c>
      <c r="F842" s="2" t="s">
        <v>2190</v>
      </c>
      <c r="G842" s="2" t="s">
        <v>1940</v>
      </c>
      <c r="H842" s="2">
        <v>33345</v>
      </c>
      <c r="I842" t="s">
        <v>1941</v>
      </c>
    </row>
    <row r="843" spans="1:9" x14ac:dyDescent="0.3">
      <c r="A843" s="2" t="s">
        <v>1642</v>
      </c>
      <c r="B843" s="2" t="s">
        <v>5552</v>
      </c>
      <c r="C843" s="2" t="s">
        <v>5553</v>
      </c>
      <c r="D843" s="2"/>
      <c r="E843" s="2" t="s">
        <v>5554</v>
      </c>
      <c r="F843" s="2" t="s">
        <v>2447</v>
      </c>
      <c r="G843" s="2" t="s">
        <v>1940</v>
      </c>
      <c r="H843" s="2">
        <v>88553</v>
      </c>
      <c r="I843" t="s">
        <v>1950</v>
      </c>
    </row>
    <row r="844" spans="1:9" x14ac:dyDescent="0.3">
      <c r="A844" s="2" t="s">
        <v>5555</v>
      </c>
      <c r="B844" s="2" t="s">
        <v>5556</v>
      </c>
      <c r="C844" s="2" t="s">
        <v>5557</v>
      </c>
      <c r="D844" s="2"/>
      <c r="E844" s="2" t="s">
        <v>5558</v>
      </c>
      <c r="F844" s="2" t="s">
        <v>5559</v>
      </c>
      <c r="G844" s="2" t="s">
        <v>1940</v>
      </c>
      <c r="H844" s="2">
        <v>91210</v>
      </c>
      <c r="I844" t="s">
        <v>1941</v>
      </c>
    </row>
    <row r="845" spans="1:9" x14ac:dyDescent="0.3">
      <c r="A845" s="2" t="s">
        <v>1645</v>
      </c>
      <c r="B845" s="2" t="s">
        <v>5560</v>
      </c>
      <c r="C845" s="2" t="s">
        <v>5561</v>
      </c>
      <c r="D845" s="2" t="s">
        <v>5562</v>
      </c>
      <c r="E845" s="2" t="s">
        <v>5563</v>
      </c>
      <c r="F845" s="2" t="s">
        <v>2698</v>
      </c>
      <c r="G845" s="2" t="s">
        <v>1940</v>
      </c>
      <c r="H845" s="2">
        <v>22313</v>
      </c>
      <c r="I845" t="s">
        <v>1941</v>
      </c>
    </row>
    <row r="846" spans="1:9" x14ac:dyDescent="0.3">
      <c r="A846" s="2" t="s">
        <v>1647</v>
      </c>
      <c r="B846" s="2" t="s">
        <v>5564</v>
      </c>
      <c r="C846" s="2" t="s">
        <v>5565</v>
      </c>
      <c r="D846" s="2" t="s">
        <v>5566</v>
      </c>
      <c r="E846" s="2" t="s">
        <v>5567</v>
      </c>
      <c r="F846" s="2" t="s">
        <v>3315</v>
      </c>
      <c r="G846" s="2" t="s">
        <v>1940</v>
      </c>
      <c r="H846" s="2">
        <v>21290</v>
      </c>
      <c r="I846" t="s">
        <v>1941</v>
      </c>
    </row>
    <row r="847" spans="1:9" x14ac:dyDescent="0.3">
      <c r="A847" s="2" t="s">
        <v>1649</v>
      </c>
      <c r="B847" s="2" t="s">
        <v>5568</v>
      </c>
      <c r="C847" s="2" t="s">
        <v>5569</v>
      </c>
      <c r="D847" s="2"/>
      <c r="E847" s="2" t="s">
        <v>5570</v>
      </c>
      <c r="F847" s="2" t="s">
        <v>2554</v>
      </c>
      <c r="G847" s="2" t="s">
        <v>1940</v>
      </c>
      <c r="H847" s="2">
        <v>47732</v>
      </c>
      <c r="I847" t="s">
        <v>1950</v>
      </c>
    </row>
    <row r="848" spans="1:9" x14ac:dyDescent="0.3">
      <c r="A848" s="2" t="s">
        <v>1651</v>
      </c>
      <c r="B848" s="2" t="s">
        <v>5571</v>
      </c>
      <c r="C848" s="2"/>
      <c r="D848" s="2" t="s">
        <v>5572</v>
      </c>
      <c r="E848" s="2" t="s">
        <v>5573</v>
      </c>
      <c r="F848" s="2" t="s">
        <v>3681</v>
      </c>
      <c r="G848" s="2" t="s">
        <v>1940</v>
      </c>
      <c r="H848" s="2">
        <v>30045</v>
      </c>
      <c r="I848" t="s">
        <v>1941</v>
      </c>
    </row>
    <row r="849" spans="1:9" x14ac:dyDescent="0.3">
      <c r="A849" s="2" t="s">
        <v>1653</v>
      </c>
      <c r="B849" s="2" t="s">
        <v>5574</v>
      </c>
      <c r="C849" s="2" t="s">
        <v>5575</v>
      </c>
      <c r="D849" s="2"/>
      <c r="E849" s="2" t="s">
        <v>5576</v>
      </c>
      <c r="F849" s="2" t="s">
        <v>5577</v>
      </c>
      <c r="G849" s="2" t="s">
        <v>1940</v>
      </c>
      <c r="H849" s="2">
        <v>36670</v>
      </c>
      <c r="I849" t="s">
        <v>1941</v>
      </c>
    </row>
    <row r="850" spans="1:9" x14ac:dyDescent="0.3">
      <c r="A850" s="2" t="s">
        <v>1655</v>
      </c>
      <c r="B850" s="2" t="s">
        <v>5578</v>
      </c>
      <c r="C850" s="2"/>
      <c r="D850" s="2" t="s">
        <v>5579</v>
      </c>
      <c r="E850" s="2" t="s">
        <v>5580</v>
      </c>
      <c r="F850" s="2" t="s">
        <v>2319</v>
      </c>
      <c r="G850" s="2" t="s">
        <v>1940</v>
      </c>
      <c r="H850" s="2">
        <v>79705</v>
      </c>
      <c r="I850" t="s">
        <v>1950</v>
      </c>
    </row>
    <row r="851" spans="1:9" x14ac:dyDescent="0.3">
      <c r="A851" s="2" t="s">
        <v>1657</v>
      </c>
      <c r="B851" s="2" t="s">
        <v>5581</v>
      </c>
      <c r="C851" s="2" t="s">
        <v>5582</v>
      </c>
      <c r="D851" s="2" t="s">
        <v>5583</v>
      </c>
      <c r="E851" s="2" t="s">
        <v>5584</v>
      </c>
      <c r="F851" s="2" t="s">
        <v>5585</v>
      </c>
      <c r="G851" s="2" t="s">
        <v>1940</v>
      </c>
      <c r="H851" s="2">
        <v>33023</v>
      </c>
      <c r="I851" t="s">
        <v>1941</v>
      </c>
    </row>
    <row r="852" spans="1:9" x14ac:dyDescent="0.3">
      <c r="A852" s="2" t="s">
        <v>5586</v>
      </c>
      <c r="B852" s="2" t="s">
        <v>5587</v>
      </c>
      <c r="C852" s="2" t="s">
        <v>5588</v>
      </c>
      <c r="D852" s="2" t="s">
        <v>5589</v>
      </c>
      <c r="E852" s="2" t="s">
        <v>5590</v>
      </c>
      <c r="F852" s="2" t="s">
        <v>3509</v>
      </c>
      <c r="G852" s="2" t="s">
        <v>1940</v>
      </c>
      <c r="H852" s="2">
        <v>66611</v>
      </c>
      <c r="I852" t="s">
        <v>1941</v>
      </c>
    </row>
    <row r="853" spans="1:9" x14ac:dyDescent="0.3">
      <c r="A853" s="2" t="s">
        <v>1659</v>
      </c>
      <c r="B853" s="2" t="s">
        <v>5591</v>
      </c>
      <c r="C853" s="2" t="s">
        <v>5592</v>
      </c>
      <c r="D853" s="2" t="s">
        <v>5593</v>
      </c>
      <c r="E853" s="2" t="s">
        <v>5594</v>
      </c>
      <c r="F853" s="2" t="s">
        <v>3754</v>
      </c>
      <c r="G853" s="2" t="s">
        <v>1940</v>
      </c>
      <c r="H853" s="2">
        <v>95973</v>
      </c>
      <c r="I853" t="s">
        <v>1941</v>
      </c>
    </row>
    <row r="854" spans="1:9" x14ac:dyDescent="0.3">
      <c r="A854" s="2" t="s">
        <v>1661</v>
      </c>
      <c r="B854" s="2" t="s">
        <v>5595</v>
      </c>
      <c r="C854" s="2" t="s">
        <v>5596</v>
      </c>
      <c r="D854" s="2"/>
      <c r="E854" s="2" t="s">
        <v>5597</v>
      </c>
      <c r="F854" s="2" t="s">
        <v>2386</v>
      </c>
      <c r="G854" s="2" t="s">
        <v>1940</v>
      </c>
      <c r="H854" s="2">
        <v>78737</v>
      </c>
      <c r="I854" t="s">
        <v>1941</v>
      </c>
    </row>
    <row r="855" spans="1:9" x14ac:dyDescent="0.3">
      <c r="A855" s="2" t="s">
        <v>1663</v>
      </c>
      <c r="B855" s="2" t="s">
        <v>5598</v>
      </c>
      <c r="C855" s="2" t="s">
        <v>5599</v>
      </c>
      <c r="D855" s="2"/>
      <c r="E855" s="2" t="s">
        <v>5600</v>
      </c>
      <c r="F855" s="2" t="s">
        <v>2447</v>
      </c>
      <c r="G855" s="2" t="s">
        <v>1940</v>
      </c>
      <c r="H855" s="2">
        <v>88546</v>
      </c>
      <c r="I855" t="s">
        <v>1950</v>
      </c>
    </row>
    <row r="856" spans="1:9" x14ac:dyDescent="0.3">
      <c r="A856" s="2" t="s">
        <v>1665</v>
      </c>
      <c r="B856" s="2" t="s">
        <v>5601</v>
      </c>
      <c r="C856" s="2" t="s">
        <v>5602</v>
      </c>
      <c r="D856" s="2" t="s">
        <v>5603</v>
      </c>
      <c r="E856" s="2" t="s">
        <v>5604</v>
      </c>
      <c r="F856" s="2" t="s">
        <v>2121</v>
      </c>
      <c r="G856" s="2" t="s">
        <v>1940</v>
      </c>
      <c r="H856" s="2">
        <v>25326</v>
      </c>
      <c r="I856" t="s">
        <v>1941</v>
      </c>
    </row>
    <row r="857" spans="1:9" x14ac:dyDescent="0.3">
      <c r="A857" s="2" t="s">
        <v>1667</v>
      </c>
      <c r="B857" s="2" t="s">
        <v>5605</v>
      </c>
      <c r="C857" s="2" t="s">
        <v>5606</v>
      </c>
      <c r="D857" s="2" t="s">
        <v>5607</v>
      </c>
      <c r="E857" s="2" t="s">
        <v>5608</v>
      </c>
      <c r="F857" s="2" t="s">
        <v>4885</v>
      </c>
      <c r="G857" s="2" t="s">
        <v>1940</v>
      </c>
      <c r="H857" s="2">
        <v>18105</v>
      </c>
      <c r="I857" t="s">
        <v>1950</v>
      </c>
    </row>
    <row r="858" spans="1:9" x14ac:dyDescent="0.3">
      <c r="A858" s="2" t="s">
        <v>5609</v>
      </c>
      <c r="B858" s="2" t="s">
        <v>5610</v>
      </c>
      <c r="C858" s="2" t="s">
        <v>5611</v>
      </c>
      <c r="D858" s="2" t="s">
        <v>5612</v>
      </c>
      <c r="E858" s="2" t="s">
        <v>5613</v>
      </c>
      <c r="F858" s="2" t="s">
        <v>4484</v>
      </c>
      <c r="G858" s="2" t="s">
        <v>2115</v>
      </c>
      <c r="H858" s="2" t="s">
        <v>5614</v>
      </c>
      <c r="I858" t="s">
        <v>1941</v>
      </c>
    </row>
    <row r="859" spans="1:9" x14ac:dyDescent="0.3">
      <c r="A859" s="2" t="s">
        <v>1670</v>
      </c>
      <c r="B859" s="2" t="s">
        <v>5615</v>
      </c>
      <c r="C859" s="2" t="s">
        <v>5616</v>
      </c>
      <c r="D859" s="2" t="s">
        <v>5617</v>
      </c>
      <c r="E859" s="2" t="s">
        <v>5618</v>
      </c>
      <c r="F859" s="2" t="s">
        <v>5424</v>
      </c>
      <c r="G859" s="2" t="s">
        <v>1940</v>
      </c>
      <c r="H859" s="2">
        <v>34643</v>
      </c>
      <c r="I859" t="s">
        <v>1950</v>
      </c>
    </row>
    <row r="860" spans="1:9" x14ac:dyDescent="0.3">
      <c r="A860" s="2" t="s">
        <v>1672</v>
      </c>
      <c r="B860" s="2" t="s">
        <v>5619</v>
      </c>
      <c r="C860" s="2" t="s">
        <v>5620</v>
      </c>
      <c r="D860" s="2" t="s">
        <v>5621</v>
      </c>
      <c r="E860" s="2" t="s">
        <v>5622</v>
      </c>
      <c r="F860" s="2" t="s">
        <v>2549</v>
      </c>
      <c r="G860" s="2" t="s">
        <v>1940</v>
      </c>
      <c r="H860" s="2">
        <v>58122</v>
      </c>
      <c r="I860" t="s">
        <v>1950</v>
      </c>
    </row>
    <row r="861" spans="1:9" x14ac:dyDescent="0.3">
      <c r="A861" s="2" t="s">
        <v>1674</v>
      </c>
      <c r="B861" s="2" t="s">
        <v>5623</v>
      </c>
      <c r="C861" s="2" t="s">
        <v>5624</v>
      </c>
      <c r="D861" s="2" t="s">
        <v>5625</v>
      </c>
      <c r="E861" s="2" t="s">
        <v>5626</v>
      </c>
      <c r="F861" s="2" t="s">
        <v>5027</v>
      </c>
      <c r="G861" s="2" t="s">
        <v>1940</v>
      </c>
      <c r="H861" s="2">
        <v>72905</v>
      </c>
      <c r="I861" t="s">
        <v>1950</v>
      </c>
    </row>
    <row r="862" spans="1:9" x14ac:dyDescent="0.3">
      <c r="A862" s="2" t="s">
        <v>1676</v>
      </c>
      <c r="B862" s="2" t="s">
        <v>5627</v>
      </c>
      <c r="C862" s="2"/>
      <c r="D862" s="2" t="s">
        <v>5628</v>
      </c>
      <c r="E862" s="2" t="s">
        <v>5629</v>
      </c>
      <c r="F862" s="2" t="s">
        <v>4236</v>
      </c>
      <c r="G862" s="2" t="s">
        <v>1940</v>
      </c>
      <c r="H862" s="2">
        <v>33811</v>
      </c>
      <c r="I862" t="s">
        <v>1950</v>
      </c>
    </row>
    <row r="863" spans="1:9" x14ac:dyDescent="0.3">
      <c r="A863" s="2" t="s">
        <v>1678</v>
      </c>
      <c r="B863" s="2" t="s">
        <v>5630</v>
      </c>
      <c r="C863" s="2" t="s">
        <v>5631</v>
      </c>
      <c r="D863" s="2" t="s">
        <v>5632</v>
      </c>
      <c r="E863" s="2" t="s">
        <v>5633</v>
      </c>
      <c r="F863" s="2" t="s">
        <v>3411</v>
      </c>
      <c r="G863" s="2" t="s">
        <v>1940</v>
      </c>
      <c r="H863" s="2">
        <v>37924</v>
      </c>
      <c r="I863" t="s">
        <v>1941</v>
      </c>
    </row>
    <row r="864" spans="1:9" x14ac:dyDescent="0.3">
      <c r="A864" s="2" t="s">
        <v>1680</v>
      </c>
      <c r="B864" s="2" t="s">
        <v>5634</v>
      </c>
      <c r="C864" s="2" t="s">
        <v>5635</v>
      </c>
      <c r="D864" s="2" t="s">
        <v>5636</v>
      </c>
      <c r="E864" s="2" t="s">
        <v>5637</v>
      </c>
      <c r="F864" s="2" t="s">
        <v>1985</v>
      </c>
      <c r="G864" s="2" t="s">
        <v>1940</v>
      </c>
      <c r="H864" s="2">
        <v>90030</v>
      </c>
      <c r="I864" t="s">
        <v>1941</v>
      </c>
    </row>
    <row r="865" spans="1:9" x14ac:dyDescent="0.3">
      <c r="A865" s="2" t="s">
        <v>1682</v>
      </c>
      <c r="B865" s="2" t="s">
        <v>5638</v>
      </c>
      <c r="C865" s="2" t="s">
        <v>5639</v>
      </c>
      <c r="D865" s="2" t="s">
        <v>5640</v>
      </c>
      <c r="E865" s="2" t="s">
        <v>5641</v>
      </c>
      <c r="F865" s="2" t="s">
        <v>3580</v>
      </c>
      <c r="G865" s="2" t="s">
        <v>1940</v>
      </c>
      <c r="H865" s="2">
        <v>33169</v>
      </c>
      <c r="I865" t="s">
        <v>1941</v>
      </c>
    </row>
    <row r="866" spans="1:9" x14ac:dyDescent="0.3">
      <c r="A866" s="2" t="s">
        <v>1684</v>
      </c>
      <c r="B866" s="2" t="s">
        <v>5642</v>
      </c>
      <c r="C866" s="2" t="s">
        <v>5643</v>
      </c>
      <c r="D866" s="2" t="s">
        <v>5644</v>
      </c>
      <c r="E866" s="2" t="s">
        <v>5645</v>
      </c>
      <c r="F866" s="2" t="s">
        <v>5161</v>
      </c>
      <c r="G866" s="2" t="s">
        <v>1948</v>
      </c>
      <c r="H866" s="2" t="s">
        <v>5162</v>
      </c>
      <c r="I866" t="s">
        <v>1950</v>
      </c>
    </row>
    <row r="867" spans="1:9" x14ac:dyDescent="0.3">
      <c r="A867" s="2" t="s">
        <v>5646</v>
      </c>
      <c r="B867" s="2" t="s">
        <v>5647</v>
      </c>
      <c r="C867" s="2"/>
      <c r="D867" s="2" t="s">
        <v>5648</v>
      </c>
      <c r="E867" s="2" t="s">
        <v>5649</v>
      </c>
      <c r="F867" s="2" t="s">
        <v>2251</v>
      </c>
      <c r="G867" s="2" t="s">
        <v>1940</v>
      </c>
      <c r="H867" s="2">
        <v>60604</v>
      </c>
      <c r="I867" t="s">
        <v>1941</v>
      </c>
    </row>
    <row r="868" spans="1:9" x14ac:dyDescent="0.3">
      <c r="A868" s="2" t="s">
        <v>1688</v>
      </c>
      <c r="B868" s="2" t="s">
        <v>5650</v>
      </c>
      <c r="C868" s="2" t="s">
        <v>5651</v>
      </c>
      <c r="D868" s="2" t="s">
        <v>5652</v>
      </c>
      <c r="E868" s="2" t="s">
        <v>5653</v>
      </c>
      <c r="F868" s="2" t="s">
        <v>5654</v>
      </c>
      <c r="G868" s="2" t="s">
        <v>1948</v>
      </c>
      <c r="H868" s="2" t="s">
        <v>2396</v>
      </c>
      <c r="I868" t="s">
        <v>1950</v>
      </c>
    </row>
    <row r="869" spans="1:9" x14ac:dyDescent="0.3">
      <c r="A869" s="2" t="s">
        <v>1690</v>
      </c>
      <c r="B869" s="2" t="s">
        <v>5655</v>
      </c>
      <c r="C869" s="2" t="s">
        <v>5656</v>
      </c>
      <c r="D869" s="2"/>
      <c r="E869" s="2" t="s">
        <v>5657</v>
      </c>
      <c r="F869" s="2" t="s">
        <v>5658</v>
      </c>
      <c r="G869" s="2" t="s">
        <v>1948</v>
      </c>
      <c r="H869" s="2" t="s">
        <v>5659</v>
      </c>
      <c r="I869" t="s">
        <v>1941</v>
      </c>
    </row>
    <row r="870" spans="1:9" x14ac:dyDescent="0.3">
      <c r="A870" s="2" t="s">
        <v>1692</v>
      </c>
      <c r="B870" s="2" t="s">
        <v>5660</v>
      </c>
      <c r="C870" s="2" t="s">
        <v>5661</v>
      </c>
      <c r="D870" s="2" t="s">
        <v>5662</v>
      </c>
      <c r="E870" s="2" t="s">
        <v>5663</v>
      </c>
      <c r="F870" s="2" t="s">
        <v>2860</v>
      </c>
      <c r="G870" s="2" t="s">
        <v>1940</v>
      </c>
      <c r="H870" s="2">
        <v>33064</v>
      </c>
      <c r="I870" t="s">
        <v>1941</v>
      </c>
    </row>
    <row r="871" spans="1:9" x14ac:dyDescent="0.3">
      <c r="A871" s="2" t="s">
        <v>1694</v>
      </c>
      <c r="B871" s="2" t="s">
        <v>5664</v>
      </c>
      <c r="C871" s="2"/>
      <c r="D871" s="2" t="s">
        <v>5665</v>
      </c>
      <c r="E871" s="2" t="s">
        <v>5666</v>
      </c>
      <c r="F871" s="2" t="s">
        <v>2998</v>
      </c>
      <c r="G871" s="2" t="s">
        <v>1940</v>
      </c>
      <c r="H871" s="2">
        <v>94297</v>
      </c>
      <c r="I871" t="s">
        <v>1941</v>
      </c>
    </row>
    <row r="872" spans="1:9" x14ac:dyDescent="0.3">
      <c r="A872" s="2" t="s">
        <v>1696</v>
      </c>
      <c r="B872" s="2" t="s">
        <v>5667</v>
      </c>
      <c r="C872" s="2" t="s">
        <v>5668</v>
      </c>
      <c r="D872" s="2" t="s">
        <v>5669</v>
      </c>
      <c r="E872" s="2" t="s">
        <v>5670</v>
      </c>
      <c r="F872" s="2" t="s">
        <v>2081</v>
      </c>
      <c r="G872" s="2" t="s">
        <v>1948</v>
      </c>
      <c r="H872" s="2" t="s">
        <v>2082</v>
      </c>
      <c r="I872" t="s">
        <v>1941</v>
      </c>
    </row>
    <row r="873" spans="1:9" x14ac:dyDescent="0.3">
      <c r="A873" s="2" t="s">
        <v>1698</v>
      </c>
      <c r="B873" s="2" t="s">
        <v>5671</v>
      </c>
      <c r="C873" s="2" t="s">
        <v>5672</v>
      </c>
      <c r="D873" s="2" t="s">
        <v>5673</v>
      </c>
      <c r="E873" s="2" t="s">
        <v>5674</v>
      </c>
      <c r="F873" s="2" t="s">
        <v>5675</v>
      </c>
      <c r="G873" s="2" t="s">
        <v>2115</v>
      </c>
      <c r="H873" s="2" t="s">
        <v>5676</v>
      </c>
      <c r="I873" t="s">
        <v>1941</v>
      </c>
    </row>
    <row r="874" spans="1:9" x14ac:dyDescent="0.3">
      <c r="A874" s="2" t="s">
        <v>1700</v>
      </c>
      <c r="B874" s="2" t="s">
        <v>5677</v>
      </c>
      <c r="C874" s="2" t="s">
        <v>5678</v>
      </c>
      <c r="D874" s="2" t="s">
        <v>5679</v>
      </c>
      <c r="E874" s="2" t="s">
        <v>5680</v>
      </c>
      <c r="F874" s="2" t="s">
        <v>3686</v>
      </c>
      <c r="G874" s="2" t="s">
        <v>1940</v>
      </c>
      <c r="H874" s="2">
        <v>28805</v>
      </c>
      <c r="I874" t="s">
        <v>1950</v>
      </c>
    </row>
    <row r="875" spans="1:9" x14ac:dyDescent="0.3">
      <c r="A875" s="2" t="s">
        <v>1686</v>
      </c>
      <c r="B875" s="2" t="s">
        <v>5681</v>
      </c>
      <c r="C875" s="2" t="s">
        <v>5682</v>
      </c>
      <c r="D875" s="2" t="s">
        <v>5683</v>
      </c>
      <c r="E875" s="2" t="s">
        <v>5684</v>
      </c>
      <c r="F875" s="2" t="s">
        <v>2121</v>
      </c>
      <c r="G875" s="2" t="s">
        <v>1940</v>
      </c>
      <c r="H875" s="2">
        <v>25362</v>
      </c>
      <c r="I875" t="s">
        <v>1941</v>
      </c>
    </row>
    <row r="876" spans="1:9" x14ac:dyDescent="0.3">
      <c r="A876" s="2" t="s">
        <v>1703</v>
      </c>
      <c r="B876" s="2" t="s">
        <v>5685</v>
      </c>
      <c r="C876" s="2" t="s">
        <v>5686</v>
      </c>
      <c r="D876" s="2" t="s">
        <v>5687</v>
      </c>
      <c r="E876" s="2" t="s">
        <v>5688</v>
      </c>
      <c r="F876" s="2" t="s">
        <v>2026</v>
      </c>
      <c r="G876" s="2" t="s">
        <v>1940</v>
      </c>
      <c r="H876" s="2">
        <v>77281</v>
      </c>
      <c r="I876" t="s">
        <v>1950</v>
      </c>
    </row>
    <row r="877" spans="1:9" x14ac:dyDescent="0.3">
      <c r="A877" s="2" t="s">
        <v>1705</v>
      </c>
      <c r="B877" s="2" t="s">
        <v>5689</v>
      </c>
      <c r="C877" s="2" t="s">
        <v>5690</v>
      </c>
      <c r="D877" s="2" t="s">
        <v>5691</v>
      </c>
      <c r="E877" s="2" t="s">
        <v>5692</v>
      </c>
      <c r="F877" s="2" t="s">
        <v>2410</v>
      </c>
      <c r="G877" s="2" t="s">
        <v>1948</v>
      </c>
      <c r="H877" s="2" t="s">
        <v>2411</v>
      </c>
      <c r="I877" t="s">
        <v>1950</v>
      </c>
    </row>
    <row r="878" spans="1:9" x14ac:dyDescent="0.3">
      <c r="A878" s="2" t="s">
        <v>5693</v>
      </c>
      <c r="B878" s="2" t="s">
        <v>5694</v>
      </c>
      <c r="C878" s="2" t="s">
        <v>5695</v>
      </c>
      <c r="D878" s="2" t="s">
        <v>5696</v>
      </c>
      <c r="E878" s="2" t="s">
        <v>5697</v>
      </c>
      <c r="F878" s="2" t="s">
        <v>2185</v>
      </c>
      <c r="G878" s="2" t="s">
        <v>1940</v>
      </c>
      <c r="H878" s="2">
        <v>20575</v>
      </c>
      <c r="I878" t="s">
        <v>1941</v>
      </c>
    </row>
    <row r="879" spans="1:9" x14ac:dyDescent="0.3">
      <c r="A879" s="2" t="s">
        <v>1707</v>
      </c>
      <c r="B879" s="2" t="s">
        <v>5698</v>
      </c>
      <c r="C879" s="2" t="s">
        <v>5699</v>
      </c>
      <c r="D879" s="2" t="s">
        <v>5700</v>
      </c>
      <c r="E879" s="2" t="s">
        <v>5701</v>
      </c>
      <c r="F879" s="2" t="s">
        <v>2255</v>
      </c>
      <c r="G879" s="2" t="s">
        <v>1940</v>
      </c>
      <c r="H879" s="2">
        <v>7195</v>
      </c>
      <c r="I879" t="s">
        <v>1950</v>
      </c>
    </row>
    <row r="880" spans="1:9" x14ac:dyDescent="0.3">
      <c r="A880" s="2" t="s">
        <v>1709</v>
      </c>
      <c r="B880" s="2" t="s">
        <v>5702</v>
      </c>
      <c r="C880" s="2"/>
      <c r="D880" s="2" t="s">
        <v>5703</v>
      </c>
      <c r="E880" s="2" t="s">
        <v>5704</v>
      </c>
      <c r="F880" s="2" t="s">
        <v>3491</v>
      </c>
      <c r="G880" s="2" t="s">
        <v>1940</v>
      </c>
      <c r="H880" s="2">
        <v>98195</v>
      </c>
      <c r="I880" t="s">
        <v>1941</v>
      </c>
    </row>
    <row r="881" spans="1:9" x14ac:dyDescent="0.3">
      <c r="A881" s="2" t="s">
        <v>1711</v>
      </c>
      <c r="B881" s="2" t="s">
        <v>5705</v>
      </c>
      <c r="C881" s="2"/>
      <c r="D881" s="2" t="s">
        <v>5706</v>
      </c>
      <c r="E881" s="2" t="s">
        <v>5707</v>
      </c>
      <c r="F881" s="2" t="s">
        <v>2062</v>
      </c>
      <c r="G881" s="2" t="s">
        <v>1940</v>
      </c>
      <c r="H881" s="2">
        <v>80150</v>
      </c>
      <c r="I881" t="s">
        <v>1950</v>
      </c>
    </row>
    <row r="882" spans="1:9" x14ac:dyDescent="0.3">
      <c r="A882" s="2" t="s">
        <v>1713</v>
      </c>
      <c r="B882" s="2" t="s">
        <v>5708</v>
      </c>
      <c r="C882" s="2" t="s">
        <v>5709</v>
      </c>
      <c r="D882" s="2" t="s">
        <v>5710</v>
      </c>
      <c r="E882" s="2" t="s">
        <v>5711</v>
      </c>
      <c r="F882" s="2" t="s">
        <v>5712</v>
      </c>
      <c r="G882" s="2" t="s">
        <v>1940</v>
      </c>
      <c r="H882" s="2">
        <v>61105</v>
      </c>
      <c r="I882" t="s">
        <v>1950</v>
      </c>
    </row>
    <row r="883" spans="1:9" x14ac:dyDescent="0.3">
      <c r="A883" s="2" t="s">
        <v>1715</v>
      </c>
      <c r="B883" s="2" t="s">
        <v>5713</v>
      </c>
      <c r="C883" s="2"/>
      <c r="D883" s="2" t="s">
        <v>5714</v>
      </c>
      <c r="E883" s="2" t="s">
        <v>5715</v>
      </c>
      <c r="F883" s="2" t="s">
        <v>5214</v>
      </c>
      <c r="G883" s="2" t="s">
        <v>1940</v>
      </c>
      <c r="H883" s="2">
        <v>59112</v>
      </c>
      <c r="I883" t="s">
        <v>1941</v>
      </c>
    </row>
    <row r="884" spans="1:9" x14ac:dyDescent="0.3">
      <c r="A884" s="2" t="s">
        <v>5716</v>
      </c>
      <c r="B884" s="2" t="s">
        <v>5717</v>
      </c>
      <c r="C884" s="2" t="s">
        <v>5718</v>
      </c>
      <c r="D884" s="2" t="s">
        <v>5719</v>
      </c>
      <c r="E884" s="2" t="s">
        <v>5720</v>
      </c>
      <c r="F884" s="2" t="s">
        <v>3048</v>
      </c>
      <c r="G884" s="2" t="s">
        <v>1940</v>
      </c>
      <c r="H884" s="2">
        <v>31165</v>
      </c>
      <c r="I884" t="s">
        <v>1950</v>
      </c>
    </row>
    <row r="885" spans="1:9" x14ac:dyDescent="0.3">
      <c r="A885" s="2" t="s">
        <v>1719</v>
      </c>
      <c r="B885" s="2" t="s">
        <v>5721</v>
      </c>
      <c r="C885" s="2" t="s">
        <v>5722</v>
      </c>
      <c r="D885" s="2" t="s">
        <v>5723</v>
      </c>
      <c r="E885" s="2" t="s">
        <v>5724</v>
      </c>
      <c r="F885" s="2" t="s">
        <v>2815</v>
      </c>
      <c r="G885" s="2" t="s">
        <v>1940</v>
      </c>
      <c r="H885" s="2">
        <v>74108</v>
      </c>
      <c r="I885" t="s">
        <v>1941</v>
      </c>
    </row>
    <row r="886" spans="1:9" x14ac:dyDescent="0.3">
      <c r="A886" s="2" t="s">
        <v>1721</v>
      </c>
      <c r="B886" s="2" t="s">
        <v>5725</v>
      </c>
      <c r="C886" s="2" t="s">
        <v>5726</v>
      </c>
      <c r="D886" s="2" t="s">
        <v>5727</v>
      </c>
      <c r="E886" s="2" t="s">
        <v>5728</v>
      </c>
      <c r="F886" s="2" t="s">
        <v>2354</v>
      </c>
      <c r="G886" s="2" t="s">
        <v>1940</v>
      </c>
      <c r="H886" s="2">
        <v>93704</v>
      </c>
      <c r="I886" t="s">
        <v>1941</v>
      </c>
    </row>
    <row r="887" spans="1:9" x14ac:dyDescent="0.3">
      <c r="A887" s="2" t="s">
        <v>1723</v>
      </c>
      <c r="B887" s="2" t="s">
        <v>5729</v>
      </c>
      <c r="C887" s="2" t="s">
        <v>5730</v>
      </c>
      <c r="D887" s="2" t="s">
        <v>5731</v>
      </c>
      <c r="E887" s="2" t="s">
        <v>5732</v>
      </c>
      <c r="F887" s="2" t="s">
        <v>5733</v>
      </c>
      <c r="G887" s="2" t="s">
        <v>1948</v>
      </c>
      <c r="H887" s="2" t="s">
        <v>2309</v>
      </c>
      <c r="I887" t="s">
        <v>1950</v>
      </c>
    </row>
    <row r="888" spans="1:9" x14ac:dyDescent="0.3">
      <c r="A888" s="2" t="s">
        <v>1725</v>
      </c>
      <c r="B888" s="2" t="s">
        <v>5734</v>
      </c>
      <c r="C888" s="2" t="s">
        <v>5735</v>
      </c>
      <c r="D888" s="2" t="s">
        <v>5736</v>
      </c>
      <c r="E888" s="2" t="s">
        <v>5737</v>
      </c>
      <c r="F888" s="2" t="s">
        <v>3089</v>
      </c>
      <c r="G888" s="2" t="s">
        <v>1940</v>
      </c>
      <c r="H888" s="2">
        <v>94154</v>
      </c>
      <c r="I888" t="s">
        <v>1950</v>
      </c>
    </row>
    <row r="889" spans="1:9" x14ac:dyDescent="0.3">
      <c r="A889" s="2" t="s">
        <v>1727</v>
      </c>
      <c r="B889" s="2" t="s">
        <v>5738</v>
      </c>
      <c r="C889" s="2" t="s">
        <v>5739</v>
      </c>
      <c r="D889" s="2" t="s">
        <v>5740</v>
      </c>
      <c r="E889" s="2" t="s">
        <v>5741</v>
      </c>
      <c r="F889" s="2" t="s">
        <v>5577</v>
      </c>
      <c r="G889" s="2" t="s">
        <v>1940</v>
      </c>
      <c r="H889" s="2">
        <v>36689</v>
      </c>
      <c r="I889" t="s">
        <v>1950</v>
      </c>
    </row>
    <row r="890" spans="1:9" x14ac:dyDescent="0.3">
      <c r="A890" s="2" t="s">
        <v>1729</v>
      </c>
      <c r="B890" s="2" t="s">
        <v>5742</v>
      </c>
      <c r="C890" s="2" t="s">
        <v>5743</v>
      </c>
      <c r="D890" s="2" t="s">
        <v>5744</v>
      </c>
      <c r="E890" s="2" t="s">
        <v>5745</v>
      </c>
      <c r="F890" s="2" t="s">
        <v>3089</v>
      </c>
      <c r="G890" s="2" t="s">
        <v>1940</v>
      </c>
      <c r="H890" s="2">
        <v>94110</v>
      </c>
      <c r="I890" t="s">
        <v>1941</v>
      </c>
    </row>
    <row r="891" spans="1:9" x14ac:dyDescent="0.3">
      <c r="A891" s="2" t="s">
        <v>1731</v>
      </c>
      <c r="B891" s="2" t="s">
        <v>5746</v>
      </c>
      <c r="C891" s="2" t="s">
        <v>5747</v>
      </c>
      <c r="D891" s="2" t="s">
        <v>5748</v>
      </c>
      <c r="E891" s="2" t="s">
        <v>5749</v>
      </c>
      <c r="F891" s="2" t="s">
        <v>2098</v>
      </c>
      <c r="G891" s="2" t="s">
        <v>1940</v>
      </c>
      <c r="H891" s="2">
        <v>11470</v>
      </c>
      <c r="I891" t="s">
        <v>1941</v>
      </c>
    </row>
    <row r="892" spans="1:9" x14ac:dyDescent="0.3">
      <c r="A892" s="2" t="s">
        <v>1717</v>
      </c>
      <c r="B892" s="2" t="s">
        <v>5750</v>
      </c>
      <c r="C892" s="2" t="s">
        <v>5751</v>
      </c>
      <c r="D892" s="2" t="s">
        <v>5752</v>
      </c>
      <c r="E892" s="2" t="s">
        <v>5753</v>
      </c>
      <c r="F892" s="2" t="s">
        <v>2131</v>
      </c>
      <c r="G892" s="2" t="s">
        <v>1940</v>
      </c>
      <c r="H892" s="2">
        <v>80243</v>
      </c>
      <c r="I892" t="s">
        <v>1941</v>
      </c>
    </row>
    <row r="893" spans="1:9" x14ac:dyDescent="0.3">
      <c r="A893" s="2" t="s">
        <v>1734</v>
      </c>
      <c r="B893" s="2" t="s">
        <v>5754</v>
      </c>
      <c r="C893" s="2" t="s">
        <v>5755</v>
      </c>
      <c r="D893" s="2" t="s">
        <v>5756</v>
      </c>
      <c r="E893" s="2" t="s">
        <v>5757</v>
      </c>
      <c r="F893" s="2" t="s">
        <v>3784</v>
      </c>
      <c r="G893" s="2" t="s">
        <v>1940</v>
      </c>
      <c r="H893" s="2">
        <v>92165</v>
      </c>
      <c r="I893" t="s">
        <v>1941</v>
      </c>
    </row>
    <row r="894" spans="1:9" x14ac:dyDescent="0.3">
      <c r="A894" s="2" t="s">
        <v>1736</v>
      </c>
      <c r="B894" s="2" t="s">
        <v>5758</v>
      </c>
      <c r="C894" s="2" t="s">
        <v>5759</v>
      </c>
      <c r="D894" s="2" t="s">
        <v>5760</v>
      </c>
      <c r="E894" s="2" t="s">
        <v>5761</v>
      </c>
      <c r="F894" s="2" t="s">
        <v>3726</v>
      </c>
      <c r="G894" s="2" t="s">
        <v>2115</v>
      </c>
      <c r="H894" s="2" t="s">
        <v>3727</v>
      </c>
      <c r="I894" t="s">
        <v>1950</v>
      </c>
    </row>
    <row r="895" spans="1:9" x14ac:dyDescent="0.3">
      <c r="A895" s="2" t="s">
        <v>1738</v>
      </c>
      <c r="B895" s="2" t="s">
        <v>5762</v>
      </c>
      <c r="C895" s="2" t="s">
        <v>5763</v>
      </c>
      <c r="D895" s="2"/>
      <c r="E895" s="2" t="s">
        <v>5764</v>
      </c>
      <c r="F895" s="2" t="s">
        <v>4594</v>
      </c>
      <c r="G895" s="2" t="s">
        <v>1940</v>
      </c>
      <c r="H895" s="2">
        <v>15250</v>
      </c>
      <c r="I895" t="s">
        <v>1941</v>
      </c>
    </row>
    <row r="896" spans="1:9" x14ac:dyDescent="0.3">
      <c r="A896" s="2" t="s">
        <v>1740</v>
      </c>
      <c r="B896" s="2" t="s">
        <v>5765</v>
      </c>
      <c r="C896" s="2"/>
      <c r="D896" s="2" t="s">
        <v>5766</v>
      </c>
      <c r="E896" s="2" t="s">
        <v>5767</v>
      </c>
      <c r="F896" s="2" t="s">
        <v>5768</v>
      </c>
      <c r="G896" s="2" t="s">
        <v>1948</v>
      </c>
      <c r="H896" s="2" t="s">
        <v>2673</v>
      </c>
      <c r="I896" t="s">
        <v>1941</v>
      </c>
    </row>
    <row r="897" spans="1:9" x14ac:dyDescent="0.3">
      <c r="A897" s="2" t="s">
        <v>1742</v>
      </c>
      <c r="B897" s="2" t="s">
        <v>5769</v>
      </c>
      <c r="C897" s="2"/>
      <c r="D897" s="2" t="s">
        <v>5770</v>
      </c>
      <c r="E897" s="2" t="s">
        <v>5771</v>
      </c>
      <c r="F897" s="2" t="s">
        <v>2036</v>
      </c>
      <c r="G897" s="2" t="s">
        <v>1940</v>
      </c>
      <c r="H897" s="2">
        <v>10004</v>
      </c>
      <c r="I897" t="s">
        <v>1950</v>
      </c>
    </row>
    <row r="898" spans="1:9" x14ac:dyDescent="0.3">
      <c r="A898" s="2" t="s">
        <v>1744</v>
      </c>
      <c r="B898" s="2" t="s">
        <v>5772</v>
      </c>
      <c r="C898" s="2" t="s">
        <v>5773</v>
      </c>
      <c r="D898" s="2" t="s">
        <v>5774</v>
      </c>
      <c r="E898" s="2" t="s">
        <v>5775</v>
      </c>
      <c r="F898" s="2" t="s">
        <v>3491</v>
      </c>
      <c r="G898" s="2" t="s">
        <v>1940</v>
      </c>
      <c r="H898" s="2">
        <v>98148</v>
      </c>
      <c r="I898" t="s">
        <v>1941</v>
      </c>
    </row>
    <row r="899" spans="1:9" x14ac:dyDescent="0.3">
      <c r="A899" s="2" t="s">
        <v>1746</v>
      </c>
      <c r="B899" s="2" t="s">
        <v>5776</v>
      </c>
      <c r="C899" s="2" t="s">
        <v>5777</v>
      </c>
      <c r="D899" s="2" t="s">
        <v>5778</v>
      </c>
      <c r="E899" s="2" t="s">
        <v>5779</v>
      </c>
      <c r="F899" s="2" t="s">
        <v>2171</v>
      </c>
      <c r="G899" s="2" t="s">
        <v>2115</v>
      </c>
      <c r="H899" s="2" t="s">
        <v>2485</v>
      </c>
      <c r="I899" t="s">
        <v>1950</v>
      </c>
    </row>
    <row r="900" spans="1:9" x14ac:dyDescent="0.3">
      <c r="A900" s="2" t="s">
        <v>1748</v>
      </c>
      <c r="B900" s="2" t="s">
        <v>5780</v>
      </c>
      <c r="C900" s="2"/>
      <c r="D900" s="2" t="s">
        <v>5781</v>
      </c>
      <c r="E900" s="2" t="s">
        <v>5782</v>
      </c>
      <c r="F900" s="2" t="s">
        <v>5783</v>
      </c>
      <c r="G900" s="2" t="s">
        <v>1940</v>
      </c>
      <c r="H900" s="2">
        <v>49018</v>
      </c>
      <c r="I900" t="s">
        <v>1950</v>
      </c>
    </row>
    <row r="901" spans="1:9" x14ac:dyDescent="0.3">
      <c r="A901" s="2" t="s">
        <v>5784</v>
      </c>
      <c r="B901" s="2" t="s">
        <v>5785</v>
      </c>
      <c r="C901" s="2" t="s">
        <v>5786</v>
      </c>
      <c r="D901" s="2"/>
      <c r="E901" s="2" t="s">
        <v>5787</v>
      </c>
      <c r="F901" s="2" t="s">
        <v>2423</v>
      </c>
      <c r="G901" s="2" t="s">
        <v>1948</v>
      </c>
      <c r="H901" s="2" t="s">
        <v>2424</v>
      </c>
      <c r="I901" t="s">
        <v>1941</v>
      </c>
    </row>
    <row r="902" spans="1:9" x14ac:dyDescent="0.3">
      <c r="A902" s="2" t="s">
        <v>1751</v>
      </c>
      <c r="B902" s="2" t="s">
        <v>5788</v>
      </c>
      <c r="C902" s="2"/>
      <c r="D902" s="2" t="s">
        <v>5789</v>
      </c>
      <c r="E902" s="2" t="s">
        <v>5790</v>
      </c>
      <c r="F902" s="2" t="s">
        <v>5791</v>
      </c>
      <c r="G902" s="2" t="s">
        <v>1948</v>
      </c>
      <c r="H902" s="2" t="s">
        <v>2535</v>
      </c>
      <c r="I902" t="s">
        <v>1950</v>
      </c>
    </row>
    <row r="903" spans="1:9" x14ac:dyDescent="0.3">
      <c r="A903" s="2" t="s">
        <v>1753</v>
      </c>
      <c r="B903" s="2" t="s">
        <v>5792</v>
      </c>
      <c r="C903" s="2" t="s">
        <v>5793</v>
      </c>
      <c r="D903" s="2" t="s">
        <v>5794</v>
      </c>
      <c r="E903" s="2" t="s">
        <v>5795</v>
      </c>
      <c r="F903" s="2" t="s">
        <v>2026</v>
      </c>
      <c r="G903" s="2" t="s">
        <v>1940</v>
      </c>
      <c r="H903" s="2">
        <v>77070</v>
      </c>
      <c r="I903" t="s">
        <v>1941</v>
      </c>
    </row>
    <row r="904" spans="1:9" x14ac:dyDescent="0.3">
      <c r="A904" s="2" t="s">
        <v>1755</v>
      </c>
      <c r="B904" s="2" t="s">
        <v>5796</v>
      </c>
      <c r="C904" s="2" t="s">
        <v>5797</v>
      </c>
      <c r="D904" s="2" t="s">
        <v>5798</v>
      </c>
      <c r="E904" s="2" t="s">
        <v>5799</v>
      </c>
      <c r="F904" s="2" t="s">
        <v>3036</v>
      </c>
      <c r="G904" s="2" t="s">
        <v>1940</v>
      </c>
      <c r="H904" s="2">
        <v>45249</v>
      </c>
      <c r="I904" t="s">
        <v>1950</v>
      </c>
    </row>
    <row r="905" spans="1:9" x14ac:dyDescent="0.3">
      <c r="A905" s="2" t="s">
        <v>1757</v>
      </c>
      <c r="B905" s="2" t="s">
        <v>5800</v>
      </c>
      <c r="C905" s="2" t="s">
        <v>5801</v>
      </c>
      <c r="D905" s="2" t="s">
        <v>5802</v>
      </c>
      <c r="E905" s="2" t="s">
        <v>5803</v>
      </c>
      <c r="F905" s="2" t="s">
        <v>2354</v>
      </c>
      <c r="G905" s="2" t="s">
        <v>1940</v>
      </c>
      <c r="H905" s="2">
        <v>93704</v>
      </c>
      <c r="I905" t="s">
        <v>1950</v>
      </c>
    </row>
    <row r="906" spans="1:9" x14ac:dyDescent="0.3">
      <c r="A906" s="2" t="s">
        <v>1759</v>
      </c>
      <c r="B906" s="2" t="s">
        <v>5804</v>
      </c>
      <c r="C906" s="2" t="s">
        <v>5805</v>
      </c>
      <c r="D906" s="2" t="s">
        <v>5806</v>
      </c>
      <c r="E906" s="2" t="s">
        <v>5807</v>
      </c>
      <c r="F906" s="2" t="s">
        <v>2232</v>
      </c>
      <c r="G906" s="2" t="s">
        <v>1940</v>
      </c>
      <c r="H906" s="2">
        <v>55123</v>
      </c>
      <c r="I906" t="s">
        <v>1950</v>
      </c>
    </row>
    <row r="907" spans="1:9" x14ac:dyDescent="0.3">
      <c r="A907" s="2" t="s">
        <v>1761</v>
      </c>
      <c r="B907" s="2" t="s">
        <v>5808</v>
      </c>
      <c r="C907" s="2"/>
      <c r="D907" s="2" t="s">
        <v>5809</v>
      </c>
      <c r="E907" s="2" t="s">
        <v>5810</v>
      </c>
      <c r="F907" s="2" t="s">
        <v>2447</v>
      </c>
      <c r="G907" s="2" t="s">
        <v>1940</v>
      </c>
      <c r="H907" s="2">
        <v>88519</v>
      </c>
      <c r="I907" t="s">
        <v>1941</v>
      </c>
    </row>
    <row r="908" spans="1:9" x14ac:dyDescent="0.3">
      <c r="A908" s="2" t="s">
        <v>1763</v>
      </c>
      <c r="B908" s="2" t="s">
        <v>5811</v>
      </c>
      <c r="C908" s="2" t="s">
        <v>5812</v>
      </c>
      <c r="D908" s="2" t="s">
        <v>5813</v>
      </c>
      <c r="E908" s="2" t="s">
        <v>5814</v>
      </c>
      <c r="F908" s="2" t="s">
        <v>2646</v>
      </c>
      <c r="G908" s="2" t="s">
        <v>1940</v>
      </c>
      <c r="H908" s="2">
        <v>50981</v>
      </c>
      <c r="I908" t="s">
        <v>1941</v>
      </c>
    </row>
    <row r="909" spans="1:9" x14ac:dyDescent="0.3">
      <c r="A909" s="2" t="s">
        <v>1765</v>
      </c>
      <c r="B909" s="2" t="s">
        <v>5815</v>
      </c>
      <c r="C909" s="2" t="s">
        <v>5816</v>
      </c>
      <c r="D909" s="2" t="s">
        <v>5817</v>
      </c>
      <c r="E909" s="2" t="s">
        <v>5818</v>
      </c>
      <c r="F909" s="2" t="s">
        <v>2021</v>
      </c>
      <c r="G909" s="2" t="s">
        <v>1940</v>
      </c>
      <c r="H909" s="2">
        <v>97240</v>
      </c>
      <c r="I909" t="s">
        <v>1950</v>
      </c>
    </row>
    <row r="910" spans="1:9" x14ac:dyDescent="0.3">
      <c r="A910" s="2" t="s">
        <v>1767</v>
      </c>
      <c r="B910" s="2" t="s">
        <v>5819</v>
      </c>
      <c r="C910" s="2" t="s">
        <v>5820</v>
      </c>
      <c r="D910" s="2" t="s">
        <v>5821</v>
      </c>
      <c r="E910" s="2" t="s">
        <v>5822</v>
      </c>
      <c r="F910" s="2" t="s">
        <v>2026</v>
      </c>
      <c r="G910" s="2" t="s">
        <v>1940</v>
      </c>
      <c r="H910" s="2">
        <v>77070</v>
      </c>
      <c r="I910" t="s">
        <v>1950</v>
      </c>
    </row>
    <row r="911" spans="1:9" x14ac:dyDescent="0.3">
      <c r="A911" s="2" t="s">
        <v>1769</v>
      </c>
      <c r="B911" s="2" t="s">
        <v>5823</v>
      </c>
      <c r="C911" s="2"/>
      <c r="D911" s="2" t="s">
        <v>5824</v>
      </c>
      <c r="E911" s="2" t="s">
        <v>5825</v>
      </c>
      <c r="F911" s="2" t="s">
        <v>4480</v>
      </c>
      <c r="G911" s="2" t="s">
        <v>1940</v>
      </c>
      <c r="H911" s="2">
        <v>27705</v>
      </c>
      <c r="I911" t="s">
        <v>1950</v>
      </c>
    </row>
    <row r="912" spans="1:9" x14ac:dyDescent="0.3">
      <c r="A912" s="2" t="s">
        <v>1771</v>
      </c>
      <c r="B912" s="2" t="s">
        <v>5826</v>
      </c>
      <c r="C912" s="2" t="s">
        <v>5827</v>
      </c>
      <c r="D912" s="2" t="s">
        <v>5828</v>
      </c>
      <c r="E912" s="2" t="s">
        <v>5829</v>
      </c>
      <c r="F912" s="2" t="s">
        <v>2157</v>
      </c>
      <c r="G912" s="2" t="s">
        <v>1940</v>
      </c>
      <c r="H912" s="2">
        <v>2298</v>
      </c>
      <c r="I912" t="s">
        <v>1950</v>
      </c>
    </row>
    <row r="913" spans="1:9" x14ac:dyDescent="0.3">
      <c r="A913" s="2" t="s">
        <v>1773</v>
      </c>
      <c r="B913" s="2" t="s">
        <v>5830</v>
      </c>
      <c r="C913" s="2" t="s">
        <v>5831</v>
      </c>
      <c r="D913" s="2" t="s">
        <v>5832</v>
      </c>
      <c r="E913" s="2" t="s">
        <v>5833</v>
      </c>
      <c r="F913" s="2" t="s">
        <v>2185</v>
      </c>
      <c r="G913" s="2" t="s">
        <v>1940</v>
      </c>
      <c r="H913" s="2">
        <v>20226</v>
      </c>
      <c r="I913" t="s">
        <v>1941</v>
      </c>
    </row>
    <row r="914" spans="1:9" x14ac:dyDescent="0.3">
      <c r="A914" s="2" t="s">
        <v>1775</v>
      </c>
      <c r="B914" s="2" t="s">
        <v>5834</v>
      </c>
      <c r="C914" s="2"/>
      <c r="D914" s="2" t="s">
        <v>5835</v>
      </c>
      <c r="E914" s="2" t="s">
        <v>5836</v>
      </c>
      <c r="F914" s="2" t="s">
        <v>2880</v>
      </c>
      <c r="G914" s="2" t="s">
        <v>1940</v>
      </c>
      <c r="H914" s="2">
        <v>12205</v>
      </c>
      <c r="I914" t="s">
        <v>1941</v>
      </c>
    </row>
    <row r="915" spans="1:9" x14ac:dyDescent="0.3">
      <c r="A915" s="2" t="s">
        <v>1777</v>
      </c>
      <c r="B915" s="2" t="s">
        <v>5837</v>
      </c>
      <c r="C915" s="2" t="s">
        <v>5838</v>
      </c>
      <c r="D915" s="2" t="s">
        <v>5839</v>
      </c>
      <c r="E915" s="2" t="s">
        <v>5840</v>
      </c>
      <c r="F915" s="2" t="s">
        <v>2139</v>
      </c>
      <c r="G915" s="2" t="s">
        <v>1940</v>
      </c>
      <c r="H915" s="2">
        <v>85732</v>
      </c>
      <c r="I915" t="s">
        <v>1950</v>
      </c>
    </row>
    <row r="916" spans="1:9" x14ac:dyDescent="0.3">
      <c r="A916" s="2" t="s">
        <v>1779</v>
      </c>
      <c r="B916" s="2" t="s">
        <v>5841</v>
      </c>
      <c r="C916" s="2" t="s">
        <v>5842</v>
      </c>
      <c r="D916" s="2" t="s">
        <v>5843</v>
      </c>
      <c r="E916" s="2" t="s">
        <v>5844</v>
      </c>
      <c r="F916" s="2" t="s">
        <v>2743</v>
      </c>
      <c r="G916" s="2" t="s">
        <v>1940</v>
      </c>
      <c r="H916" s="2">
        <v>36195</v>
      </c>
      <c r="I916" t="s">
        <v>1950</v>
      </c>
    </row>
    <row r="917" spans="1:9" x14ac:dyDescent="0.3">
      <c r="A917" s="2" t="s">
        <v>1781</v>
      </c>
      <c r="B917" s="2" t="s">
        <v>5845</v>
      </c>
      <c r="C917" s="2" t="s">
        <v>5846</v>
      </c>
      <c r="D917" s="2" t="s">
        <v>5847</v>
      </c>
      <c r="E917" s="2" t="s">
        <v>5848</v>
      </c>
      <c r="F917" s="2" t="s">
        <v>5849</v>
      </c>
      <c r="G917" s="2" t="s">
        <v>1940</v>
      </c>
      <c r="H917" s="2">
        <v>99709</v>
      </c>
      <c r="I917" t="s">
        <v>1941</v>
      </c>
    </row>
    <row r="918" spans="1:9" x14ac:dyDescent="0.3">
      <c r="A918" s="2" t="s">
        <v>1783</v>
      </c>
      <c r="B918" s="2" t="s">
        <v>5850</v>
      </c>
      <c r="C918" s="2"/>
      <c r="D918" s="2"/>
      <c r="E918" s="2" t="s">
        <v>5851</v>
      </c>
      <c r="F918" s="2" t="s">
        <v>3917</v>
      </c>
      <c r="G918" s="2" t="s">
        <v>1948</v>
      </c>
      <c r="H918" s="2" t="s">
        <v>3918</v>
      </c>
      <c r="I918" t="s">
        <v>1941</v>
      </c>
    </row>
    <row r="919" spans="1:9" x14ac:dyDescent="0.3">
      <c r="A919" s="2" t="s">
        <v>1785</v>
      </c>
      <c r="B919" s="2" t="s">
        <v>5852</v>
      </c>
      <c r="C919" s="2" t="s">
        <v>5853</v>
      </c>
      <c r="D919" s="2" t="s">
        <v>5854</v>
      </c>
      <c r="E919" s="2" t="s">
        <v>5855</v>
      </c>
      <c r="F919" s="2" t="s">
        <v>3237</v>
      </c>
      <c r="G919" s="2" t="s">
        <v>2115</v>
      </c>
      <c r="H919" s="2" t="s">
        <v>5856</v>
      </c>
      <c r="I919" t="s">
        <v>1950</v>
      </c>
    </row>
    <row r="920" spans="1:9" x14ac:dyDescent="0.3">
      <c r="A920" s="2" t="s">
        <v>5857</v>
      </c>
      <c r="B920" s="2" t="s">
        <v>5858</v>
      </c>
      <c r="C920" s="2" t="s">
        <v>5859</v>
      </c>
      <c r="D920" s="2" t="s">
        <v>5860</v>
      </c>
      <c r="E920" s="2" t="s">
        <v>5861</v>
      </c>
      <c r="F920" s="2" t="s">
        <v>2712</v>
      </c>
      <c r="G920" s="2" t="s">
        <v>1940</v>
      </c>
      <c r="H920" s="2">
        <v>34615</v>
      </c>
      <c r="I920" t="s">
        <v>1950</v>
      </c>
    </row>
    <row r="921" spans="1:9" x14ac:dyDescent="0.3">
      <c r="A921" s="2" t="s">
        <v>1787</v>
      </c>
      <c r="B921" s="2" t="s">
        <v>5862</v>
      </c>
      <c r="C921" s="2" t="s">
        <v>5863</v>
      </c>
      <c r="D921" s="2" t="s">
        <v>5864</v>
      </c>
      <c r="E921" s="2" t="s">
        <v>5865</v>
      </c>
      <c r="F921" s="2" t="s">
        <v>3319</v>
      </c>
      <c r="G921" s="2" t="s">
        <v>1940</v>
      </c>
      <c r="H921" s="2">
        <v>40515</v>
      </c>
      <c r="I921" t="s">
        <v>1941</v>
      </c>
    </row>
    <row r="922" spans="1:9" x14ac:dyDescent="0.3">
      <c r="A922" s="2" t="s">
        <v>1789</v>
      </c>
      <c r="B922" s="2" t="s">
        <v>5866</v>
      </c>
      <c r="C922" s="2" t="s">
        <v>5867</v>
      </c>
      <c r="D922" s="2" t="s">
        <v>5868</v>
      </c>
      <c r="E922" s="2" t="s">
        <v>5869</v>
      </c>
      <c r="F922" s="2" t="s">
        <v>2047</v>
      </c>
      <c r="G922" s="2" t="s">
        <v>1940</v>
      </c>
      <c r="H922" s="2">
        <v>49560</v>
      </c>
      <c r="I922" t="s">
        <v>1950</v>
      </c>
    </row>
    <row r="923" spans="1:9" x14ac:dyDescent="0.3">
      <c r="A923" s="2" t="s">
        <v>1791</v>
      </c>
      <c r="B923" s="2" t="s">
        <v>5870</v>
      </c>
      <c r="C923" s="2" t="s">
        <v>5871</v>
      </c>
      <c r="D923" s="2" t="s">
        <v>5872</v>
      </c>
      <c r="E923" s="2" t="s">
        <v>5873</v>
      </c>
      <c r="F923" s="2" t="s">
        <v>2646</v>
      </c>
      <c r="G923" s="2" t="s">
        <v>1940</v>
      </c>
      <c r="H923" s="2">
        <v>50369</v>
      </c>
      <c r="I923" t="s">
        <v>1950</v>
      </c>
    </row>
    <row r="924" spans="1:9" x14ac:dyDescent="0.3">
      <c r="A924" s="2" t="s">
        <v>1793</v>
      </c>
      <c r="B924" s="2" t="s">
        <v>5874</v>
      </c>
      <c r="C924" s="2"/>
      <c r="D924" s="2"/>
      <c r="E924" s="2" t="s">
        <v>5875</v>
      </c>
      <c r="F924" s="2" t="s">
        <v>5106</v>
      </c>
      <c r="G924" s="2" t="s">
        <v>1940</v>
      </c>
      <c r="H924" s="2">
        <v>19810</v>
      </c>
      <c r="I924" t="s">
        <v>1941</v>
      </c>
    </row>
    <row r="925" spans="1:9" x14ac:dyDescent="0.3">
      <c r="A925" s="2" t="s">
        <v>1795</v>
      </c>
      <c r="B925" s="2" t="s">
        <v>5876</v>
      </c>
      <c r="C925" s="2" t="s">
        <v>5877</v>
      </c>
      <c r="D925" s="2" t="s">
        <v>5878</v>
      </c>
      <c r="E925" s="2" t="s">
        <v>5879</v>
      </c>
      <c r="F925" s="2" t="s">
        <v>2386</v>
      </c>
      <c r="G925" s="2" t="s">
        <v>1940</v>
      </c>
      <c r="H925" s="2">
        <v>78726</v>
      </c>
      <c r="I925" t="s">
        <v>1950</v>
      </c>
    </row>
    <row r="926" spans="1:9" x14ac:dyDescent="0.3">
      <c r="A926" s="2" t="s">
        <v>1797</v>
      </c>
      <c r="B926" s="2" t="s">
        <v>5880</v>
      </c>
      <c r="C926" s="2" t="s">
        <v>5881</v>
      </c>
      <c r="D926" s="2"/>
      <c r="E926" s="2" t="s">
        <v>5882</v>
      </c>
      <c r="F926" s="2" t="s">
        <v>4400</v>
      </c>
      <c r="G926" s="2" t="s">
        <v>1940</v>
      </c>
      <c r="H926" s="2">
        <v>32835</v>
      </c>
      <c r="I926" t="s">
        <v>1950</v>
      </c>
    </row>
    <row r="927" spans="1:9" x14ac:dyDescent="0.3">
      <c r="A927" s="2" t="s">
        <v>5883</v>
      </c>
      <c r="B927" s="2" t="s">
        <v>5884</v>
      </c>
      <c r="C927" s="2"/>
      <c r="D927" s="2" t="s">
        <v>5885</v>
      </c>
      <c r="E927" s="2" t="s">
        <v>5886</v>
      </c>
      <c r="F927" s="2" t="s">
        <v>2946</v>
      </c>
      <c r="G927" s="2" t="s">
        <v>1940</v>
      </c>
      <c r="H927" s="2">
        <v>91199</v>
      </c>
      <c r="I927" t="s">
        <v>1941</v>
      </c>
    </row>
    <row r="928" spans="1:9" x14ac:dyDescent="0.3">
      <c r="A928" s="2" t="s">
        <v>1800</v>
      </c>
      <c r="B928" s="2" t="s">
        <v>5887</v>
      </c>
      <c r="C928" s="2" t="s">
        <v>5888</v>
      </c>
      <c r="D928" s="2" t="s">
        <v>5889</v>
      </c>
      <c r="E928" s="2" t="s">
        <v>5890</v>
      </c>
      <c r="F928" s="2" t="s">
        <v>2185</v>
      </c>
      <c r="G928" s="2" t="s">
        <v>1940</v>
      </c>
      <c r="H928" s="2">
        <v>20238</v>
      </c>
      <c r="I928" t="s">
        <v>1941</v>
      </c>
    </row>
    <row r="929" spans="1:9" x14ac:dyDescent="0.3">
      <c r="A929" s="2" t="s">
        <v>1802</v>
      </c>
      <c r="B929" s="2" t="s">
        <v>5891</v>
      </c>
      <c r="C929" s="2" t="s">
        <v>5892</v>
      </c>
      <c r="D929" s="2" t="s">
        <v>5893</v>
      </c>
      <c r="E929" s="2" t="s">
        <v>5894</v>
      </c>
      <c r="F929" s="2" t="s">
        <v>2021</v>
      </c>
      <c r="G929" s="2" t="s">
        <v>1940</v>
      </c>
      <c r="H929" s="2">
        <v>97271</v>
      </c>
      <c r="I929" t="s">
        <v>1950</v>
      </c>
    </row>
    <row r="930" spans="1:9" x14ac:dyDescent="0.3">
      <c r="A930" s="2" t="s">
        <v>1804</v>
      </c>
      <c r="B930" s="2" t="s">
        <v>5895</v>
      </c>
      <c r="C930" s="2" t="s">
        <v>5896</v>
      </c>
      <c r="D930" s="2"/>
      <c r="E930" s="2" t="s">
        <v>5897</v>
      </c>
      <c r="F930" s="2" t="s">
        <v>2036</v>
      </c>
      <c r="G930" s="2" t="s">
        <v>1940</v>
      </c>
      <c r="H930" s="2">
        <v>10004</v>
      </c>
      <c r="I930" t="s">
        <v>1941</v>
      </c>
    </row>
    <row r="931" spans="1:9" x14ac:dyDescent="0.3">
      <c r="A931" s="2" t="s">
        <v>1806</v>
      </c>
      <c r="B931" s="2" t="s">
        <v>5898</v>
      </c>
      <c r="C931" s="2" t="s">
        <v>5899</v>
      </c>
      <c r="D931" s="2" t="s">
        <v>5900</v>
      </c>
      <c r="E931" s="2" t="s">
        <v>5901</v>
      </c>
      <c r="F931" s="2" t="s">
        <v>2185</v>
      </c>
      <c r="G931" s="2" t="s">
        <v>1940</v>
      </c>
      <c r="H931" s="2">
        <v>20404</v>
      </c>
      <c r="I931" t="s">
        <v>1941</v>
      </c>
    </row>
    <row r="932" spans="1:9" x14ac:dyDescent="0.3">
      <c r="A932" s="2" t="s">
        <v>1808</v>
      </c>
      <c r="B932" s="2" t="s">
        <v>5902</v>
      </c>
      <c r="C932" s="2" t="s">
        <v>5903</v>
      </c>
      <c r="D932" s="2"/>
      <c r="E932" s="2" t="s">
        <v>5904</v>
      </c>
      <c r="F932" s="2" t="s">
        <v>2185</v>
      </c>
      <c r="G932" s="2" t="s">
        <v>1940</v>
      </c>
      <c r="H932" s="2">
        <v>20067</v>
      </c>
      <c r="I932" t="s">
        <v>1941</v>
      </c>
    </row>
    <row r="933" spans="1:9" x14ac:dyDescent="0.3">
      <c r="A933" s="2" t="s">
        <v>1810</v>
      </c>
      <c r="B933" s="2" t="s">
        <v>5905</v>
      </c>
      <c r="C933" s="2"/>
      <c r="D933" s="2"/>
      <c r="E933" s="2" t="s">
        <v>5906</v>
      </c>
      <c r="F933" s="2" t="s">
        <v>4885</v>
      </c>
      <c r="G933" s="2" t="s">
        <v>1940</v>
      </c>
      <c r="H933" s="2">
        <v>18105</v>
      </c>
      <c r="I933" t="s">
        <v>1941</v>
      </c>
    </row>
    <row r="934" spans="1:9" x14ac:dyDescent="0.3">
      <c r="A934" s="2" t="s">
        <v>1812</v>
      </c>
      <c r="B934" s="2" t="s">
        <v>5907</v>
      </c>
      <c r="C934" s="2" t="s">
        <v>5908</v>
      </c>
      <c r="D934" s="2" t="s">
        <v>5909</v>
      </c>
      <c r="E934" s="2" t="s">
        <v>5910</v>
      </c>
      <c r="F934" s="2" t="s">
        <v>3580</v>
      </c>
      <c r="G934" s="2" t="s">
        <v>1940</v>
      </c>
      <c r="H934" s="2">
        <v>33169</v>
      </c>
      <c r="I934" t="s">
        <v>1950</v>
      </c>
    </row>
    <row r="935" spans="1:9" x14ac:dyDescent="0.3">
      <c r="A935" s="2" t="s">
        <v>1814</v>
      </c>
      <c r="B935" s="2" t="s">
        <v>5911</v>
      </c>
      <c r="C935" s="2"/>
      <c r="D935" s="2" t="s">
        <v>5912</v>
      </c>
      <c r="E935" s="2" t="s">
        <v>5913</v>
      </c>
      <c r="F935" s="2" t="s">
        <v>2361</v>
      </c>
      <c r="G935" s="2" t="s">
        <v>1940</v>
      </c>
      <c r="H935" s="2">
        <v>73129</v>
      </c>
      <c r="I935" t="s">
        <v>1941</v>
      </c>
    </row>
    <row r="936" spans="1:9" x14ac:dyDescent="0.3">
      <c r="A936" s="2" t="s">
        <v>1816</v>
      </c>
      <c r="B936" s="2" t="s">
        <v>5914</v>
      </c>
      <c r="C936" s="2" t="s">
        <v>5915</v>
      </c>
      <c r="D936" s="2" t="s">
        <v>5916</v>
      </c>
      <c r="E936" s="2" t="s">
        <v>5917</v>
      </c>
      <c r="F936" s="2" t="s">
        <v>5712</v>
      </c>
      <c r="G936" s="2" t="s">
        <v>1940</v>
      </c>
      <c r="H936" s="2">
        <v>61105</v>
      </c>
      <c r="I936" t="s">
        <v>1950</v>
      </c>
    </row>
    <row r="937" spans="1:9" x14ac:dyDescent="0.3">
      <c r="A937" s="2" t="s">
        <v>1818</v>
      </c>
      <c r="B937" s="2" t="s">
        <v>5918</v>
      </c>
      <c r="C937" s="2" t="s">
        <v>5919</v>
      </c>
      <c r="D937" s="2" t="s">
        <v>5920</v>
      </c>
      <c r="E937" s="2" t="s">
        <v>5921</v>
      </c>
      <c r="F937" s="2" t="s">
        <v>2743</v>
      </c>
      <c r="G937" s="2" t="s">
        <v>1940</v>
      </c>
      <c r="H937" s="2">
        <v>36177</v>
      </c>
      <c r="I937" t="s">
        <v>1941</v>
      </c>
    </row>
    <row r="938" spans="1:9" x14ac:dyDescent="0.3">
      <c r="A938" s="2" t="s">
        <v>1820</v>
      </c>
      <c r="B938" s="2" t="s">
        <v>5922</v>
      </c>
      <c r="C938" s="2" t="s">
        <v>5923</v>
      </c>
      <c r="D938" s="2" t="s">
        <v>5924</v>
      </c>
      <c r="E938" s="2" t="s">
        <v>5925</v>
      </c>
      <c r="F938" s="2" t="s">
        <v>2946</v>
      </c>
      <c r="G938" s="2" t="s">
        <v>1940</v>
      </c>
      <c r="H938" s="2">
        <v>91117</v>
      </c>
      <c r="I938" t="s">
        <v>1941</v>
      </c>
    </row>
    <row r="939" spans="1:9" x14ac:dyDescent="0.3">
      <c r="A939" s="2" t="s">
        <v>5926</v>
      </c>
      <c r="B939" s="2" t="s">
        <v>5927</v>
      </c>
      <c r="C939" s="2" t="s">
        <v>5928</v>
      </c>
      <c r="D939" s="2" t="s">
        <v>5929</v>
      </c>
      <c r="E939" s="2" t="s">
        <v>5930</v>
      </c>
      <c r="F939" s="2" t="s">
        <v>2251</v>
      </c>
      <c r="G939" s="2" t="s">
        <v>1940</v>
      </c>
      <c r="H939" s="2">
        <v>60624</v>
      </c>
      <c r="I939" t="s">
        <v>1950</v>
      </c>
    </row>
    <row r="940" spans="1:9" x14ac:dyDescent="0.3">
      <c r="A940" s="2" t="s">
        <v>1822</v>
      </c>
      <c r="B940" s="2" t="s">
        <v>5931</v>
      </c>
      <c r="C940" s="2" t="s">
        <v>5932</v>
      </c>
      <c r="D940" s="2" t="s">
        <v>5933</v>
      </c>
      <c r="E940" s="2" t="s">
        <v>5934</v>
      </c>
      <c r="F940" s="2" t="s">
        <v>2026</v>
      </c>
      <c r="G940" s="2" t="s">
        <v>1940</v>
      </c>
      <c r="H940" s="2">
        <v>77293</v>
      </c>
      <c r="I940" t="s">
        <v>1941</v>
      </c>
    </row>
    <row r="941" spans="1:9" x14ac:dyDescent="0.3">
      <c r="A941" s="2" t="s">
        <v>1824</v>
      </c>
      <c r="B941" s="2" t="s">
        <v>5935</v>
      </c>
      <c r="C941" s="2" t="s">
        <v>5936</v>
      </c>
      <c r="D941" s="2" t="s">
        <v>5937</v>
      </c>
      <c r="E941" s="2" t="s">
        <v>5938</v>
      </c>
      <c r="F941" s="2" t="s">
        <v>5939</v>
      </c>
      <c r="G941" s="2" t="s">
        <v>1940</v>
      </c>
      <c r="H941" s="2">
        <v>49444</v>
      </c>
      <c r="I941" t="s">
        <v>1950</v>
      </c>
    </row>
    <row r="942" spans="1:9" x14ac:dyDescent="0.3">
      <c r="A942" s="2" t="s">
        <v>1826</v>
      </c>
      <c r="B942" s="2" t="s">
        <v>5940</v>
      </c>
      <c r="C942" s="2" t="s">
        <v>5941</v>
      </c>
      <c r="D942" s="2" t="s">
        <v>5942</v>
      </c>
      <c r="E942" s="2" t="s">
        <v>5943</v>
      </c>
      <c r="F942" s="2" t="s">
        <v>2185</v>
      </c>
      <c r="G942" s="2" t="s">
        <v>1940</v>
      </c>
      <c r="H942" s="2">
        <v>20380</v>
      </c>
      <c r="I942" t="s">
        <v>1941</v>
      </c>
    </row>
    <row r="943" spans="1:9" x14ac:dyDescent="0.3">
      <c r="A943" s="2" t="s">
        <v>1828</v>
      </c>
      <c r="B943" s="2" t="s">
        <v>5944</v>
      </c>
      <c r="C943" s="2" t="s">
        <v>5945</v>
      </c>
      <c r="D943" s="2" t="s">
        <v>5946</v>
      </c>
      <c r="E943" s="2" t="s">
        <v>5947</v>
      </c>
      <c r="F943" s="2" t="s">
        <v>5948</v>
      </c>
      <c r="G943" s="2" t="s">
        <v>1948</v>
      </c>
      <c r="H943" s="2" t="s">
        <v>5949</v>
      </c>
      <c r="I943" t="s">
        <v>1941</v>
      </c>
    </row>
    <row r="944" spans="1:9" x14ac:dyDescent="0.3">
      <c r="A944" s="2" t="s">
        <v>1830</v>
      </c>
      <c r="B944" s="2" t="s">
        <v>5950</v>
      </c>
      <c r="C944" s="2" t="s">
        <v>5951</v>
      </c>
      <c r="D944" s="2" t="s">
        <v>5952</v>
      </c>
      <c r="E944" s="2" t="s">
        <v>5953</v>
      </c>
      <c r="F944" s="2" t="s">
        <v>2752</v>
      </c>
      <c r="G944" s="2" t="s">
        <v>1940</v>
      </c>
      <c r="H944" s="2">
        <v>31205</v>
      </c>
      <c r="I944" t="s">
        <v>1950</v>
      </c>
    </row>
    <row r="945" spans="1:9" x14ac:dyDescent="0.3">
      <c r="A945" s="2" t="s">
        <v>1832</v>
      </c>
      <c r="B945" s="2" t="s">
        <v>5954</v>
      </c>
      <c r="C945" s="2" t="s">
        <v>5955</v>
      </c>
      <c r="D945" s="2" t="s">
        <v>5956</v>
      </c>
      <c r="E945" s="2" t="s">
        <v>5957</v>
      </c>
      <c r="F945" s="2" t="s">
        <v>3523</v>
      </c>
      <c r="G945" s="2" t="s">
        <v>1940</v>
      </c>
      <c r="H945" s="2">
        <v>71105</v>
      </c>
      <c r="I945" t="s">
        <v>1950</v>
      </c>
    </row>
    <row r="946" spans="1:9" x14ac:dyDescent="0.3">
      <c r="A946" s="2" t="s">
        <v>1834</v>
      </c>
      <c r="B946" s="2" t="s">
        <v>5958</v>
      </c>
      <c r="C946" s="2" t="s">
        <v>5959</v>
      </c>
      <c r="D946" s="2" t="s">
        <v>5960</v>
      </c>
      <c r="E946" s="2" t="s">
        <v>5961</v>
      </c>
      <c r="F946" s="2" t="s">
        <v>3147</v>
      </c>
      <c r="G946" s="2" t="s">
        <v>1940</v>
      </c>
      <c r="H946" s="2">
        <v>98405</v>
      </c>
      <c r="I946" t="s">
        <v>1950</v>
      </c>
    </row>
    <row r="947" spans="1:9" x14ac:dyDescent="0.3">
      <c r="A947" s="2" t="s">
        <v>1836</v>
      </c>
      <c r="B947" s="2" t="s">
        <v>5962</v>
      </c>
      <c r="C947" s="2"/>
      <c r="D947" s="2" t="s">
        <v>5963</v>
      </c>
      <c r="E947" s="2" t="s">
        <v>5964</v>
      </c>
      <c r="F947" s="2" t="s">
        <v>2447</v>
      </c>
      <c r="G947" s="2" t="s">
        <v>1940</v>
      </c>
      <c r="H947" s="2">
        <v>79934</v>
      </c>
      <c r="I947" t="s">
        <v>1950</v>
      </c>
    </row>
    <row r="948" spans="1:9" x14ac:dyDescent="0.3">
      <c r="A948" s="2" t="s">
        <v>1838</v>
      </c>
      <c r="B948" s="2" t="s">
        <v>5965</v>
      </c>
      <c r="C948" s="2"/>
      <c r="D948" s="2" t="s">
        <v>5966</v>
      </c>
      <c r="E948" s="2" t="s">
        <v>5967</v>
      </c>
      <c r="F948" s="2" t="s">
        <v>2171</v>
      </c>
      <c r="G948" s="2" t="s">
        <v>1940</v>
      </c>
      <c r="H948" s="2">
        <v>35263</v>
      </c>
      <c r="I948" t="s">
        <v>1950</v>
      </c>
    </row>
    <row r="949" spans="1:9" x14ac:dyDescent="0.3">
      <c r="A949" s="2" t="s">
        <v>1840</v>
      </c>
      <c r="B949" s="2" t="s">
        <v>5968</v>
      </c>
      <c r="C949" s="2" t="s">
        <v>5969</v>
      </c>
      <c r="D949" s="2"/>
      <c r="E949" s="2" t="s">
        <v>5970</v>
      </c>
      <c r="F949" s="2" t="s">
        <v>2606</v>
      </c>
      <c r="G949" s="2" t="s">
        <v>1948</v>
      </c>
      <c r="H949" s="2" t="s">
        <v>2309</v>
      </c>
      <c r="I949" t="s">
        <v>1950</v>
      </c>
    </row>
    <row r="950" spans="1:9" x14ac:dyDescent="0.3">
      <c r="A950" s="2" t="s">
        <v>1842</v>
      </c>
      <c r="B950" s="2" t="s">
        <v>5971</v>
      </c>
      <c r="C950" s="2" t="s">
        <v>5972</v>
      </c>
      <c r="D950" s="2" t="s">
        <v>5973</v>
      </c>
      <c r="E950" s="2" t="s">
        <v>5974</v>
      </c>
      <c r="F950" s="2" t="s">
        <v>4484</v>
      </c>
      <c r="G950" s="2" t="s">
        <v>2115</v>
      </c>
      <c r="H950" s="2" t="s">
        <v>5975</v>
      </c>
      <c r="I950" t="s">
        <v>1941</v>
      </c>
    </row>
    <row r="951" spans="1:9" x14ac:dyDescent="0.3">
      <c r="A951" s="2" t="s">
        <v>1844</v>
      </c>
      <c r="B951" s="2" t="s">
        <v>5976</v>
      </c>
      <c r="C951" s="2" t="s">
        <v>5977</v>
      </c>
      <c r="D951" s="2" t="s">
        <v>5978</v>
      </c>
      <c r="E951" s="2" t="s">
        <v>5979</v>
      </c>
      <c r="F951" s="2" t="s">
        <v>5980</v>
      </c>
      <c r="G951" s="2" t="s">
        <v>1948</v>
      </c>
      <c r="H951" s="2" t="s">
        <v>5981</v>
      </c>
      <c r="I951" t="s">
        <v>1950</v>
      </c>
    </row>
    <row r="952" spans="1:9" x14ac:dyDescent="0.3">
      <c r="A952" s="2" t="s">
        <v>1846</v>
      </c>
      <c r="B952" s="2" t="s">
        <v>5982</v>
      </c>
      <c r="C952" s="2"/>
      <c r="D952" s="2" t="s">
        <v>5983</v>
      </c>
      <c r="E952" s="2" t="s">
        <v>5984</v>
      </c>
      <c r="F952" s="2" t="s">
        <v>5106</v>
      </c>
      <c r="G952" s="2" t="s">
        <v>1940</v>
      </c>
      <c r="H952" s="2">
        <v>19810</v>
      </c>
      <c r="I952" t="s">
        <v>1941</v>
      </c>
    </row>
    <row r="953" spans="1:9" x14ac:dyDescent="0.3">
      <c r="A953" s="2" t="s">
        <v>1848</v>
      </c>
      <c r="B953" s="2" t="s">
        <v>5985</v>
      </c>
      <c r="C953" s="2" t="s">
        <v>5986</v>
      </c>
      <c r="D953" s="2" t="s">
        <v>5987</v>
      </c>
      <c r="E953" s="2" t="s">
        <v>5988</v>
      </c>
      <c r="F953" s="2" t="s">
        <v>3661</v>
      </c>
      <c r="G953" s="2" t="s">
        <v>1940</v>
      </c>
      <c r="H953" s="2">
        <v>17121</v>
      </c>
      <c r="I953" t="s">
        <v>1950</v>
      </c>
    </row>
    <row r="954" spans="1:9" x14ac:dyDescent="0.3">
      <c r="A954" s="2" t="s">
        <v>1850</v>
      </c>
      <c r="B954" s="2" t="s">
        <v>5989</v>
      </c>
      <c r="C954" s="2" t="s">
        <v>5990</v>
      </c>
      <c r="D954" s="2" t="s">
        <v>5991</v>
      </c>
      <c r="E954" s="2" t="s">
        <v>5992</v>
      </c>
      <c r="F954" s="2" t="s">
        <v>5948</v>
      </c>
      <c r="G954" s="2" t="s">
        <v>1948</v>
      </c>
      <c r="H954" s="2" t="s">
        <v>5949</v>
      </c>
      <c r="I954" t="s">
        <v>1941</v>
      </c>
    </row>
    <row r="955" spans="1:9" x14ac:dyDescent="0.3">
      <c r="A955" s="2" t="s">
        <v>5993</v>
      </c>
      <c r="B955" s="2" t="s">
        <v>5994</v>
      </c>
      <c r="C955" s="2" t="s">
        <v>5995</v>
      </c>
      <c r="D955" s="2" t="s">
        <v>5996</v>
      </c>
      <c r="E955" s="2" t="s">
        <v>5997</v>
      </c>
      <c r="F955" s="2" t="s">
        <v>2447</v>
      </c>
      <c r="G955" s="2" t="s">
        <v>1940</v>
      </c>
      <c r="H955" s="2">
        <v>79940</v>
      </c>
      <c r="I955" t="s">
        <v>1941</v>
      </c>
    </row>
    <row r="956" spans="1:9" x14ac:dyDescent="0.3">
      <c r="A956" s="2" t="s">
        <v>5998</v>
      </c>
      <c r="B956" s="2" t="s">
        <v>5999</v>
      </c>
      <c r="C956" s="2" t="s">
        <v>6000</v>
      </c>
      <c r="D956" s="2" t="s">
        <v>6001</v>
      </c>
      <c r="E956" s="2" t="s">
        <v>6002</v>
      </c>
      <c r="F956" s="2" t="s">
        <v>2012</v>
      </c>
      <c r="G956" s="2" t="s">
        <v>1940</v>
      </c>
      <c r="H956" s="2">
        <v>63136</v>
      </c>
      <c r="I956" t="s">
        <v>1941</v>
      </c>
    </row>
    <row r="957" spans="1:9" x14ac:dyDescent="0.3">
      <c r="A957" s="2" t="s">
        <v>6003</v>
      </c>
      <c r="B957" s="2" t="s">
        <v>6004</v>
      </c>
      <c r="C957" s="2" t="s">
        <v>6005</v>
      </c>
      <c r="D957" s="2" t="s">
        <v>6006</v>
      </c>
      <c r="E957" s="2" t="s">
        <v>6007</v>
      </c>
      <c r="F957" s="2" t="s">
        <v>5027</v>
      </c>
      <c r="G957" s="2" t="s">
        <v>1940</v>
      </c>
      <c r="H957" s="2">
        <v>72905</v>
      </c>
      <c r="I957" t="s">
        <v>1941</v>
      </c>
    </row>
    <row r="958" spans="1:9" x14ac:dyDescent="0.3">
      <c r="A958" s="2" t="s">
        <v>6008</v>
      </c>
      <c r="B958" s="2" t="s">
        <v>6009</v>
      </c>
      <c r="C958" s="2" t="s">
        <v>6010</v>
      </c>
      <c r="D958" s="2" t="s">
        <v>6011</v>
      </c>
      <c r="E958" s="2" t="s">
        <v>6012</v>
      </c>
      <c r="F958" s="2" t="s">
        <v>2505</v>
      </c>
      <c r="G958" s="2" t="s">
        <v>1940</v>
      </c>
      <c r="H958" s="2">
        <v>37245</v>
      </c>
      <c r="I958" t="s">
        <v>1950</v>
      </c>
    </row>
    <row r="959" spans="1:9" x14ac:dyDescent="0.3">
      <c r="A959" s="2" t="s">
        <v>6013</v>
      </c>
      <c r="B959" s="2" t="s">
        <v>6014</v>
      </c>
      <c r="C959" s="2" t="s">
        <v>6015</v>
      </c>
      <c r="D959" s="2" t="s">
        <v>6016</v>
      </c>
      <c r="E959" s="2" t="s">
        <v>6017</v>
      </c>
      <c r="F959" s="2" t="s">
        <v>2185</v>
      </c>
      <c r="G959" s="2" t="s">
        <v>1940</v>
      </c>
      <c r="H959" s="2">
        <v>20088</v>
      </c>
      <c r="I959" t="s">
        <v>1941</v>
      </c>
    </row>
    <row r="960" spans="1:9" x14ac:dyDescent="0.3">
      <c r="A960" s="2" t="s">
        <v>6018</v>
      </c>
      <c r="B960" s="2" t="s">
        <v>6019</v>
      </c>
      <c r="C960" s="2" t="s">
        <v>6020</v>
      </c>
      <c r="D960" s="2"/>
      <c r="E960" s="2" t="s">
        <v>6021</v>
      </c>
      <c r="F960" s="2" t="s">
        <v>6022</v>
      </c>
      <c r="G960" s="2" t="s">
        <v>1940</v>
      </c>
      <c r="H960" s="2">
        <v>90305</v>
      </c>
      <c r="I960" t="s">
        <v>1941</v>
      </c>
    </row>
    <row r="961" spans="1:9" x14ac:dyDescent="0.3">
      <c r="A961" s="2" t="s">
        <v>1855</v>
      </c>
      <c r="B961" s="2" t="s">
        <v>6023</v>
      </c>
      <c r="C961" s="2" t="s">
        <v>6024</v>
      </c>
      <c r="D961" s="2"/>
      <c r="E961" s="2" t="s">
        <v>6025</v>
      </c>
      <c r="F961" s="2" t="s">
        <v>2126</v>
      </c>
      <c r="G961" s="2" t="s">
        <v>1940</v>
      </c>
      <c r="H961" s="2">
        <v>72215</v>
      </c>
      <c r="I961" t="s">
        <v>1941</v>
      </c>
    </row>
    <row r="962" spans="1:9" x14ac:dyDescent="0.3">
      <c r="A962" s="2" t="s">
        <v>1857</v>
      </c>
      <c r="B962" s="2" t="s">
        <v>6026</v>
      </c>
      <c r="C962" s="2" t="s">
        <v>6027</v>
      </c>
      <c r="D962" s="2" t="s">
        <v>6028</v>
      </c>
      <c r="E962" s="2" t="s">
        <v>6029</v>
      </c>
      <c r="F962" s="2" t="s">
        <v>3702</v>
      </c>
      <c r="G962" s="2" t="s">
        <v>1940</v>
      </c>
      <c r="H962" s="2">
        <v>21747</v>
      </c>
      <c r="I962" t="s">
        <v>1941</v>
      </c>
    </row>
    <row r="963" spans="1:9" x14ac:dyDescent="0.3">
      <c r="A963" s="2" t="s">
        <v>1859</v>
      </c>
      <c r="B963" s="2" t="s">
        <v>6030</v>
      </c>
      <c r="C963" s="2"/>
      <c r="D963" s="2" t="s">
        <v>6031</v>
      </c>
      <c r="E963" s="2" t="s">
        <v>6032</v>
      </c>
      <c r="F963" s="2" t="s">
        <v>2880</v>
      </c>
      <c r="G963" s="2" t="s">
        <v>1940</v>
      </c>
      <c r="H963" s="2">
        <v>12205</v>
      </c>
      <c r="I963" t="s">
        <v>1941</v>
      </c>
    </row>
    <row r="964" spans="1:9" x14ac:dyDescent="0.3">
      <c r="A964" s="2" t="s">
        <v>1861</v>
      </c>
      <c r="B964" s="2" t="s">
        <v>6033</v>
      </c>
      <c r="C964" s="2" t="s">
        <v>6034</v>
      </c>
      <c r="D964" s="2" t="s">
        <v>6035</v>
      </c>
      <c r="E964" s="2" t="s">
        <v>6036</v>
      </c>
      <c r="F964" s="2" t="s">
        <v>6037</v>
      </c>
      <c r="G964" s="2" t="s">
        <v>1948</v>
      </c>
      <c r="H964" s="2" t="s">
        <v>3193</v>
      </c>
      <c r="I964" t="s">
        <v>1941</v>
      </c>
    </row>
    <row r="965" spans="1:9" x14ac:dyDescent="0.3">
      <c r="A965" s="2" t="s">
        <v>1863</v>
      </c>
      <c r="B965" s="2" t="s">
        <v>6038</v>
      </c>
      <c r="C965" s="2" t="s">
        <v>6039</v>
      </c>
      <c r="D965" s="2" t="s">
        <v>6040</v>
      </c>
      <c r="E965" s="2" t="s">
        <v>6041</v>
      </c>
      <c r="F965" s="2" t="s">
        <v>3319</v>
      </c>
      <c r="G965" s="2" t="s">
        <v>1940</v>
      </c>
      <c r="H965" s="2">
        <v>40510</v>
      </c>
      <c r="I965" t="s">
        <v>1941</v>
      </c>
    </row>
    <row r="966" spans="1:9" x14ac:dyDescent="0.3">
      <c r="A966" s="2" t="s">
        <v>1865</v>
      </c>
      <c r="B966" s="2" t="s">
        <v>6042</v>
      </c>
      <c r="C966" s="2" t="s">
        <v>6043</v>
      </c>
      <c r="D966" s="2" t="s">
        <v>6044</v>
      </c>
      <c r="E966" s="2" t="s">
        <v>6045</v>
      </c>
      <c r="F966" s="2" t="s">
        <v>3784</v>
      </c>
      <c r="G966" s="2" t="s">
        <v>1940</v>
      </c>
      <c r="H966" s="2">
        <v>92165</v>
      </c>
      <c r="I966" t="s">
        <v>1950</v>
      </c>
    </row>
    <row r="967" spans="1:9" x14ac:dyDescent="0.3">
      <c r="A967" s="2" t="s">
        <v>1867</v>
      </c>
      <c r="B967" s="2" t="s">
        <v>6046</v>
      </c>
      <c r="C967" s="2" t="s">
        <v>6047</v>
      </c>
      <c r="D967" s="2"/>
      <c r="E967" s="2" t="s">
        <v>6048</v>
      </c>
      <c r="F967" s="2" t="s">
        <v>1985</v>
      </c>
      <c r="G967" s="2" t="s">
        <v>1940</v>
      </c>
      <c r="H967" s="2">
        <v>90040</v>
      </c>
      <c r="I967" t="s">
        <v>1941</v>
      </c>
    </row>
    <row r="968" spans="1:9" x14ac:dyDescent="0.3">
      <c r="A968" s="2" t="s">
        <v>1869</v>
      </c>
      <c r="B968" s="2" t="s">
        <v>6049</v>
      </c>
      <c r="C968" s="2" t="s">
        <v>6050</v>
      </c>
      <c r="D968" s="2" t="s">
        <v>6051</v>
      </c>
      <c r="E968" s="2" t="s">
        <v>6052</v>
      </c>
      <c r="F968" s="2" t="s">
        <v>2775</v>
      </c>
      <c r="G968" s="2" t="s">
        <v>1940</v>
      </c>
      <c r="H968" s="2">
        <v>11210</v>
      </c>
      <c r="I968" t="s">
        <v>1941</v>
      </c>
    </row>
    <row r="969" spans="1:9" x14ac:dyDescent="0.3">
      <c r="A969" s="2" t="s">
        <v>1871</v>
      </c>
      <c r="B969" s="2" t="s">
        <v>6053</v>
      </c>
      <c r="C969" s="2" t="s">
        <v>6054</v>
      </c>
      <c r="D969" s="2" t="s">
        <v>6055</v>
      </c>
      <c r="E969" s="2" t="s">
        <v>6056</v>
      </c>
      <c r="F969" s="2" t="s">
        <v>6057</v>
      </c>
      <c r="G969" s="2" t="s">
        <v>1948</v>
      </c>
      <c r="H969" s="2" t="s">
        <v>2082</v>
      </c>
      <c r="I969" t="s">
        <v>1941</v>
      </c>
    </row>
    <row r="970" spans="1:9" x14ac:dyDescent="0.3">
      <c r="A970" s="2" t="s">
        <v>1873</v>
      </c>
      <c r="B970" s="2" t="s">
        <v>6058</v>
      </c>
      <c r="C970" s="2" t="s">
        <v>6059</v>
      </c>
      <c r="D970" s="2" t="s">
        <v>6060</v>
      </c>
      <c r="E970" s="2" t="s">
        <v>6061</v>
      </c>
      <c r="F970" s="2" t="s">
        <v>6062</v>
      </c>
      <c r="G970" s="2" t="s">
        <v>1940</v>
      </c>
      <c r="H970" s="2">
        <v>32627</v>
      </c>
      <c r="I970" t="s">
        <v>1950</v>
      </c>
    </row>
    <row r="971" spans="1:9" x14ac:dyDescent="0.3">
      <c r="A971" s="2" t="s">
        <v>1875</v>
      </c>
      <c r="B971" s="2" t="s">
        <v>6063</v>
      </c>
      <c r="C971" s="2" t="s">
        <v>6064</v>
      </c>
      <c r="D971" s="2" t="s">
        <v>6065</v>
      </c>
      <c r="E971" s="2" t="s">
        <v>6066</v>
      </c>
      <c r="F971" s="2" t="s">
        <v>2712</v>
      </c>
      <c r="G971" s="2" t="s">
        <v>1940</v>
      </c>
      <c r="H971" s="2">
        <v>34620</v>
      </c>
      <c r="I971" t="s">
        <v>1941</v>
      </c>
    </row>
    <row r="972" spans="1:9" x14ac:dyDescent="0.3">
      <c r="A972" s="2" t="s">
        <v>1877</v>
      </c>
      <c r="B972" s="2" t="s">
        <v>6067</v>
      </c>
      <c r="C972" s="2"/>
      <c r="D972" s="2" t="s">
        <v>6068</v>
      </c>
      <c r="E972" s="2" t="s">
        <v>6069</v>
      </c>
      <c r="F972" s="2" t="s">
        <v>4411</v>
      </c>
      <c r="G972" s="2" t="s">
        <v>1940</v>
      </c>
      <c r="H972" s="2">
        <v>79165</v>
      </c>
      <c r="I972" t="s">
        <v>1950</v>
      </c>
    </row>
    <row r="973" spans="1:9" x14ac:dyDescent="0.3">
      <c r="A973" s="2" t="s">
        <v>1879</v>
      </c>
      <c r="B973" s="2" t="s">
        <v>6070</v>
      </c>
      <c r="C973" s="2" t="s">
        <v>6071</v>
      </c>
      <c r="D973" s="2" t="s">
        <v>6072</v>
      </c>
      <c r="E973" s="2" t="s">
        <v>6073</v>
      </c>
      <c r="F973" s="2" t="s">
        <v>2265</v>
      </c>
      <c r="G973" s="2" t="s">
        <v>1940</v>
      </c>
      <c r="H973" s="2">
        <v>76121</v>
      </c>
      <c r="I973" t="s">
        <v>1950</v>
      </c>
    </row>
    <row r="974" spans="1:9" x14ac:dyDescent="0.3">
      <c r="A974" s="2" t="s">
        <v>1881</v>
      </c>
      <c r="B974" s="2" t="s">
        <v>6074</v>
      </c>
      <c r="C974" s="2"/>
      <c r="D974" s="2" t="s">
        <v>6075</v>
      </c>
      <c r="E974" s="2" t="s">
        <v>6076</v>
      </c>
      <c r="F974" s="2" t="s">
        <v>5089</v>
      </c>
      <c r="G974" s="2" t="s">
        <v>1948</v>
      </c>
      <c r="H974" s="2" t="s">
        <v>5090</v>
      </c>
      <c r="I974" t="s">
        <v>1941</v>
      </c>
    </row>
    <row r="975" spans="1:9" x14ac:dyDescent="0.3">
      <c r="A975" s="2" t="s">
        <v>1883</v>
      </c>
      <c r="B975" s="2" t="s">
        <v>6077</v>
      </c>
      <c r="C975" s="2" t="s">
        <v>6078</v>
      </c>
      <c r="D975" s="2" t="s">
        <v>6079</v>
      </c>
      <c r="E975" s="2" t="s">
        <v>6080</v>
      </c>
      <c r="F975" s="2" t="s">
        <v>2224</v>
      </c>
      <c r="G975" s="2" t="s">
        <v>1940</v>
      </c>
      <c r="H975" s="2">
        <v>32575</v>
      </c>
      <c r="I975" t="s">
        <v>1950</v>
      </c>
    </row>
    <row r="976" spans="1:9" x14ac:dyDescent="0.3">
      <c r="A976" s="2" t="s">
        <v>1885</v>
      </c>
      <c r="B976" s="2" t="s">
        <v>6081</v>
      </c>
      <c r="C976" s="2" t="s">
        <v>6082</v>
      </c>
      <c r="D976" s="2" t="s">
        <v>6083</v>
      </c>
      <c r="E976" s="2" t="s">
        <v>6084</v>
      </c>
      <c r="F976" s="2" t="s">
        <v>3147</v>
      </c>
      <c r="G976" s="2" t="s">
        <v>1940</v>
      </c>
      <c r="H976" s="2">
        <v>98405</v>
      </c>
      <c r="I976" t="s">
        <v>1941</v>
      </c>
    </row>
    <row r="977" spans="1:9" x14ac:dyDescent="0.3">
      <c r="A977" s="2" t="s">
        <v>1887</v>
      </c>
      <c r="B977" s="2" t="s">
        <v>6085</v>
      </c>
      <c r="C977" s="2" t="s">
        <v>6086</v>
      </c>
      <c r="D977" s="2" t="s">
        <v>6087</v>
      </c>
      <c r="E977" s="2" t="s">
        <v>6088</v>
      </c>
      <c r="F977" s="2" t="s">
        <v>6089</v>
      </c>
      <c r="G977" s="2" t="s">
        <v>1948</v>
      </c>
      <c r="H977" s="2" t="s">
        <v>3182</v>
      </c>
      <c r="I977" t="s">
        <v>1941</v>
      </c>
    </row>
    <row r="978" spans="1:9" x14ac:dyDescent="0.3">
      <c r="A978" s="2" t="s">
        <v>1889</v>
      </c>
      <c r="B978" s="2" t="s">
        <v>6090</v>
      </c>
      <c r="C978" s="2" t="s">
        <v>6091</v>
      </c>
      <c r="D978" s="2" t="s">
        <v>6092</v>
      </c>
      <c r="E978" s="2" t="s">
        <v>6093</v>
      </c>
      <c r="F978" s="2" t="s">
        <v>2237</v>
      </c>
      <c r="G978" s="2" t="s">
        <v>1940</v>
      </c>
      <c r="H978" s="2">
        <v>46896</v>
      </c>
      <c r="I978" t="s">
        <v>1941</v>
      </c>
    </row>
    <row r="979" spans="1:9" x14ac:dyDescent="0.3">
      <c r="A979" s="2" t="s">
        <v>1891</v>
      </c>
      <c r="B979" s="2" t="s">
        <v>6094</v>
      </c>
      <c r="C979" s="2" t="s">
        <v>6095</v>
      </c>
      <c r="D979" s="2" t="s">
        <v>6096</v>
      </c>
      <c r="E979" s="2" t="s">
        <v>6097</v>
      </c>
      <c r="F979" s="2" t="s">
        <v>4411</v>
      </c>
      <c r="G979" s="2" t="s">
        <v>1940</v>
      </c>
      <c r="H979" s="2">
        <v>79105</v>
      </c>
      <c r="I979" t="s">
        <v>1950</v>
      </c>
    </row>
    <row r="980" spans="1:9" x14ac:dyDescent="0.3">
      <c r="A980" s="2" t="s">
        <v>6098</v>
      </c>
      <c r="B980" s="2" t="s">
        <v>6099</v>
      </c>
      <c r="C980" s="2" t="s">
        <v>6100</v>
      </c>
      <c r="D980" s="2" t="s">
        <v>6101</v>
      </c>
      <c r="E980" s="2" t="s">
        <v>6102</v>
      </c>
      <c r="F980" s="2" t="s">
        <v>2185</v>
      </c>
      <c r="G980" s="2" t="s">
        <v>1940</v>
      </c>
      <c r="H980" s="2">
        <v>20436</v>
      </c>
      <c r="I980" t="s">
        <v>1941</v>
      </c>
    </row>
    <row r="981" spans="1:9" x14ac:dyDescent="0.3">
      <c r="A981" s="2" t="s">
        <v>1894</v>
      </c>
      <c r="B981" s="2" t="s">
        <v>6103</v>
      </c>
      <c r="C981" s="2"/>
      <c r="D981" s="2" t="s">
        <v>6104</v>
      </c>
      <c r="E981" s="2" t="s">
        <v>6105</v>
      </c>
      <c r="F981" s="2" t="s">
        <v>6106</v>
      </c>
      <c r="G981" s="2" t="s">
        <v>1940</v>
      </c>
      <c r="H981" s="2">
        <v>20910</v>
      </c>
      <c r="I981" t="s">
        <v>1950</v>
      </c>
    </row>
    <row r="982" spans="1:9" x14ac:dyDescent="0.3">
      <c r="A982" s="2" t="s">
        <v>1896</v>
      </c>
      <c r="B982" s="2" t="s">
        <v>6107</v>
      </c>
      <c r="C982" s="2"/>
      <c r="D982" s="2" t="s">
        <v>6108</v>
      </c>
      <c r="E982" s="2" t="s">
        <v>6109</v>
      </c>
      <c r="F982" s="2" t="s">
        <v>3822</v>
      </c>
      <c r="G982" s="2" t="s">
        <v>1940</v>
      </c>
      <c r="H982" s="2">
        <v>53726</v>
      </c>
      <c r="I982" t="s">
        <v>1941</v>
      </c>
    </row>
    <row r="983" spans="1:9" x14ac:dyDescent="0.3">
      <c r="A983" s="2" t="s">
        <v>1898</v>
      </c>
      <c r="B983" s="2" t="s">
        <v>6110</v>
      </c>
      <c r="C983" s="2" t="s">
        <v>6111</v>
      </c>
      <c r="D983" s="2" t="s">
        <v>6112</v>
      </c>
      <c r="E983" s="2" t="s">
        <v>6113</v>
      </c>
      <c r="F983" s="2" t="s">
        <v>6114</v>
      </c>
      <c r="G983" s="2" t="s">
        <v>1940</v>
      </c>
      <c r="H983" s="2">
        <v>77305</v>
      </c>
      <c r="I983" t="s">
        <v>1941</v>
      </c>
    </row>
    <row r="984" spans="1:9" x14ac:dyDescent="0.3">
      <c r="A984" s="2" t="s">
        <v>1900</v>
      </c>
      <c r="B984" s="2" t="s">
        <v>6115</v>
      </c>
      <c r="C984" s="2" t="s">
        <v>6116</v>
      </c>
      <c r="D984" s="2" t="s">
        <v>6117</v>
      </c>
      <c r="E984" s="2" t="s">
        <v>6118</v>
      </c>
      <c r="F984" s="2" t="s">
        <v>3178</v>
      </c>
      <c r="G984" s="2" t="s">
        <v>1940</v>
      </c>
      <c r="H984" s="2">
        <v>76205</v>
      </c>
      <c r="I984" t="s">
        <v>1941</v>
      </c>
    </row>
    <row r="985" spans="1:9" x14ac:dyDescent="0.3">
      <c r="A985" s="2" t="s">
        <v>1902</v>
      </c>
      <c r="B985" s="2" t="s">
        <v>6119</v>
      </c>
      <c r="C985" s="2" t="s">
        <v>6120</v>
      </c>
      <c r="D985" s="2" t="s">
        <v>6121</v>
      </c>
      <c r="E985" s="2" t="s">
        <v>6122</v>
      </c>
      <c r="F985" s="2" t="s">
        <v>2286</v>
      </c>
      <c r="G985" s="2" t="s">
        <v>1940</v>
      </c>
      <c r="H985" s="2">
        <v>43231</v>
      </c>
      <c r="I985" t="s">
        <v>1941</v>
      </c>
    </row>
    <row r="986" spans="1:9" x14ac:dyDescent="0.3">
      <c r="A986" s="2" t="s">
        <v>1904</v>
      </c>
      <c r="B986" s="2" t="s">
        <v>6123</v>
      </c>
      <c r="C986" s="2" t="s">
        <v>6124</v>
      </c>
      <c r="D986" s="2"/>
      <c r="E986" s="2" t="s">
        <v>6125</v>
      </c>
      <c r="F986" s="2" t="s">
        <v>6126</v>
      </c>
      <c r="G986" s="2" t="s">
        <v>1948</v>
      </c>
      <c r="H986" s="2" t="s">
        <v>3262</v>
      </c>
      <c r="I986" t="s">
        <v>1941</v>
      </c>
    </row>
    <row r="987" spans="1:9" x14ac:dyDescent="0.3">
      <c r="A987" s="2" t="s">
        <v>1906</v>
      </c>
      <c r="B987" s="2" t="s">
        <v>6127</v>
      </c>
      <c r="C987" s="2" t="s">
        <v>6128</v>
      </c>
      <c r="D987" s="2" t="s">
        <v>6129</v>
      </c>
      <c r="E987" s="2" t="s">
        <v>6130</v>
      </c>
      <c r="F987" s="2" t="s">
        <v>2092</v>
      </c>
      <c r="G987" s="2" t="s">
        <v>1940</v>
      </c>
      <c r="H987" s="2">
        <v>80045</v>
      </c>
      <c r="I987" t="s">
        <v>1950</v>
      </c>
    </row>
    <row r="988" spans="1:9" x14ac:dyDescent="0.3">
      <c r="A988" s="2" t="s">
        <v>1908</v>
      </c>
      <c r="B988" s="2" t="s">
        <v>6131</v>
      </c>
      <c r="C988" s="2" t="s">
        <v>6132</v>
      </c>
      <c r="D988" s="2" t="s">
        <v>6133</v>
      </c>
      <c r="E988" s="2" t="s">
        <v>6134</v>
      </c>
      <c r="F988" s="2" t="s">
        <v>6135</v>
      </c>
      <c r="G988" s="2" t="s">
        <v>1940</v>
      </c>
      <c r="H988" s="2">
        <v>32128</v>
      </c>
      <c r="I988" t="s">
        <v>1950</v>
      </c>
    </row>
    <row r="989" spans="1:9" x14ac:dyDescent="0.3">
      <c r="A989" s="2" t="s">
        <v>1910</v>
      </c>
      <c r="B989" s="2" t="s">
        <v>6136</v>
      </c>
      <c r="C989" s="2" t="s">
        <v>6137</v>
      </c>
      <c r="D989" s="2" t="s">
        <v>6138</v>
      </c>
      <c r="E989" s="2" t="s">
        <v>6139</v>
      </c>
      <c r="F989" s="2" t="s">
        <v>4083</v>
      </c>
      <c r="G989" s="2" t="s">
        <v>2115</v>
      </c>
      <c r="H989" s="2" t="s">
        <v>2392</v>
      </c>
      <c r="I989" t="s">
        <v>1941</v>
      </c>
    </row>
    <row r="990" spans="1:9" x14ac:dyDescent="0.3">
      <c r="A990" s="2" t="s">
        <v>1912</v>
      </c>
      <c r="B990" s="2" t="s">
        <v>6140</v>
      </c>
      <c r="C990" s="2"/>
      <c r="D990" s="2" t="s">
        <v>6141</v>
      </c>
      <c r="E990" s="2" t="s">
        <v>6142</v>
      </c>
      <c r="F990" s="2" t="s">
        <v>6143</v>
      </c>
      <c r="G990" s="2" t="s">
        <v>2115</v>
      </c>
      <c r="H990" s="2" t="s">
        <v>6144</v>
      </c>
      <c r="I990" t="s">
        <v>1941</v>
      </c>
    </row>
    <row r="991" spans="1:9" x14ac:dyDescent="0.3">
      <c r="A991" s="2" t="s">
        <v>1914</v>
      </c>
      <c r="B991" s="2" t="s">
        <v>6145</v>
      </c>
      <c r="C991" s="2"/>
      <c r="D991" s="2" t="s">
        <v>6146</v>
      </c>
      <c r="E991" s="2" t="s">
        <v>6147</v>
      </c>
      <c r="F991" s="2" t="s">
        <v>2012</v>
      </c>
      <c r="G991" s="2" t="s">
        <v>1940</v>
      </c>
      <c r="H991" s="2">
        <v>63131</v>
      </c>
      <c r="I991" t="s">
        <v>1941</v>
      </c>
    </row>
    <row r="992" spans="1:9" x14ac:dyDescent="0.3">
      <c r="A992" s="2" t="s">
        <v>6148</v>
      </c>
      <c r="B992" s="2" t="s">
        <v>6149</v>
      </c>
      <c r="C992" s="2" t="s">
        <v>6150</v>
      </c>
      <c r="D992" s="2" t="s">
        <v>6151</v>
      </c>
      <c r="E992" s="2" t="s">
        <v>6152</v>
      </c>
      <c r="F992" s="2" t="s">
        <v>6153</v>
      </c>
      <c r="G992" s="2" t="s">
        <v>1940</v>
      </c>
      <c r="H992" s="2">
        <v>92056</v>
      </c>
      <c r="I992" t="s">
        <v>1950</v>
      </c>
    </row>
    <row r="993" spans="1:9" x14ac:dyDescent="0.3">
      <c r="A993" s="2" t="s">
        <v>6154</v>
      </c>
      <c r="B993" s="2" t="s">
        <v>6155</v>
      </c>
      <c r="C993" s="2"/>
      <c r="D993" s="2" t="s">
        <v>6156</v>
      </c>
      <c r="E993" s="2" t="s">
        <v>6157</v>
      </c>
      <c r="F993" s="2" t="s">
        <v>2677</v>
      </c>
      <c r="G993" s="2" t="s">
        <v>1940</v>
      </c>
      <c r="H993" s="2">
        <v>37416</v>
      </c>
      <c r="I993" t="s">
        <v>1941</v>
      </c>
    </row>
    <row r="994" spans="1:9" x14ac:dyDescent="0.3">
      <c r="A994" s="2" t="s">
        <v>1918</v>
      </c>
      <c r="B994" s="2" t="s">
        <v>6158</v>
      </c>
      <c r="C994" s="2"/>
      <c r="D994" s="2" t="s">
        <v>6159</v>
      </c>
      <c r="E994" s="2" t="s">
        <v>6160</v>
      </c>
      <c r="F994" s="2" t="s">
        <v>3966</v>
      </c>
      <c r="G994" s="2" t="s">
        <v>1948</v>
      </c>
      <c r="H994" s="2" t="s">
        <v>2770</v>
      </c>
      <c r="I994" t="s">
        <v>1950</v>
      </c>
    </row>
    <row r="995" spans="1:9" x14ac:dyDescent="0.3">
      <c r="A995" s="2" t="s">
        <v>1920</v>
      </c>
      <c r="B995" s="2" t="s">
        <v>6161</v>
      </c>
      <c r="C995" s="2"/>
      <c r="D995" s="2" t="s">
        <v>6162</v>
      </c>
      <c r="E995" s="2" t="s">
        <v>6163</v>
      </c>
      <c r="F995" s="2" t="s">
        <v>2016</v>
      </c>
      <c r="G995" s="2" t="s">
        <v>1940</v>
      </c>
      <c r="H995" s="2">
        <v>19125</v>
      </c>
      <c r="I995" t="s">
        <v>1950</v>
      </c>
    </row>
    <row r="996" spans="1:9" x14ac:dyDescent="0.3">
      <c r="A996" s="2" t="s">
        <v>1922</v>
      </c>
      <c r="B996" s="2" t="s">
        <v>6164</v>
      </c>
      <c r="C996" s="2"/>
      <c r="D996" s="2" t="s">
        <v>6165</v>
      </c>
      <c r="E996" s="2" t="s">
        <v>6166</v>
      </c>
      <c r="F996" s="2" t="s">
        <v>3911</v>
      </c>
      <c r="G996" s="2" t="s">
        <v>1948</v>
      </c>
      <c r="H996" s="2" t="s">
        <v>3912</v>
      </c>
      <c r="I996" t="s">
        <v>1950</v>
      </c>
    </row>
    <row r="997" spans="1:9" x14ac:dyDescent="0.3">
      <c r="A997" s="2" t="s">
        <v>1924</v>
      </c>
      <c r="B997" s="2" t="s">
        <v>6167</v>
      </c>
      <c r="C997" s="2" t="s">
        <v>6168</v>
      </c>
      <c r="D997" s="2" t="s">
        <v>6169</v>
      </c>
      <c r="E997" s="2" t="s">
        <v>6170</v>
      </c>
      <c r="F997" s="2" t="s">
        <v>2324</v>
      </c>
      <c r="G997" s="2" t="s">
        <v>1940</v>
      </c>
      <c r="H997" s="2">
        <v>75210</v>
      </c>
      <c r="I997" t="s">
        <v>1950</v>
      </c>
    </row>
    <row r="998" spans="1:9" x14ac:dyDescent="0.3">
      <c r="A998" s="2" t="s">
        <v>1916</v>
      </c>
      <c r="B998" s="2" t="s">
        <v>6171</v>
      </c>
      <c r="C998" s="2"/>
      <c r="D998" s="2" t="s">
        <v>6172</v>
      </c>
      <c r="E998" s="2" t="s">
        <v>6173</v>
      </c>
      <c r="F998" s="2" t="s">
        <v>5027</v>
      </c>
      <c r="G998" s="2" t="s">
        <v>1940</v>
      </c>
      <c r="H998" s="2">
        <v>72905</v>
      </c>
      <c r="I998" t="s">
        <v>1950</v>
      </c>
    </row>
    <row r="999" spans="1:9" x14ac:dyDescent="0.3">
      <c r="A999" s="2" t="s">
        <v>6174</v>
      </c>
      <c r="B999" s="2" t="s">
        <v>6175</v>
      </c>
      <c r="C999" s="2"/>
      <c r="D999" s="2" t="s">
        <v>6176</v>
      </c>
      <c r="E999" s="2" t="s">
        <v>6177</v>
      </c>
      <c r="F999" s="2" t="s">
        <v>2339</v>
      </c>
      <c r="G999" s="2" t="s">
        <v>1940</v>
      </c>
      <c r="H999" s="2">
        <v>80920</v>
      </c>
      <c r="I999" t="s">
        <v>1941</v>
      </c>
    </row>
    <row r="1000" spans="1:9" x14ac:dyDescent="0.3">
      <c r="A1000" s="2" t="s">
        <v>1928</v>
      </c>
      <c r="B1000" s="2" t="s">
        <v>6178</v>
      </c>
      <c r="C1000" s="2" t="s">
        <v>6179</v>
      </c>
      <c r="D1000" s="2" t="s">
        <v>6180</v>
      </c>
      <c r="E1000" s="2" t="s">
        <v>6181</v>
      </c>
      <c r="F1000" s="2" t="s">
        <v>2757</v>
      </c>
      <c r="G1000" s="2" t="s">
        <v>1940</v>
      </c>
      <c r="H1000" s="2">
        <v>90610</v>
      </c>
      <c r="I1000" t="s">
        <v>1950</v>
      </c>
    </row>
    <row r="1001" spans="1:9" x14ac:dyDescent="0.3">
      <c r="A1001" s="2" t="s">
        <v>1930</v>
      </c>
      <c r="B1001" s="2" t="s">
        <v>6182</v>
      </c>
      <c r="C1001" s="2"/>
      <c r="D1001" s="2" t="s">
        <v>6183</v>
      </c>
      <c r="E1001" s="2" t="s">
        <v>6184</v>
      </c>
      <c r="F1001" s="2" t="s">
        <v>4484</v>
      </c>
      <c r="G1001" s="2" t="s">
        <v>2115</v>
      </c>
      <c r="H1001" s="2" t="s">
        <v>6185</v>
      </c>
      <c r="I1001" t="s">
        <v>1941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G1" sqref="G1:G1048576"/>
    </sheetView>
  </sheetViews>
  <sheetFormatPr defaultRowHeight="14.4" x14ac:dyDescent="0.3"/>
  <cols>
    <col min="1" max="1" width="11.77734375" customWidth="1"/>
    <col min="2" max="2" width="13" customWidth="1"/>
    <col min="3" max="3" width="12.109375" customWidth="1"/>
    <col min="4" max="4" width="6.44140625" bestFit="1" customWidth="1"/>
    <col min="5" max="5" width="11" customWidth="1"/>
    <col min="6" max="6" width="14.6640625" customWidth="1"/>
    <col min="7" max="7" width="8" bestFit="1" customWidth="1"/>
  </cols>
  <sheetData>
    <row r="1" spans="1:7" x14ac:dyDescent="0.3">
      <c r="A1" t="s">
        <v>3</v>
      </c>
      <c r="B1" t="s">
        <v>8</v>
      </c>
      <c r="C1" t="s">
        <v>9</v>
      </c>
      <c r="D1" t="s">
        <v>10</v>
      </c>
      <c r="E1" t="s">
        <v>11</v>
      </c>
      <c r="F1" t="s">
        <v>6186</v>
      </c>
      <c r="G1" t="s">
        <v>6187</v>
      </c>
    </row>
    <row r="2" spans="1:7" x14ac:dyDescent="0.3">
      <c r="A2" t="s">
        <v>128</v>
      </c>
      <c r="B2" t="s">
        <v>6188</v>
      </c>
      <c r="C2" t="s">
        <v>6189</v>
      </c>
      <c r="D2" s="1">
        <v>0.2</v>
      </c>
      <c r="E2">
        <v>3.8849999999999998</v>
      </c>
      <c r="F2">
        <v>1.9424999999999999</v>
      </c>
      <c r="G2">
        <v>0.34964999999999996</v>
      </c>
    </row>
    <row r="3" spans="1:7" x14ac:dyDescent="0.3">
      <c r="A3" t="s">
        <v>205</v>
      </c>
      <c r="B3" t="s">
        <v>6188</v>
      </c>
      <c r="C3" t="s">
        <v>6189</v>
      </c>
      <c r="D3" s="1">
        <v>0.5</v>
      </c>
      <c r="E3">
        <v>7.77</v>
      </c>
      <c r="F3">
        <v>1.5539999999999998</v>
      </c>
      <c r="G3">
        <v>0.69929999999999992</v>
      </c>
    </row>
    <row r="4" spans="1:7" x14ac:dyDescent="0.3">
      <c r="A4" t="s">
        <v>19</v>
      </c>
      <c r="B4" t="s">
        <v>6188</v>
      </c>
      <c r="C4" t="s">
        <v>6189</v>
      </c>
      <c r="D4" s="1">
        <v>1</v>
      </c>
      <c r="E4">
        <v>12.95</v>
      </c>
      <c r="F4">
        <v>1.2949999999999999</v>
      </c>
      <c r="G4">
        <v>1.1655</v>
      </c>
    </row>
    <row r="5" spans="1:7" x14ac:dyDescent="0.3">
      <c r="A5" t="s">
        <v>217</v>
      </c>
      <c r="B5" t="s">
        <v>6188</v>
      </c>
      <c r="C5" t="s">
        <v>6189</v>
      </c>
      <c r="D5" s="1">
        <v>2.5</v>
      </c>
      <c r="E5">
        <v>29.784999999999997</v>
      </c>
      <c r="F5">
        <v>1.1913999999999998</v>
      </c>
      <c r="G5">
        <v>2.6806499999999995</v>
      </c>
    </row>
    <row r="6" spans="1:7" x14ac:dyDescent="0.3">
      <c r="A6" t="s">
        <v>57</v>
      </c>
      <c r="B6" t="s">
        <v>6188</v>
      </c>
      <c r="C6" t="s">
        <v>6190</v>
      </c>
      <c r="D6" s="1">
        <v>0.2</v>
      </c>
      <c r="E6">
        <v>3.375</v>
      </c>
      <c r="F6">
        <v>1.6875</v>
      </c>
      <c r="G6">
        <v>0.30374999999999996</v>
      </c>
    </row>
    <row r="7" spans="1:7" x14ac:dyDescent="0.3">
      <c r="A7" t="s">
        <v>80</v>
      </c>
      <c r="B7" t="s">
        <v>6188</v>
      </c>
      <c r="C7" t="s">
        <v>6190</v>
      </c>
      <c r="D7" s="1">
        <v>0.5</v>
      </c>
      <c r="E7">
        <v>6.75</v>
      </c>
      <c r="F7">
        <v>1.35</v>
      </c>
      <c r="G7">
        <v>0.60749999999999993</v>
      </c>
    </row>
    <row r="8" spans="1:7" x14ac:dyDescent="0.3">
      <c r="A8" t="s">
        <v>74</v>
      </c>
      <c r="B8" t="s">
        <v>6188</v>
      </c>
      <c r="C8" t="s">
        <v>6190</v>
      </c>
      <c r="D8" s="1">
        <v>1</v>
      </c>
      <c r="E8">
        <v>11.25</v>
      </c>
      <c r="F8">
        <v>1.125</v>
      </c>
      <c r="G8">
        <v>1.0125</v>
      </c>
    </row>
    <row r="9" spans="1:7" x14ac:dyDescent="0.3">
      <c r="A9" t="s">
        <v>184</v>
      </c>
      <c r="B9" t="s">
        <v>6188</v>
      </c>
      <c r="C9" t="s">
        <v>6190</v>
      </c>
      <c r="D9" s="1">
        <v>2.5</v>
      </c>
      <c r="E9">
        <v>25.874999999999996</v>
      </c>
      <c r="F9">
        <v>1.0349999999999999</v>
      </c>
      <c r="G9">
        <v>2.3287499999999994</v>
      </c>
    </row>
    <row r="10" spans="1:7" x14ac:dyDescent="0.3">
      <c r="A10" t="s">
        <v>67</v>
      </c>
      <c r="B10" t="s">
        <v>6188</v>
      </c>
      <c r="C10" t="s">
        <v>6191</v>
      </c>
      <c r="D10" s="1">
        <v>0.2</v>
      </c>
      <c r="E10">
        <v>2.9849999999999999</v>
      </c>
      <c r="F10">
        <v>1.4924999999999999</v>
      </c>
      <c r="G10">
        <v>0.26865</v>
      </c>
    </row>
    <row r="11" spans="1:7" x14ac:dyDescent="0.3">
      <c r="A11" t="s">
        <v>85</v>
      </c>
      <c r="B11" t="s">
        <v>6188</v>
      </c>
      <c r="C11" t="s">
        <v>6191</v>
      </c>
      <c r="D11" s="1">
        <v>0.5</v>
      </c>
      <c r="E11">
        <v>5.97</v>
      </c>
      <c r="F11">
        <v>1.194</v>
      </c>
      <c r="G11">
        <v>0.5373</v>
      </c>
    </row>
    <row r="12" spans="1:7" x14ac:dyDescent="0.3">
      <c r="A12" t="s">
        <v>40</v>
      </c>
      <c r="B12" t="s">
        <v>6188</v>
      </c>
      <c r="C12" t="s">
        <v>6191</v>
      </c>
      <c r="D12" s="1">
        <v>1</v>
      </c>
      <c r="E12">
        <v>9.9499999999999993</v>
      </c>
      <c r="F12">
        <v>0.99499999999999988</v>
      </c>
      <c r="G12">
        <v>0.89549999999999985</v>
      </c>
    </row>
    <row r="13" spans="1:7" x14ac:dyDescent="0.3">
      <c r="A13" t="s">
        <v>131</v>
      </c>
      <c r="B13" t="s">
        <v>6188</v>
      </c>
      <c r="C13" t="s">
        <v>6191</v>
      </c>
      <c r="D13" s="1">
        <v>2.5</v>
      </c>
      <c r="E13">
        <v>22.884999999999998</v>
      </c>
      <c r="F13">
        <v>0.91539999999999988</v>
      </c>
      <c r="G13">
        <v>2.0596499999999995</v>
      </c>
    </row>
    <row r="14" spans="1:7" x14ac:dyDescent="0.3">
      <c r="A14" t="s">
        <v>195</v>
      </c>
      <c r="B14" t="s">
        <v>6192</v>
      </c>
      <c r="C14" t="s">
        <v>6189</v>
      </c>
      <c r="D14" s="1">
        <v>0.2</v>
      </c>
      <c r="E14">
        <v>3.5849999999999995</v>
      </c>
      <c r="F14">
        <v>1.7924999999999998</v>
      </c>
      <c r="G14">
        <v>0.21509999999999996</v>
      </c>
    </row>
    <row r="15" spans="1:7" x14ac:dyDescent="0.3">
      <c r="A15" t="s">
        <v>170</v>
      </c>
      <c r="B15" t="s">
        <v>6192</v>
      </c>
      <c r="C15" t="s">
        <v>6189</v>
      </c>
      <c r="D15" s="1">
        <v>0.5</v>
      </c>
      <c r="E15">
        <v>7.169999999999999</v>
      </c>
      <c r="F15">
        <v>1.4339999999999997</v>
      </c>
      <c r="G15">
        <v>0.43019999999999992</v>
      </c>
    </row>
    <row r="16" spans="1:7" x14ac:dyDescent="0.3">
      <c r="A16" t="s">
        <v>202</v>
      </c>
      <c r="B16" t="s">
        <v>6192</v>
      </c>
      <c r="C16" t="s">
        <v>6189</v>
      </c>
      <c r="D16" s="1">
        <v>1</v>
      </c>
      <c r="E16">
        <v>11.95</v>
      </c>
      <c r="F16">
        <v>1.1949999999999998</v>
      </c>
      <c r="G16">
        <v>0.71699999999999997</v>
      </c>
    </row>
    <row r="17" spans="1:7" x14ac:dyDescent="0.3">
      <c r="A17" t="s">
        <v>23</v>
      </c>
      <c r="B17" t="s">
        <v>6192</v>
      </c>
      <c r="C17" t="s">
        <v>6189</v>
      </c>
      <c r="D17" s="1">
        <v>2.5</v>
      </c>
      <c r="E17">
        <v>27.484999999999996</v>
      </c>
      <c r="F17">
        <v>1.0993999999999999</v>
      </c>
      <c r="G17">
        <v>1.6490999999999998</v>
      </c>
    </row>
    <row r="18" spans="1:7" x14ac:dyDescent="0.3">
      <c r="A18" t="s">
        <v>175</v>
      </c>
      <c r="B18" t="s">
        <v>6192</v>
      </c>
      <c r="C18" t="s">
        <v>6190</v>
      </c>
      <c r="D18" s="1">
        <v>0.2</v>
      </c>
      <c r="E18">
        <v>2.9849999999999999</v>
      </c>
      <c r="F18">
        <v>1.4924999999999999</v>
      </c>
      <c r="G18">
        <v>0.17909999999999998</v>
      </c>
    </row>
    <row r="19" spans="1:7" x14ac:dyDescent="0.3">
      <c r="A19" t="s">
        <v>35</v>
      </c>
      <c r="B19" t="s">
        <v>6192</v>
      </c>
      <c r="C19" t="s">
        <v>6190</v>
      </c>
      <c r="D19" s="1">
        <v>0.5</v>
      </c>
      <c r="E19">
        <v>5.97</v>
      </c>
      <c r="F19">
        <v>1.194</v>
      </c>
      <c r="G19">
        <v>0.35819999999999996</v>
      </c>
    </row>
    <row r="20" spans="1:7" x14ac:dyDescent="0.3">
      <c r="A20" t="s">
        <v>15</v>
      </c>
      <c r="B20" t="s">
        <v>6192</v>
      </c>
      <c r="C20" t="s">
        <v>6190</v>
      </c>
      <c r="D20" s="1">
        <v>1</v>
      </c>
      <c r="E20">
        <v>9.9499999999999993</v>
      </c>
      <c r="F20">
        <v>0.99499999999999988</v>
      </c>
      <c r="G20">
        <v>0.59699999999999998</v>
      </c>
    </row>
    <row r="21" spans="1:7" x14ac:dyDescent="0.3">
      <c r="A21" t="s">
        <v>54</v>
      </c>
      <c r="B21" t="s">
        <v>6192</v>
      </c>
      <c r="C21" t="s">
        <v>6190</v>
      </c>
      <c r="D21" s="1">
        <v>2.5</v>
      </c>
      <c r="E21">
        <v>22.884999999999998</v>
      </c>
      <c r="F21">
        <v>0.91539999999999988</v>
      </c>
      <c r="G21">
        <v>1.3730999999999998</v>
      </c>
    </row>
    <row r="22" spans="1:7" x14ac:dyDescent="0.3">
      <c r="A22" t="s">
        <v>114</v>
      </c>
      <c r="B22" t="s">
        <v>6192</v>
      </c>
      <c r="C22" t="s">
        <v>6191</v>
      </c>
      <c r="D22" s="1">
        <v>0.2</v>
      </c>
      <c r="E22">
        <v>2.6849999999999996</v>
      </c>
      <c r="F22">
        <v>1.3424999999999998</v>
      </c>
      <c r="G22">
        <v>0.16109999999999997</v>
      </c>
    </row>
    <row r="23" spans="1:7" x14ac:dyDescent="0.3">
      <c r="A23" t="s">
        <v>159</v>
      </c>
      <c r="B23" t="s">
        <v>6192</v>
      </c>
      <c r="C23" t="s">
        <v>6191</v>
      </c>
      <c r="D23" s="1">
        <v>0.5</v>
      </c>
      <c r="E23">
        <v>5.3699999999999992</v>
      </c>
      <c r="F23">
        <v>1.0739999999999998</v>
      </c>
      <c r="G23">
        <v>0.32219999999999993</v>
      </c>
    </row>
    <row r="24" spans="1:7" x14ac:dyDescent="0.3">
      <c r="A24" t="s">
        <v>192</v>
      </c>
      <c r="B24" t="s">
        <v>6192</v>
      </c>
      <c r="C24" t="s">
        <v>6191</v>
      </c>
      <c r="D24" s="1">
        <v>1</v>
      </c>
      <c r="E24">
        <v>8.9499999999999993</v>
      </c>
      <c r="F24">
        <v>0.89499999999999991</v>
      </c>
      <c r="G24">
        <v>0.53699999999999992</v>
      </c>
    </row>
    <row r="25" spans="1:7" x14ac:dyDescent="0.3">
      <c r="A25" t="s">
        <v>48</v>
      </c>
      <c r="B25" t="s">
        <v>6192</v>
      </c>
      <c r="C25" t="s">
        <v>6191</v>
      </c>
      <c r="D25" s="1">
        <v>2.5</v>
      </c>
      <c r="E25">
        <v>20.584999999999997</v>
      </c>
      <c r="F25">
        <v>0.82339999999999991</v>
      </c>
      <c r="G25">
        <v>1.2350999999999999</v>
      </c>
    </row>
    <row r="26" spans="1:7" x14ac:dyDescent="0.3">
      <c r="A26" t="s">
        <v>32</v>
      </c>
      <c r="B26" t="s">
        <v>6193</v>
      </c>
      <c r="C26" t="s">
        <v>6189</v>
      </c>
      <c r="D26" s="1">
        <v>0.2</v>
      </c>
      <c r="E26">
        <v>4.7549999999999999</v>
      </c>
      <c r="F26">
        <v>2.3774999999999999</v>
      </c>
      <c r="G26">
        <v>0.61814999999999998</v>
      </c>
    </row>
    <row r="27" spans="1:7" x14ac:dyDescent="0.3">
      <c r="A27" t="s">
        <v>96</v>
      </c>
      <c r="B27" t="s">
        <v>6193</v>
      </c>
      <c r="C27" t="s">
        <v>6189</v>
      </c>
      <c r="D27" s="1">
        <v>0.5</v>
      </c>
      <c r="E27">
        <v>9.51</v>
      </c>
      <c r="F27">
        <v>1.9019999999999999</v>
      </c>
      <c r="G27">
        <v>1.2363</v>
      </c>
    </row>
    <row r="28" spans="1:7" x14ac:dyDescent="0.3">
      <c r="A28" t="s">
        <v>145</v>
      </c>
      <c r="B28" t="s">
        <v>6193</v>
      </c>
      <c r="C28" t="s">
        <v>6189</v>
      </c>
      <c r="D28" s="1">
        <v>1</v>
      </c>
      <c r="E28">
        <v>15.85</v>
      </c>
      <c r="F28">
        <v>1.585</v>
      </c>
      <c r="G28">
        <v>2.0605000000000002</v>
      </c>
    </row>
    <row r="29" spans="1:7" x14ac:dyDescent="0.3">
      <c r="A29" t="s">
        <v>117</v>
      </c>
      <c r="B29" t="s">
        <v>6193</v>
      </c>
      <c r="C29" t="s">
        <v>6189</v>
      </c>
      <c r="D29" s="1">
        <v>2.5</v>
      </c>
      <c r="E29">
        <v>36.454999999999998</v>
      </c>
      <c r="F29">
        <v>1.4581999999999999</v>
      </c>
      <c r="G29">
        <v>4.7391499999999995</v>
      </c>
    </row>
    <row r="30" spans="1:7" x14ac:dyDescent="0.3">
      <c r="A30" t="s">
        <v>90</v>
      </c>
      <c r="B30" t="s">
        <v>6193</v>
      </c>
      <c r="C30" t="s">
        <v>6190</v>
      </c>
      <c r="D30" s="1">
        <v>0.2</v>
      </c>
      <c r="E30">
        <v>4.3650000000000002</v>
      </c>
      <c r="F30">
        <v>2.1825000000000001</v>
      </c>
      <c r="G30">
        <v>0.56745000000000001</v>
      </c>
    </row>
    <row r="31" spans="1:7" x14ac:dyDescent="0.3">
      <c r="A31" t="s">
        <v>91</v>
      </c>
      <c r="B31" t="s">
        <v>6193</v>
      </c>
      <c r="C31" t="s">
        <v>6190</v>
      </c>
      <c r="D31" s="1">
        <v>0.5</v>
      </c>
      <c r="E31">
        <v>8.73</v>
      </c>
      <c r="F31">
        <v>1.746</v>
      </c>
      <c r="G31">
        <v>1.1349</v>
      </c>
    </row>
    <row r="32" spans="1:7" x14ac:dyDescent="0.3">
      <c r="A32" t="s">
        <v>109</v>
      </c>
      <c r="B32" t="s">
        <v>6193</v>
      </c>
      <c r="C32" t="s">
        <v>6190</v>
      </c>
      <c r="D32" s="1">
        <v>1</v>
      </c>
      <c r="E32">
        <v>14.55</v>
      </c>
      <c r="F32">
        <v>1.4550000000000001</v>
      </c>
      <c r="G32">
        <v>1.8915000000000002</v>
      </c>
    </row>
    <row r="33" spans="1:7" x14ac:dyDescent="0.3">
      <c r="A33" t="s">
        <v>210</v>
      </c>
      <c r="B33" t="s">
        <v>6193</v>
      </c>
      <c r="C33" t="s">
        <v>6190</v>
      </c>
      <c r="D33" s="1">
        <v>2.5</v>
      </c>
      <c r="E33">
        <v>33.464999999999996</v>
      </c>
      <c r="F33">
        <v>1.3385999999999998</v>
      </c>
      <c r="G33">
        <v>4.3504499999999995</v>
      </c>
    </row>
    <row r="34" spans="1:7" x14ac:dyDescent="0.3">
      <c r="A34" t="s">
        <v>51</v>
      </c>
      <c r="B34" t="s">
        <v>6193</v>
      </c>
      <c r="C34" t="s">
        <v>6191</v>
      </c>
      <c r="D34" s="1">
        <v>0.2</v>
      </c>
      <c r="E34">
        <v>3.8849999999999998</v>
      </c>
      <c r="F34">
        <v>1.9424999999999999</v>
      </c>
      <c r="G34">
        <v>0.50505</v>
      </c>
    </row>
    <row r="35" spans="1:7" x14ac:dyDescent="0.3">
      <c r="A35" t="s">
        <v>136</v>
      </c>
      <c r="B35" t="s">
        <v>6193</v>
      </c>
      <c r="C35" t="s">
        <v>6191</v>
      </c>
      <c r="D35" s="1">
        <v>0.5</v>
      </c>
      <c r="E35">
        <v>7.77</v>
      </c>
      <c r="F35">
        <v>1.5539999999999998</v>
      </c>
      <c r="G35">
        <v>1.0101</v>
      </c>
    </row>
    <row r="36" spans="1:7" x14ac:dyDescent="0.3">
      <c r="A36" t="s">
        <v>26</v>
      </c>
      <c r="B36" t="s">
        <v>6193</v>
      </c>
      <c r="C36" t="s">
        <v>6191</v>
      </c>
      <c r="D36" s="1">
        <v>1</v>
      </c>
      <c r="E36">
        <v>12.95</v>
      </c>
      <c r="F36">
        <v>1.2949999999999999</v>
      </c>
      <c r="G36">
        <v>1.6835</v>
      </c>
    </row>
    <row r="37" spans="1:7" x14ac:dyDescent="0.3">
      <c r="A37" t="s">
        <v>122</v>
      </c>
      <c r="B37" t="s">
        <v>6193</v>
      </c>
      <c r="C37" t="s">
        <v>6191</v>
      </c>
      <c r="D37" s="1">
        <v>2.5</v>
      </c>
      <c r="E37">
        <v>29.784999999999997</v>
      </c>
      <c r="F37">
        <v>1.1913999999999998</v>
      </c>
      <c r="G37">
        <v>3.8720499999999998</v>
      </c>
    </row>
    <row r="38" spans="1:7" x14ac:dyDescent="0.3">
      <c r="A38" t="s">
        <v>267</v>
      </c>
      <c r="B38" t="s">
        <v>6194</v>
      </c>
      <c r="C38" t="s">
        <v>6189</v>
      </c>
      <c r="D38" s="1">
        <v>0.2</v>
      </c>
      <c r="E38">
        <v>4.4550000000000001</v>
      </c>
      <c r="F38">
        <v>2.2275</v>
      </c>
      <c r="G38">
        <v>0.49004999999999999</v>
      </c>
    </row>
    <row r="39" spans="1:7" x14ac:dyDescent="0.3">
      <c r="A39" t="s">
        <v>189</v>
      </c>
      <c r="B39" t="s">
        <v>6194</v>
      </c>
      <c r="C39" t="s">
        <v>6189</v>
      </c>
      <c r="D39" s="1">
        <v>0.5</v>
      </c>
      <c r="E39">
        <v>8.91</v>
      </c>
      <c r="F39">
        <v>1.782</v>
      </c>
      <c r="G39">
        <v>0.98009999999999997</v>
      </c>
    </row>
    <row r="40" spans="1:7" x14ac:dyDescent="0.3">
      <c r="A40" t="s">
        <v>150</v>
      </c>
      <c r="B40" t="s">
        <v>6194</v>
      </c>
      <c r="C40" t="s">
        <v>6189</v>
      </c>
      <c r="D40" s="1">
        <v>1</v>
      </c>
      <c r="E40">
        <v>14.85</v>
      </c>
      <c r="F40">
        <v>1.4849999999999999</v>
      </c>
      <c r="G40">
        <v>1.6335</v>
      </c>
    </row>
    <row r="41" spans="1:7" x14ac:dyDescent="0.3">
      <c r="A41" t="s">
        <v>43</v>
      </c>
      <c r="B41" t="s">
        <v>6194</v>
      </c>
      <c r="C41" t="s">
        <v>6189</v>
      </c>
      <c r="D41" s="1">
        <v>2.5</v>
      </c>
      <c r="E41">
        <v>34.154999999999994</v>
      </c>
      <c r="F41">
        <v>1.3661999999999999</v>
      </c>
      <c r="G41">
        <v>3.7570499999999996</v>
      </c>
    </row>
    <row r="42" spans="1:7" x14ac:dyDescent="0.3">
      <c r="A42" t="s">
        <v>77</v>
      </c>
      <c r="B42" t="s">
        <v>6194</v>
      </c>
      <c r="C42" t="s">
        <v>6190</v>
      </c>
      <c r="D42" s="1">
        <v>0.2</v>
      </c>
      <c r="E42">
        <v>4.125</v>
      </c>
      <c r="F42">
        <v>2.0625</v>
      </c>
      <c r="G42">
        <v>0.45374999999999999</v>
      </c>
    </row>
    <row r="43" spans="1:7" x14ac:dyDescent="0.3">
      <c r="A43" t="s">
        <v>16</v>
      </c>
      <c r="B43" t="s">
        <v>6194</v>
      </c>
      <c r="C43" t="s">
        <v>6190</v>
      </c>
      <c r="D43" s="1">
        <v>0.5</v>
      </c>
      <c r="E43">
        <v>8.25</v>
      </c>
      <c r="F43">
        <v>1.65</v>
      </c>
      <c r="G43">
        <v>0.90749999999999997</v>
      </c>
    </row>
    <row r="44" spans="1:7" x14ac:dyDescent="0.3">
      <c r="A44" t="s">
        <v>22</v>
      </c>
      <c r="B44" t="s">
        <v>6194</v>
      </c>
      <c r="C44" t="s">
        <v>6190</v>
      </c>
      <c r="D44" s="1">
        <v>1</v>
      </c>
      <c r="E44">
        <v>13.75</v>
      </c>
      <c r="F44">
        <v>1.375</v>
      </c>
      <c r="G44">
        <v>1.5125</v>
      </c>
    </row>
    <row r="45" spans="1:7" x14ac:dyDescent="0.3">
      <c r="A45" t="s">
        <v>125</v>
      </c>
      <c r="B45" t="s">
        <v>6194</v>
      </c>
      <c r="C45" t="s">
        <v>6190</v>
      </c>
      <c r="D45" s="1">
        <v>2.5</v>
      </c>
      <c r="E45">
        <v>31.624999999999996</v>
      </c>
      <c r="F45">
        <v>1.2649999999999999</v>
      </c>
      <c r="G45">
        <v>3.4787499999999998</v>
      </c>
    </row>
    <row r="46" spans="1:7" x14ac:dyDescent="0.3">
      <c r="A46" t="s">
        <v>64</v>
      </c>
      <c r="B46" t="s">
        <v>6194</v>
      </c>
      <c r="C46" t="s">
        <v>6191</v>
      </c>
      <c r="D46" s="1">
        <v>0.2</v>
      </c>
      <c r="E46">
        <v>3.645</v>
      </c>
      <c r="F46">
        <v>1.8225</v>
      </c>
      <c r="G46">
        <v>0.40095000000000003</v>
      </c>
    </row>
    <row r="47" spans="1:7" x14ac:dyDescent="0.3">
      <c r="A47" t="s">
        <v>29</v>
      </c>
      <c r="B47" t="s">
        <v>6194</v>
      </c>
      <c r="C47" t="s">
        <v>6191</v>
      </c>
      <c r="D47" s="1">
        <v>0.5</v>
      </c>
      <c r="E47">
        <v>7.29</v>
      </c>
      <c r="F47">
        <v>1.458</v>
      </c>
      <c r="G47">
        <v>0.80190000000000006</v>
      </c>
    </row>
    <row r="48" spans="1:7" x14ac:dyDescent="0.3">
      <c r="A48" t="s">
        <v>258</v>
      </c>
      <c r="B48" t="s">
        <v>6194</v>
      </c>
      <c r="C48" t="s">
        <v>6191</v>
      </c>
      <c r="D48" s="1">
        <v>1</v>
      </c>
      <c r="E48">
        <v>12.15</v>
      </c>
      <c r="F48">
        <v>1.2150000000000001</v>
      </c>
      <c r="G48">
        <v>1.3365</v>
      </c>
    </row>
    <row r="49" spans="1:7" x14ac:dyDescent="0.3">
      <c r="A49" t="s">
        <v>543</v>
      </c>
      <c r="B49" t="s">
        <v>6194</v>
      </c>
      <c r="C49" t="s">
        <v>6191</v>
      </c>
      <c r="D49" s="1">
        <v>2.5</v>
      </c>
      <c r="E49">
        <v>27.945</v>
      </c>
      <c r="F49">
        <v>1.1177999999999999</v>
      </c>
      <c r="G49">
        <v>3.07395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EF754-36B6-46AF-BB34-3349A27768B4}">
  <dimension ref="A1:O1001"/>
  <sheetViews>
    <sheetView topLeftCell="D1" workbookViewId="0">
      <selection activeCell="M1" sqref="M1:M1048576"/>
    </sheetView>
  </sheetViews>
  <sheetFormatPr defaultRowHeight="14.4" x14ac:dyDescent="0.3"/>
  <cols>
    <col min="1" max="1" width="15.21875" bestFit="1" customWidth="1"/>
    <col min="2" max="2" width="12" style="7" customWidth="1"/>
    <col min="3" max="3" width="12" style="11" customWidth="1"/>
    <col min="4" max="4" width="16" style="7" bestFit="1" customWidth="1"/>
    <col min="5" max="5" width="16" bestFit="1" customWidth="1"/>
    <col min="6" max="6" width="11.77734375" style="10" customWidth="1"/>
    <col min="7" max="7" width="10.21875" customWidth="1"/>
    <col min="8" max="8" width="12.33203125" customWidth="1"/>
    <col min="9" max="9" width="12" customWidth="1"/>
    <col min="10" max="10" width="19" bestFit="1" customWidth="1"/>
    <col min="11" max="11" width="14" bestFit="1" customWidth="1"/>
    <col min="12" max="12" width="13.33203125" style="4" customWidth="1"/>
    <col min="13" max="13" width="11" style="4" customWidth="1"/>
    <col min="14" max="14" width="12.33203125" customWidth="1"/>
    <col min="15" max="15" width="12.6640625" customWidth="1"/>
    <col min="16" max="16" width="13.5546875" customWidth="1"/>
  </cols>
  <sheetData>
    <row r="1" spans="1:15" x14ac:dyDescent="0.3">
      <c r="A1" t="s">
        <v>7973</v>
      </c>
      <c r="B1" s="7" t="s">
        <v>7974</v>
      </c>
      <c r="C1" s="11" t="s">
        <v>7971</v>
      </c>
      <c r="D1" t="s">
        <v>7975</v>
      </c>
      <c r="E1" t="s">
        <v>7976</v>
      </c>
      <c r="F1" s="10" t="s">
        <v>4</v>
      </c>
      <c r="G1" t="s">
        <v>6197</v>
      </c>
      <c r="H1" t="s">
        <v>6198</v>
      </c>
      <c r="I1" t="s">
        <v>1933</v>
      </c>
      <c r="J1" t="s">
        <v>7</v>
      </c>
      <c r="K1" t="s">
        <v>7977</v>
      </c>
      <c r="L1" s="4" t="s">
        <v>7978</v>
      </c>
      <c r="M1" s="4" t="s">
        <v>6205</v>
      </c>
      <c r="N1" t="s">
        <v>7967</v>
      </c>
      <c r="O1" t="s">
        <v>7968</v>
      </c>
    </row>
    <row r="2" spans="1:15" x14ac:dyDescent="0.3">
      <c r="A2" t="s">
        <v>13</v>
      </c>
      <c r="B2" s="7">
        <v>43713</v>
      </c>
      <c r="C2" s="10">
        <f>YEAR(Orders[[#This Row],[Order_Date]])</f>
        <v>2019</v>
      </c>
      <c r="D2" t="s">
        <v>14</v>
      </c>
      <c r="E2" t="s">
        <v>15</v>
      </c>
      <c r="F2" s="10">
        <v>2</v>
      </c>
      <c r="G2" t="s">
        <v>6206</v>
      </c>
      <c r="H2" t="s">
        <v>6207</v>
      </c>
      <c r="I2" t="s">
        <v>1939</v>
      </c>
      <c r="J2" t="s">
        <v>1940</v>
      </c>
      <c r="K2" t="s">
        <v>1941</v>
      </c>
      <c r="L2" s="4">
        <v>9.9499999999999993</v>
      </c>
      <c r="M2" s="4">
        <v>19.899999999999999</v>
      </c>
      <c r="N2" t="s">
        <v>6208</v>
      </c>
      <c r="O2" t="s">
        <v>6201</v>
      </c>
    </row>
    <row r="3" spans="1:15" x14ac:dyDescent="0.3">
      <c r="A3" t="s">
        <v>13</v>
      </c>
      <c r="B3" s="7">
        <v>43713</v>
      </c>
      <c r="C3" s="10">
        <f>YEAR(Orders[[#This Row],[Order_Date]])</f>
        <v>2019</v>
      </c>
      <c r="D3" t="s">
        <v>14</v>
      </c>
      <c r="E3" t="s">
        <v>16</v>
      </c>
      <c r="F3" s="10">
        <v>5</v>
      </c>
      <c r="G3" t="s">
        <v>6206</v>
      </c>
      <c r="H3" t="s">
        <v>6207</v>
      </c>
      <c r="I3" t="s">
        <v>1939</v>
      </c>
      <c r="J3" t="s">
        <v>1940</v>
      </c>
      <c r="K3" t="s">
        <v>1941</v>
      </c>
      <c r="L3" s="4">
        <v>8.25</v>
      </c>
      <c r="M3" s="4">
        <v>41.25</v>
      </c>
      <c r="N3" t="s">
        <v>6208</v>
      </c>
      <c r="O3" t="s">
        <v>6202</v>
      </c>
    </row>
    <row r="4" spans="1:15" x14ac:dyDescent="0.3">
      <c r="A4" t="s">
        <v>17</v>
      </c>
      <c r="B4" s="7">
        <v>44364</v>
      </c>
      <c r="C4" s="10">
        <f>YEAR(Orders[[#This Row],[Order_Date]])</f>
        <v>2021</v>
      </c>
      <c r="D4" t="s">
        <v>18</v>
      </c>
      <c r="E4" t="s">
        <v>19</v>
      </c>
      <c r="F4" s="10">
        <v>1</v>
      </c>
      <c r="G4" t="s">
        <v>6209</v>
      </c>
      <c r="H4" t="s">
        <v>6210</v>
      </c>
      <c r="I4" t="s">
        <v>1955</v>
      </c>
      <c r="J4" t="s">
        <v>1940</v>
      </c>
      <c r="K4" t="s">
        <v>1941</v>
      </c>
      <c r="L4" s="4">
        <v>12.95</v>
      </c>
      <c r="M4" s="4">
        <v>12.95</v>
      </c>
      <c r="N4" t="s">
        <v>6211</v>
      </c>
      <c r="O4" t="s">
        <v>6203</v>
      </c>
    </row>
    <row r="5" spans="1:15" x14ac:dyDescent="0.3">
      <c r="A5" t="s">
        <v>20</v>
      </c>
      <c r="B5" s="7">
        <v>44392</v>
      </c>
      <c r="C5" s="10">
        <f>YEAR(Orders[[#This Row],[Order_Date]])</f>
        <v>2021</v>
      </c>
      <c r="D5" t="s">
        <v>21</v>
      </c>
      <c r="E5" t="s">
        <v>22</v>
      </c>
      <c r="F5" s="10">
        <v>2</v>
      </c>
      <c r="G5" t="s">
        <v>6212</v>
      </c>
      <c r="H5" t="s">
        <v>6213</v>
      </c>
      <c r="I5" t="s">
        <v>1965</v>
      </c>
      <c r="J5" t="s">
        <v>1948</v>
      </c>
      <c r="K5" t="s">
        <v>1950</v>
      </c>
      <c r="L5" s="4">
        <v>13.75</v>
      </c>
      <c r="M5" s="4">
        <v>27.5</v>
      </c>
      <c r="N5" t="s">
        <v>6208</v>
      </c>
      <c r="O5" t="s">
        <v>6202</v>
      </c>
    </row>
    <row r="6" spans="1:15" x14ac:dyDescent="0.3">
      <c r="A6" t="s">
        <v>20</v>
      </c>
      <c r="B6" s="7">
        <v>44392</v>
      </c>
      <c r="C6" s="10">
        <f>YEAR(Orders[[#This Row],[Order_Date]])</f>
        <v>2021</v>
      </c>
      <c r="D6" t="s">
        <v>21</v>
      </c>
      <c r="E6" t="s">
        <v>23</v>
      </c>
      <c r="F6" s="10">
        <v>2</v>
      </c>
      <c r="G6" t="s">
        <v>6212</v>
      </c>
      <c r="H6" t="s">
        <v>6213</v>
      </c>
      <c r="I6" t="s">
        <v>1965</v>
      </c>
      <c r="J6" t="s">
        <v>1948</v>
      </c>
      <c r="K6" t="s">
        <v>1950</v>
      </c>
      <c r="L6" s="4">
        <v>27.484999999999996</v>
      </c>
      <c r="M6" s="4">
        <v>54.969999999999992</v>
      </c>
      <c r="N6" t="s">
        <v>6211</v>
      </c>
      <c r="O6" t="s">
        <v>6201</v>
      </c>
    </row>
    <row r="7" spans="1:15" x14ac:dyDescent="0.3">
      <c r="A7" t="s">
        <v>24</v>
      </c>
      <c r="B7" s="7">
        <v>44412</v>
      </c>
      <c r="C7" s="10">
        <f>YEAR(Orders[[#This Row],[Order_Date]])</f>
        <v>2021</v>
      </c>
      <c r="D7" t="s">
        <v>25</v>
      </c>
      <c r="E7" t="s">
        <v>26</v>
      </c>
      <c r="F7" s="10">
        <v>3</v>
      </c>
      <c r="G7" t="s">
        <v>6214</v>
      </c>
      <c r="H7" t="s">
        <v>6215</v>
      </c>
      <c r="I7" t="s">
        <v>1970</v>
      </c>
      <c r="J7" t="s">
        <v>1940</v>
      </c>
      <c r="K7" t="s">
        <v>1950</v>
      </c>
      <c r="L7" s="4">
        <v>12.95</v>
      </c>
      <c r="M7" s="4">
        <v>38.849999999999994</v>
      </c>
      <c r="N7" t="s">
        <v>6216</v>
      </c>
      <c r="O7" t="s">
        <v>6204</v>
      </c>
    </row>
    <row r="8" spans="1:15" x14ac:dyDescent="0.3">
      <c r="A8" t="s">
        <v>27</v>
      </c>
      <c r="B8" s="7">
        <v>44582</v>
      </c>
      <c r="C8" s="10">
        <f>YEAR(Orders[[#This Row],[Order_Date]])</f>
        <v>2022</v>
      </c>
      <c r="D8" t="s">
        <v>28</v>
      </c>
      <c r="E8" t="s">
        <v>29</v>
      </c>
      <c r="F8" s="10">
        <v>3</v>
      </c>
      <c r="G8" t="s">
        <v>6217</v>
      </c>
      <c r="H8" t="s">
        <v>6218</v>
      </c>
      <c r="I8" t="s">
        <v>1975</v>
      </c>
      <c r="J8" t="s">
        <v>1940</v>
      </c>
      <c r="K8" t="s">
        <v>1941</v>
      </c>
      <c r="L8" s="4">
        <v>7.29</v>
      </c>
      <c r="M8" s="4">
        <v>21.87</v>
      </c>
      <c r="N8" t="s">
        <v>6216</v>
      </c>
      <c r="O8" t="s">
        <v>6202</v>
      </c>
    </row>
    <row r="9" spans="1:15" x14ac:dyDescent="0.3">
      <c r="A9" t="s">
        <v>30</v>
      </c>
      <c r="B9" s="7">
        <v>44701</v>
      </c>
      <c r="C9" s="10">
        <f>YEAR(Orders[[#This Row],[Order_Date]])</f>
        <v>2022</v>
      </c>
      <c r="D9" t="s">
        <v>31</v>
      </c>
      <c r="E9" t="s">
        <v>32</v>
      </c>
      <c r="F9" s="10">
        <v>1</v>
      </c>
      <c r="G9" t="s">
        <v>6219</v>
      </c>
      <c r="H9" t="s">
        <v>6220</v>
      </c>
      <c r="I9" t="s">
        <v>1979</v>
      </c>
      <c r="J9" t="s">
        <v>1948</v>
      </c>
      <c r="K9" t="s">
        <v>1941</v>
      </c>
      <c r="L9" s="4">
        <v>4.7549999999999999</v>
      </c>
      <c r="M9" s="4">
        <v>4.7549999999999999</v>
      </c>
      <c r="N9" t="s">
        <v>6211</v>
      </c>
      <c r="O9" t="s">
        <v>6204</v>
      </c>
    </row>
    <row r="10" spans="1:15" x14ac:dyDescent="0.3">
      <c r="A10" t="s">
        <v>33</v>
      </c>
      <c r="B10" s="7">
        <v>43467</v>
      </c>
      <c r="C10" s="10">
        <f>YEAR(Orders[[#This Row],[Order_Date]])</f>
        <v>2019</v>
      </c>
      <c r="D10" t="s">
        <v>34</v>
      </c>
      <c r="E10" t="s">
        <v>35</v>
      </c>
      <c r="F10" s="10">
        <v>3</v>
      </c>
      <c r="G10" t="s">
        <v>6221</v>
      </c>
      <c r="H10" t="s">
        <v>6222</v>
      </c>
      <c r="I10" t="s">
        <v>1985</v>
      </c>
      <c r="J10" t="s">
        <v>1940</v>
      </c>
      <c r="K10" t="s">
        <v>1950</v>
      </c>
      <c r="L10" s="4">
        <v>5.97</v>
      </c>
      <c r="M10" s="4">
        <v>17.91</v>
      </c>
      <c r="N10" t="s">
        <v>6208</v>
      </c>
      <c r="O10" t="s">
        <v>6201</v>
      </c>
    </row>
    <row r="11" spans="1:15" x14ac:dyDescent="0.3">
      <c r="A11" t="s">
        <v>36</v>
      </c>
      <c r="B11" s="7">
        <v>43713</v>
      </c>
      <c r="C11" s="10">
        <f>YEAR(Orders[[#This Row],[Order_Date]])</f>
        <v>2019</v>
      </c>
      <c r="D11" t="s">
        <v>37</v>
      </c>
      <c r="E11" t="s">
        <v>35</v>
      </c>
      <c r="F11" s="10">
        <v>1</v>
      </c>
      <c r="G11" t="s">
        <v>6223</v>
      </c>
      <c r="H11" t="s">
        <v>6224</v>
      </c>
      <c r="I11" t="s">
        <v>1985</v>
      </c>
      <c r="J11" t="s">
        <v>1940</v>
      </c>
      <c r="K11" t="s">
        <v>1950</v>
      </c>
      <c r="L11" s="4">
        <v>5.97</v>
      </c>
      <c r="M11" s="4">
        <v>5.97</v>
      </c>
      <c r="N11" t="s">
        <v>6208</v>
      </c>
      <c r="O11" t="s">
        <v>6201</v>
      </c>
    </row>
    <row r="12" spans="1:15" x14ac:dyDescent="0.3">
      <c r="A12" t="s">
        <v>38</v>
      </c>
      <c r="B12" s="7">
        <v>44263</v>
      </c>
      <c r="C12" s="10">
        <f>YEAR(Orders[[#This Row],[Order_Date]])</f>
        <v>2021</v>
      </c>
      <c r="D12" t="s">
        <v>39</v>
      </c>
      <c r="E12" t="s">
        <v>40</v>
      </c>
      <c r="F12" s="10">
        <v>4</v>
      </c>
      <c r="G12" t="s">
        <v>6225</v>
      </c>
      <c r="H12" t="s">
        <v>6226</v>
      </c>
      <c r="I12" t="s">
        <v>1994</v>
      </c>
      <c r="J12" t="s">
        <v>1940</v>
      </c>
      <c r="K12" t="s">
        <v>1950</v>
      </c>
      <c r="L12" s="4">
        <v>9.9499999999999993</v>
      </c>
      <c r="M12" s="4">
        <v>39.799999999999997</v>
      </c>
      <c r="N12" t="s">
        <v>6216</v>
      </c>
      <c r="O12" t="s">
        <v>6203</v>
      </c>
    </row>
    <row r="13" spans="1:15" x14ac:dyDescent="0.3">
      <c r="A13" t="s">
        <v>41</v>
      </c>
      <c r="B13" s="7">
        <v>44132</v>
      </c>
      <c r="C13" s="10">
        <f>YEAR(Orders[[#This Row],[Order_Date]])</f>
        <v>2020</v>
      </c>
      <c r="D13" t="s">
        <v>42</v>
      </c>
      <c r="E13" t="s">
        <v>43</v>
      </c>
      <c r="F13" s="10">
        <v>5</v>
      </c>
      <c r="G13" t="s">
        <v>6227</v>
      </c>
      <c r="H13" t="s">
        <v>6228</v>
      </c>
      <c r="I13" t="s">
        <v>1994</v>
      </c>
      <c r="J13" t="s">
        <v>1940</v>
      </c>
      <c r="K13" t="s">
        <v>1941</v>
      </c>
      <c r="L13" s="4">
        <v>34.154999999999994</v>
      </c>
      <c r="M13" s="4">
        <v>170.77499999999998</v>
      </c>
      <c r="N13" t="s">
        <v>6211</v>
      </c>
      <c r="O13" t="s">
        <v>6202</v>
      </c>
    </row>
    <row r="14" spans="1:15" x14ac:dyDescent="0.3">
      <c r="A14" t="s">
        <v>44</v>
      </c>
      <c r="B14" s="7">
        <v>44744</v>
      </c>
      <c r="C14" s="10">
        <f>YEAR(Orders[[#This Row],[Order_Date]])</f>
        <v>2022</v>
      </c>
      <c r="D14" t="s">
        <v>45</v>
      </c>
      <c r="E14" t="s">
        <v>15</v>
      </c>
      <c r="F14" s="10">
        <v>5</v>
      </c>
      <c r="G14" t="s">
        <v>6229</v>
      </c>
      <c r="H14" t="s">
        <v>6230</v>
      </c>
      <c r="I14" t="s">
        <v>2003</v>
      </c>
      <c r="J14" t="s">
        <v>1940</v>
      </c>
      <c r="K14" t="s">
        <v>1950</v>
      </c>
      <c r="L14" s="4">
        <v>9.9499999999999993</v>
      </c>
      <c r="M14" s="4">
        <v>49.75</v>
      </c>
      <c r="N14" t="s">
        <v>6208</v>
      </c>
      <c r="O14" t="s">
        <v>6201</v>
      </c>
    </row>
    <row r="15" spans="1:15" x14ac:dyDescent="0.3">
      <c r="A15" t="s">
        <v>46</v>
      </c>
      <c r="B15" s="7">
        <v>43973</v>
      </c>
      <c r="C15" s="10">
        <f>YEAR(Orders[[#This Row],[Order_Date]])</f>
        <v>2020</v>
      </c>
      <c r="D15" t="s">
        <v>47</v>
      </c>
      <c r="E15" t="s">
        <v>48</v>
      </c>
      <c r="F15" s="10">
        <v>2</v>
      </c>
      <c r="G15" t="s">
        <v>6231</v>
      </c>
      <c r="H15" t="s">
        <v>6232</v>
      </c>
      <c r="I15" t="s">
        <v>2007</v>
      </c>
      <c r="J15" t="s">
        <v>1940</v>
      </c>
      <c r="K15" t="s">
        <v>1950</v>
      </c>
      <c r="L15" s="4">
        <v>20.584999999999997</v>
      </c>
      <c r="M15" s="4">
        <v>41.169999999999995</v>
      </c>
      <c r="N15" t="s">
        <v>6216</v>
      </c>
      <c r="O15" t="s">
        <v>6201</v>
      </c>
    </row>
    <row r="16" spans="1:15" x14ac:dyDescent="0.3">
      <c r="A16" t="s">
        <v>49</v>
      </c>
      <c r="B16" s="7">
        <v>44656</v>
      </c>
      <c r="C16" s="10">
        <f>YEAR(Orders[[#This Row],[Order_Date]])</f>
        <v>2022</v>
      </c>
      <c r="D16" t="s">
        <v>50</v>
      </c>
      <c r="E16" t="s">
        <v>51</v>
      </c>
      <c r="F16" s="10">
        <v>3</v>
      </c>
      <c r="G16" t="s">
        <v>6233</v>
      </c>
      <c r="H16" t="s">
        <v>6234</v>
      </c>
      <c r="I16" t="s">
        <v>2012</v>
      </c>
      <c r="J16" t="s">
        <v>1940</v>
      </c>
      <c r="K16" t="s">
        <v>1941</v>
      </c>
      <c r="L16" s="4">
        <v>3.8849999999999998</v>
      </c>
      <c r="M16" s="4">
        <v>11.654999999999999</v>
      </c>
      <c r="N16" t="s">
        <v>6216</v>
      </c>
      <c r="O16" t="s">
        <v>6204</v>
      </c>
    </row>
    <row r="17" spans="1:15" x14ac:dyDescent="0.3">
      <c r="A17" t="s">
        <v>52</v>
      </c>
      <c r="B17" s="7">
        <v>44719</v>
      </c>
      <c r="C17" s="10">
        <f>YEAR(Orders[[#This Row],[Order_Date]])</f>
        <v>2022</v>
      </c>
      <c r="D17" t="s">
        <v>53</v>
      </c>
      <c r="E17" t="s">
        <v>54</v>
      </c>
      <c r="F17" s="10">
        <v>5</v>
      </c>
      <c r="G17" t="s">
        <v>6235</v>
      </c>
      <c r="H17" t="s">
        <v>6236</v>
      </c>
      <c r="I17" t="s">
        <v>2016</v>
      </c>
      <c r="J17" t="s">
        <v>1940</v>
      </c>
      <c r="K17" t="s">
        <v>1950</v>
      </c>
      <c r="L17" s="4">
        <v>22.884999999999998</v>
      </c>
      <c r="M17" s="4">
        <v>114.42499999999998</v>
      </c>
      <c r="N17" t="s">
        <v>6208</v>
      </c>
      <c r="O17" t="s">
        <v>6201</v>
      </c>
    </row>
    <row r="18" spans="1:15" x14ac:dyDescent="0.3">
      <c r="A18" t="s">
        <v>55</v>
      </c>
      <c r="B18" s="7">
        <v>43544</v>
      </c>
      <c r="C18" s="10">
        <f>YEAR(Orders[[#This Row],[Order_Date]])</f>
        <v>2019</v>
      </c>
      <c r="D18" t="s">
        <v>56</v>
      </c>
      <c r="E18" t="s">
        <v>57</v>
      </c>
      <c r="F18" s="10">
        <v>6</v>
      </c>
      <c r="G18" t="s">
        <v>6237</v>
      </c>
      <c r="H18" t="s">
        <v>6238</v>
      </c>
      <c r="I18" t="s">
        <v>2021</v>
      </c>
      <c r="J18" t="s">
        <v>1940</v>
      </c>
      <c r="K18" t="s">
        <v>1950</v>
      </c>
      <c r="L18" s="4">
        <v>3.375</v>
      </c>
      <c r="M18" s="4">
        <v>20.25</v>
      </c>
      <c r="N18" t="s">
        <v>6208</v>
      </c>
      <c r="O18" t="s">
        <v>6203</v>
      </c>
    </row>
    <row r="19" spans="1:15" x14ac:dyDescent="0.3">
      <c r="A19" t="s">
        <v>58</v>
      </c>
      <c r="B19" s="7">
        <v>43757</v>
      </c>
      <c r="C19" s="10">
        <f>YEAR(Orders[[#This Row],[Order_Date]])</f>
        <v>2019</v>
      </c>
      <c r="D19" t="s">
        <v>59</v>
      </c>
      <c r="E19" t="s">
        <v>19</v>
      </c>
      <c r="F19" s="10">
        <v>6</v>
      </c>
      <c r="G19" t="s">
        <v>6239</v>
      </c>
      <c r="H19" t="s">
        <v>6240</v>
      </c>
      <c r="I19" t="s">
        <v>2026</v>
      </c>
      <c r="J19" t="s">
        <v>1940</v>
      </c>
      <c r="K19" t="s">
        <v>1950</v>
      </c>
      <c r="L19" s="4">
        <v>12.95</v>
      </c>
      <c r="M19" s="4">
        <v>77.699999999999989</v>
      </c>
      <c r="N19" t="s">
        <v>6211</v>
      </c>
      <c r="O19" t="s">
        <v>6203</v>
      </c>
    </row>
    <row r="20" spans="1:15" x14ac:dyDescent="0.3">
      <c r="A20" t="s">
        <v>60</v>
      </c>
      <c r="B20" s="7">
        <v>43629</v>
      </c>
      <c r="C20" s="10">
        <f>YEAR(Orders[[#This Row],[Order_Date]])</f>
        <v>2019</v>
      </c>
      <c r="D20" t="s">
        <v>61</v>
      </c>
      <c r="E20" t="s">
        <v>48</v>
      </c>
      <c r="F20" s="10">
        <v>4</v>
      </c>
      <c r="G20" t="s">
        <v>6241</v>
      </c>
      <c r="H20" t="s">
        <v>6242</v>
      </c>
      <c r="I20" t="s">
        <v>2030</v>
      </c>
      <c r="J20" t="s">
        <v>1948</v>
      </c>
      <c r="K20" t="s">
        <v>1941</v>
      </c>
      <c r="L20" s="4">
        <v>20.584999999999997</v>
      </c>
      <c r="M20" s="4">
        <v>82.339999999999989</v>
      </c>
      <c r="N20" t="s">
        <v>6216</v>
      </c>
      <c r="O20" t="s">
        <v>6201</v>
      </c>
    </row>
    <row r="21" spans="1:15" x14ac:dyDescent="0.3">
      <c r="A21" t="s">
        <v>62</v>
      </c>
      <c r="B21" s="7">
        <v>44169</v>
      </c>
      <c r="C21" s="10">
        <f>YEAR(Orders[[#This Row],[Order_Date]])</f>
        <v>2020</v>
      </c>
      <c r="D21" t="s">
        <v>63</v>
      </c>
      <c r="E21" t="s">
        <v>57</v>
      </c>
      <c r="F21" s="10">
        <v>5</v>
      </c>
      <c r="G21" t="s">
        <v>6243</v>
      </c>
      <c r="H21" t="s">
        <v>6244</v>
      </c>
      <c r="I21" t="s">
        <v>2036</v>
      </c>
      <c r="J21" t="s">
        <v>1940</v>
      </c>
      <c r="K21" t="s">
        <v>1941</v>
      </c>
      <c r="L21" s="4">
        <v>3.375</v>
      </c>
      <c r="M21" s="4">
        <v>16.875</v>
      </c>
      <c r="N21" t="s">
        <v>6208</v>
      </c>
      <c r="O21" t="s">
        <v>6203</v>
      </c>
    </row>
    <row r="22" spans="1:15" x14ac:dyDescent="0.3">
      <c r="A22" t="s">
        <v>62</v>
      </c>
      <c r="B22" s="7">
        <v>44169</v>
      </c>
      <c r="C22" s="10">
        <f>YEAR(Orders[[#This Row],[Order_Date]])</f>
        <v>2020</v>
      </c>
      <c r="D22" t="s">
        <v>63</v>
      </c>
      <c r="E22" t="s">
        <v>64</v>
      </c>
      <c r="F22" s="10">
        <v>4</v>
      </c>
      <c r="G22" t="s">
        <v>6243</v>
      </c>
      <c r="H22" t="s">
        <v>6244</v>
      </c>
      <c r="I22" t="s">
        <v>2036</v>
      </c>
      <c r="J22" t="s">
        <v>1940</v>
      </c>
      <c r="K22" t="s">
        <v>1941</v>
      </c>
      <c r="L22" s="4">
        <v>3.645</v>
      </c>
      <c r="M22" s="4">
        <v>14.58</v>
      </c>
      <c r="N22" t="s">
        <v>6216</v>
      </c>
      <c r="O22" t="s">
        <v>6202</v>
      </c>
    </row>
    <row r="23" spans="1:15" x14ac:dyDescent="0.3">
      <c r="A23" t="s">
        <v>65</v>
      </c>
      <c r="B23" s="7">
        <v>44169</v>
      </c>
      <c r="C23" s="10">
        <f>YEAR(Orders[[#This Row],[Order_Date]])</f>
        <v>2020</v>
      </c>
      <c r="D23" t="s">
        <v>66</v>
      </c>
      <c r="E23" t="s">
        <v>67</v>
      </c>
      <c r="F23" s="10">
        <v>6</v>
      </c>
      <c r="G23" t="s">
        <v>6245</v>
      </c>
      <c r="H23" t="s">
        <v>6246</v>
      </c>
      <c r="I23" t="s">
        <v>2047</v>
      </c>
      <c r="J23" t="s">
        <v>1940</v>
      </c>
      <c r="K23" t="s">
        <v>1950</v>
      </c>
      <c r="L23" s="4">
        <v>2.9849999999999999</v>
      </c>
      <c r="M23" s="4">
        <v>17.91</v>
      </c>
      <c r="N23" t="s">
        <v>6216</v>
      </c>
      <c r="O23" t="s">
        <v>6203</v>
      </c>
    </row>
    <row r="24" spans="1:15" x14ac:dyDescent="0.3">
      <c r="A24" t="s">
        <v>68</v>
      </c>
      <c r="B24" s="7">
        <v>44218</v>
      </c>
      <c r="C24" s="10">
        <f>YEAR(Orders[[#This Row],[Order_Date]])</f>
        <v>2021</v>
      </c>
      <c r="D24" t="s">
        <v>69</v>
      </c>
      <c r="E24" t="s">
        <v>54</v>
      </c>
      <c r="F24" s="10">
        <v>4</v>
      </c>
      <c r="G24" t="s">
        <v>6247</v>
      </c>
      <c r="H24" t="s">
        <v>6248</v>
      </c>
      <c r="I24" t="s">
        <v>2052</v>
      </c>
      <c r="J24" t="s">
        <v>1940</v>
      </c>
      <c r="K24" t="s">
        <v>1941</v>
      </c>
      <c r="L24" s="4">
        <v>22.884999999999998</v>
      </c>
      <c r="M24" s="4">
        <v>91.539999999999992</v>
      </c>
      <c r="N24" t="s">
        <v>6208</v>
      </c>
      <c r="O24" t="s">
        <v>6201</v>
      </c>
    </row>
    <row r="25" spans="1:15" x14ac:dyDescent="0.3">
      <c r="A25" t="s">
        <v>70</v>
      </c>
      <c r="B25" s="7">
        <v>44603</v>
      </c>
      <c r="C25" s="10">
        <f>YEAR(Orders[[#This Row],[Order_Date]])</f>
        <v>2022</v>
      </c>
      <c r="D25" t="s">
        <v>71</v>
      </c>
      <c r="E25" t="s">
        <v>67</v>
      </c>
      <c r="F25" s="10">
        <v>4</v>
      </c>
      <c r="G25" t="s">
        <v>6249</v>
      </c>
      <c r="H25" t="s">
        <v>6250</v>
      </c>
      <c r="I25" t="s">
        <v>2057</v>
      </c>
      <c r="J25" t="s">
        <v>1940</v>
      </c>
      <c r="K25" t="s">
        <v>1941</v>
      </c>
      <c r="L25" s="4">
        <v>2.9849999999999999</v>
      </c>
      <c r="M25" s="4">
        <v>11.94</v>
      </c>
      <c r="N25" t="s">
        <v>6216</v>
      </c>
      <c r="O25" t="s">
        <v>6203</v>
      </c>
    </row>
    <row r="26" spans="1:15" x14ac:dyDescent="0.3">
      <c r="A26" t="s">
        <v>72</v>
      </c>
      <c r="B26" s="7">
        <v>44454</v>
      </c>
      <c r="C26" s="10">
        <f>YEAR(Orders[[#This Row],[Order_Date]])</f>
        <v>2021</v>
      </c>
      <c r="D26" t="s">
        <v>73</v>
      </c>
      <c r="E26" t="s">
        <v>74</v>
      </c>
      <c r="F26" s="10">
        <v>1</v>
      </c>
      <c r="G26" t="s">
        <v>6251</v>
      </c>
      <c r="H26" t="s">
        <v>6252</v>
      </c>
      <c r="I26" t="s">
        <v>2062</v>
      </c>
      <c r="J26" t="s">
        <v>1940</v>
      </c>
      <c r="K26" t="s">
        <v>1950</v>
      </c>
      <c r="L26" s="4">
        <v>11.25</v>
      </c>
      <c r="M26" s="4">
        <v>11.25</v>
      </c>
      <c r="N26" t="s">
        <v>6208</v>
      </c>
      <c r="O26" t="s">
        <v>6203</v>
      </c>
    </row>
    <row r="27" spans="1:15" x14ac:dyDescent="0.3">
      <c r="A27" t="s">
        <v>75</v>
      </c>
      <c r="B27" s="7">
        <v>44128</v>
      </c>
      <c r="C27" s="10">
        <f>YEAR(Orders[[#This Row],[Order_Date]])</f>
        <v>2020</v>
      </c>
      <c r="D27" t="s">
        <v>76</v>
      </c>
      <c r="E27" t="s">
        <v>77</v>
      </c>
      <c r="F27" s="10">
        <v>3</v>
      </c>
      <c r="G27" t="s">
        <v>6253</v>
      </c>
      <c r="H27" t="s">
        <v>6254</v>
      </c>
      <c r="I27" t="s">
        <v>2052</v>
      </c>
      <c r="J27" t="s">
        <v>1940</v>
      </c>
      <c r="K27" t="s">
        <v>1941</v>
      </c>
      <c r="L27" s="4">
        <v>4.125</v>
      </c>
      <c r="M27" s="4">
        <v>12.375</v>
      </c>
      <c r="N27" t="s">
        <v>6208</v>
      </c>
      <c r="O27" t="s">
        <v>6202</v>
      </c>
    </row>
    <row r="28" spans="1:15" x14ac:dyDescent="0.3">
      <c r="A28" t="s">
        <v>78</v>
      </c>
      <c r="B28" s="7">
        <v>43516</v>
      </c>
      <c r="C28" s="10">
        <f>YEAR(Orders[[#This Row],[Order_Date]])</f>
        <v>2019</v>
      </c>
      <c r="D28" t="s">
        <v>79</v>
      </c>
      <c r="E28" t="s">
        <v>80</v>
      </c>
      <c r="F28" s="10">
        <v>4</v>
      </c>
      <c r="G28" t="s">
        <v>6255</v>
      </c>
      <c r="H28" t="s">
        <v>6256</v>
      </c>
      <c r="I28" t="s">
        <v>2070</v>
      </c>
      <c r="J28" t="s">
        <v>1940</v>
      </c>
      <c r="K28" t="s">
        <v>1941</v>
      </c>
      <c r="L28" s="4">
        <v>6.75</v>
      </c>
      <c r="M28" s="4">
        <v>27</v>
      </c>
      <c r="N28" t="s">
        <v>6208</v>
      </c>
      <c r="O28" t="s">
        <v>6203</v>
      </c>
    </row>
    <row r="29" spans="1:15" x14ac:dyDescent="0.3">
      <c r="A29" t="s">
        <v>81</v>
      </c>
      <c r="B29" s="7">
        <v>43746</v>
      </c>
      <c r="C29" s="10">
        <f>YEAR(Orders[[#This Row],[Order_Date]])</f>
        <v>2019</v>
      </c>
      <c r="D29" t="s">
        <v>82</v>
      </c>
      <c r="E29" t="s">
        <v>57</v>
      </c>
      <c r="F29" s="10">
        <v>5</v>
      </c>
      <c r="G29" t="s">
        <v>6257</v>
      </c>
      <c r="H29" t="s">
        <v>6258</v>
      </c>
      <c r="I29" t="s">
        <v>2075</v>
      </c>
      <c r="J29" t="s">
        <v>1948</v>
      </c>
      <c r="K29" t="s">
        <v>1950</v>
      </c>
      <c r="L29" s="4">
        <v>3.375</v>
      </c>
      <c r="M29" s="4">
        <v>16.875</v>
      </c>
      <c r="N29" t="s">
        <v>6208</v>
      </c>
      <c r="O29" t="s">
        <v>6203</v>
      </c>
    </row>
    <row r="30" spans="1:15" x14ac:dyDescent="0.3">
      <c r="A30" t="s">
        <v>83</v>
      </c>
      <c r="B30" s="7">
        <v>44775</v>
      </c>
      <c r="C30" s="10">
        <f>YEAR(Orders[[#This Row],[Order_Date]])</f>
        <v>2022</v>
      </c>
      <c r="D30" t="s">
        <v>84</v>
      </c>
      <c r="E30" t="s">
        <v>85</v>
      </c>
      <c r="F30" s="10">
        <v>3</v>
      </c>
      <c r="G30" t="s">
        <v>6259</v>
      </c>
      <c r="H30" t="s">
        <v>6260</v>
      </c>
      <c r="I30" t="s">
        <v>2081</v>
      </c>
      <c r="J30" t="s">
        <v>1948</v>
      </c>
      <c r="K30" t="s">
        <v>1950</v>
      </c>
      <c r="L30" s="4">
        <v>5.97</v>
      </c>
      <c r="M30" s="4">
        <v>17.91</v>
      </c>
      <c r="N30" t="s">
        <v>6216</v>
      </c>
      <c r="O30" t="s">
        <v>6203</v>
      </c>
    </row>
    <row r="31" spans="1:15" x14ac:dyDescent="0.3">
      <c r="A31" t="s">
        <v>86</v>
      </c>
      <c r="B31" s="7">
        <v>43516</v>
      </c>
      <c r="C31" s="10">
        <f>YEAR(Orders[[#This Row],[Order_Date]])</f>
        <v>2019</v>
      </c>
      <c r="D31" t="s">
        <v>87</v>
      </c>
      <c r="E31" t="s">
        <v>40</v>
      </c>
      <c r="F31" s="10">
        <v>4</v>
      </c>
      <c r="G31" t="s">
        <v>6261</v>
      </c>
      <c r="H31" t="s">
        <v>6262</v>
      </c>
      <c r="I31" t="s">
        <v>2087</v>
      </c>
      <c r="J31" t="s">
        <v>1948</v>
      </c>
      <c r="K31" t="s">
        <v>1941</v>
      </c>
      <c r="L31" s="4">
        <v>9.9499999999999993</v>
      </c>
      <c r="M31" s="4">
        <v>39.799999999999997</v>
      </c>
      <c r="N31" t="s">
        <v>6216</v>
      </c>
      <c r="O31" t="s">
        <v>6203</v>
      </c>
    </row>
    <row r="32" spans="1:15" x14ac:dyDescent="0.3">
      <c r="A32" t="s">
        <v>88</v>
      </c>
      <c r="B32" s="7">
        <v>44464</v>
      </c>
      <c r="C32" s="10">
        <f>YEAR(Orders[[#This Row],[Order_Date]])</f>
        <v>2021</v>
      </c>
      <c r="D32" t="s">
        <v>89</v>
      </c>
      <c r="E32" t="s">
        <v>90</v>
      </c>
      <c r="F32" s="10">
        <v>5</v>
      </c>
      <c r="G32" t="s">
        <v>6263</v>
      </c>
      <c r="H32" t="s">
        <v>6264</v>
      </c>
      <c r="I32" t="s">
        <v>2092</v>
      </c>
      <c r="J32" t="s">
        <v>1940</v>
      </c>
      <c r="K32" t="s">
        <v>1950</v>
      </c>
      <c r="L32" s="4">
        <v>4.3650000000000002</v>
      </c>
      <c r="M32" s="4">
        <v>21.825000000000003</v>
      </c>
      <c r="N32" t="s">
        <v>6208</v>
      </c>
      <c r="O32" t="s">
        <v>6204</v>
      </c>
    </row>
    <row r="33" spans="1:15" x14ac:dyDescent="0.3">
      <c r="A33" t="s">
        <v>88</v>
      </c>
      <c r="B33" s="7">
        <v>44464</v>
      </c>
      <c r="C33" s="10">
        <f>YEAR(Orders[[#This Row],[Order_Date]])</f>
        <v>2021</v>
      </c>
      <c r="D33" t="s">
        <v>89</v>
      </c>
      <c r="E33" t="s">
        <v>85</v>
      </c>
      <c r="F33" s="10">
        <v>6</v>
      </c>
      <c r="G33" t="s">
        <v>6263</v>
      </c>
      <c r="H33" t="s">
        <v>6264</v>
      </c>
      <c r="I33" t="s">
        <v>2092</v>
      </c>
      <c r="J33" t="s">
        <v>1940</v>
      </c>
      <c r="K33" t="s">
        <v>1950</v>
      </c>
      <c r="L33" s="4">
        <v>5.97</v>
      </c>
      <c r="M33" s="4">
        <v>35.82</v>
      </c>
      <c r="N33" t="s">
        <v>6216</v>
      </c>
      <c r="O33" t="s">
        <v>6203</v>
      </c>
    </row>
    <row r="34" spans="1:15" x14ac:dyDescent="0.3">
      <c r="A34" t="s">
        <v>88</v>
      </c>
      <c r="B34" s="7">
        <v>44464</v>
      </c>
      <c r="C34" s="10">
        <f>YEAR(Orders[[#This Row],[Order_Date]])</f>
        <v>2021</v>
      </c>
      <c r="D34" t="s">
        <v>89</v>
      </c>
      <c r="E34" t="s">
        <v>91</v>
      </c>
      <c r="F34" s="10">
        <v>6</v>
      </c>
      <c r="G34" t="s">
        <v>6263</v>
      </c>
      <c r="H34" t="s">
        <v>6264</v>
      </c>
      <c r="I34" t="s">
        <v>2092</v>
      </c>
      <c r="J34" t="s">
        <v>1940</v>
      </c>
      <c r="K34" t="s">
        <v>1950</v>
      </c>
      <c r="L34" s="4">
        <v>8.73</v>
      </c>
      <c r="M34" s="4">
        <v>52.38</v>
      </c>
      <c r="N34" t="s">
        <v>6208</v>
      </c>
      <c r="O34" t="s">
        <v>6204</v>
      </c>
    </row>
    <row r="35" spans="1:15" x14ac:dyDescent="0.3">
      <c r="A35" t="s">
        <v>92</v>
      </c>
      <c r="B35" s="7">
        <v>44394</v>
      </c>
      <c r="C35" s="10">
        <f>YEAR(Orders[[#This Row],[Order_Date]])</f>
        <v>2021</v>
      </c>
      <c r="D35" t="s">
        <v>93</v>
      </c>
      <c r="E35" t="s">
        <v>32</v>
      </c>
      <c r="F35" s="10">
        <v>5</v>
      </c>
      <c r="G35" t="s">
        <v>6265</v>
      </c>
      <c r="H35" t="s">
        <v>6266</v>
      </c>
      <c r="I35" t="s">
        <v>2109</v>
      </c>
      <c r="J35" t="s">
        <v>1940</v>
      </c>
      <c r="K35" t="s">
        <v>1950</v>
      </c>
      <c r="L35" s="4">
        <v>4.7549999999999999</v>
      </c>
      <c r="M35" s="4">
        <v>23.774999999999999</v>
      </c>
      <c r="N35" t="s">
        <v>6211</v>
      </c>
      <c r="O35" t="s">
        <v>6204</v>
      </c>
    </row>
    <row r="36" spans="1:15" x14ac:dyDescent="0.3">
      <c r="A36" t="s">
        <v>94</v>
      </c>
      <c r="B36" s="7">
        <v>44011</v>
      </c>
      <c r="C36" s="10">
        <f>YEAR(Orders[[#This Row],[Order_Date]])</f>
        <v>2020</v>
      </c>
      <c r="D36" t="s">
        <v>95</v>
      </c>
      <c r="E36" t="s">
        <v>96</v>
      </c>
      <c r="F36" s="10">
        <v>6</v>
      </c>
      <c r="G36" t="s">
        <v>6267</v>
      </c>
      <c r="H36" t="s">
        <v>6268</v>
      </c>
      <c r="I36" t="s">
        <v>2114</v>
      </c>
      <c r="J36" t="s">
        <v>2115</v>
      </c>
      <c r="K36" t="s">
        <v>1941</v>
      </c>
      <c r="L36" s="4">
        <v>9.51</v>
      </c>
      <c r="M36" s="4">
        <v>57.06</v>
      </c>
      <c r="N36" t="s">
        <v>6211</v>
      </c>
      <c r="O36" t="s">
        <v>6204</v>
      </c>
    </row>
    <row r="37" spans="1:15" x14ac:dyDescent="0.3">
      <c r="A37" t="s">
        <v>97</v>
      </c>
      <c r="B37" s="7">
        <v>44348</v>
      </c>
      <c r="C37" s="10">
        <f>YEAR(Orders[[#This Row],[Order_Date]])</f>
        <v>2021</v>
      </c>
      <c r="D37" t="s">
        <v>98</v>
      </c>
      <c r="E37" t="s">
        <v>85</v>
      </c>
      <c r="F37" s="10">
        <v>6</v>
      </c>
      <c r="G37" t="s">
        <v>6269</v>
      </c>
      <c r="H37" t="s">
        <v>6270</v>
      </c>
      <c r="I37" t="s">
        <v>2121</v>
      </c>
      <c r="J37" t="s">
        <v>1940</v>
      </c>
      <c r="K37" t="s">
        <v>1950</v>
      </c>
      <c r="L37" s="4">
        <v>5.97</v>
      </c>
      <c r="M37" s="4">
        <v>35.82</v>
      </c>
      <c r="N37" t="s">
        <v>6216</v>
      </c>
      <c r="O37" t="s">
        <v>6203</v>
      </c>
    </row>
    <row r="38" spans="1:15" x14ac:dyDescent="0.3">
      <c r="A38" t="s">
        <v>99</v>
      </c>
      <c r="B38" s="7">
        <v>44233</v>
      </c>
      <c r="C38" s="10">
        <f>YEAR(Orders[[#This Row],[Order_Date]])</f>
        <v>2021</v>
      </c>
      <c r="D38" t="s">
        <v>100</v>
      </c>
      <c r="E38" t="s">
        <v>90</v>
      </c>
      <c r="F38" s="10">
        <v>2</v>
      </c>
      <c r="G38" t="s">
        <v>6271</v>
      </c>
      <c r="H38" t="s">
        <v>6272</v>
      </c>
      <c r="I38" t="s">
        <v>2126</v>
      </c>
      <c r="J38" t="s">
        <v>1940</v>
      </c>
      <c r="K38" t="s">
        <v>1950</v>
      </c>
      <c r="L38" s="4">
        <v>4.3650000000000002</v>
      </c>
      <c r="M38" s="4">
        <v>8.73</v>
      </c>
      <c r="N38" t="s">
        <v>6208</v>
      </c>
      <c r="O38" t="s">
        <v>6204</v>
      </c>
    </row>
    <row r="39" spans="1:15" x14ac:dyDescent="0.3">
      <c r="A39" t="s">
        <v>101</v>
      </c>
      <c r="B39" s="7">
        <v>43580</v>
      </c>
      <c r="C39" s="10">
        <f>YEAR(Orders[[#This Row],[Order_Date]])</f>
        <v>2019</v>
      </c>
      <c r="D39" t="s">
        <v>102</v>
      </c>
      <c r="E39" t="s">
        <v>96</v>
      </c>
      <c r="F39" s="10">
        <v>3</v>
      </c>
      <c r="G39" t="s">
        <v>6273</v>
      </c>
      <c r="H39" t="s">
        <v>6274</v>
      </c>
      <c r="I39" t="s">
        <v>2131</v>
      </c>
      <c r="J39" t="s">
        <v>1940</v>
      </c>
      <c r="K39" t="s">
        <v>1950</v>
      </c>
      <c r="L39" s="4">
        <v>9.51</v>
      </c>
      <c r="M39" s="4">
        <v>28.53</v>
      </c>
      <c r="N39" t="s">
        <v>6211</v>
      </c>
      <c r="O39" t="s">
        <v>6204</v>
      </c>
    </row>
    <row r="40" spans="1:15" x14ac:dyDescent="0.3">
      <c r="A40" t="s">
        <v>103</v>
      </c>
      <c r="B40" s="7">
        <v>43946</v>
      </c>
      <c r="C40" s="10">
        <f>YEAR(Orders[[#This Row],[Order_Date]])</f>
        <v>2020</v>
      </c>
      <c r="D40" t="s">
        <v>104</v>
      </c>
      <c r="E40" t="s">
        <v>54</v>
      </c>
      <c r="F40" s="10">
        <v>5</v>
      </c>
      <c r="G40" t="s">
        <v>6275</v>
      </c>
      <c r="H40" t="s">
        <v>6276</v>
      </c>
      <c r="I40" t="s">
        <v>2136</v>
      </c>
      <c r="J40" t="s">
        <v>1940</v>
      </c>
      <c r="K40" t="s">
        <v>1950</v>
      </c>
      <c r="L40" s="4">
        <v>22.884999999999998</v>
      </c>
      <c r="M40" s="4">
        <v>114.42499999999998</v>
      </c>
      <c r="N40" t="s">
        <v>6208</v>
      </c>
      <c r="O40" t="s">
        <v>6201</v>
      </c>
    </row>
    <row r="41" spans="1:15" x14ac:dyDescent="0.3">
      <c r="A41" t="s">
        <v>105</v>
      </c>
      <c r="B41" s="7">
        <v>44524</v>
      </c>
      <c r="C41" s="10">
        <f>YEAR(Orders[[#This Row],[Order_Date]])</f>
        <v>2021</v>
      </c>
      <c r="D41" t="s">
        <v>106</v>
      </c>
      <c r="E41" t="s">
        <v>15</v>
      </c>
      <c r="F41" s="10">
        <v>6</v>
      </c>
      <c r="G41" t="s">
        <v>6277</v>
      </c>
      <c r="H41" t="s">
        <v>6278</v>
      </c>
      <c r="I41" t="s">
        <v>2139</v>
      </c>
      <c r="J41" t="s">
        <v>1940</v>
      </c>
      <c r="K41" t="s">
        <v>1941</v>
      </c>
      <c r="L41" s="4">
        <v>9.9499999999999993</v>
      </c>
      <c r="M41" s="4">
        <v>59.699999999999996</v>
      </c>
      <c r="N41" t="s">
        <v>6208</v>
      </c>
      <c r="O41" t="s">
        <v>6201</v>
      </c>
    </row>
    <row r="42" spans="1:15" x14ac:dyDescent="0.3">
      <c r="A42" t="s">
        <v>107</v>
      </c>
      <c r="B42" s="7">
        <v>44305</v>
      </c>
      <c r="C42" s="10">
        <f>YEAR(Orders[[#This Row],[Order_Date]])</f>
        <v>2021</v>
      </c>
      <c r="D42" t="s">
        <v>108</v>
      </c>
      <c r="E42" t="s">
        <v>109</v>
      </c>
      <c r="F42" s="10">
        <v>3</v>
      </c>
      <c r="G42" t="s">
        <v>6279</v>
      </c>
      <c r="H42" t="s">
        <v>6280</v>
      </c>
      <c r="I42" t="s">
        <v>2143</v>
      </c>
      <c r="J42" t="s">
        <v>1940</v>
      </c>
      <c r="K42" t="s">
        <v>1950</v>
      </c>
      <c r="L42" s="4">
        <v>14.55</v>
      </c>
      <c r="M42" s="4">
        <v>43.650000000000006</v>
      </c>
      <c r="N42" t="s">
        <v>6208</v>
      </c>
      <c r="O42" t="s">
        <v>6204</v>
      </c>
    </row>
    <row r="43" spans="1:15" x14ac:dyDescent="0.3">
      <c r="A43" t="s">
        <v>110</v>
      </c>
      <c r="B43" s="7">
        <v>44749</v>
      </c>
      <c r="C43" s="10">
        <f>YEAR(Orders[[#This Row],[Order_Date]])</f>
        <v>2022</v>
      </c>
      <c r="D43" t="s">
        <v>111</v>
      </c>
      <c r="E43" t="s">
        <v>64</v>
      </c>
      <c r="F43" s="10">
        <v>2</v>
      </c>
      <c r="G43" t="s">
        <v>6281</v>
      </c>
      <c r="H43" t="s">
        <v>6282</v>
      </c>
      <c r="I43" t="s">
        <v>2148</v>
      </c>
      <c r="J43" t="s">
        <v>1940</v>
      </c>
      <c r="K43" t="s">
        <v>1941</v>
      </c>
      <c r="L43" s="4">
        <v>3.645</v>
      </c>
      <c r="M43" s="4">
        <v>7.29</v>
      </c>
      <c r="N43" t="s">
        <v>6216</v>
      </c>
      <c r="O43" t="s">
        <v>6202</v>
      </c>
    </row>
    <row r="44" spans="1:15" x14ac:dyDescent="0.3">
      <c r="A44" t="s">
        <v>112</v>
      </c>
      <c r="B44" s="7">
        <v>43607</v>
      </c>
      <c r="C44" s="10">
        <f>YEAR(Orders[[#This Row],[Order_Date]])</f>
        <v>2019</v>
      </c>
      <c r="D44" t="s">
        <v>113</v>
      </c>
      <c r="E44" t="s">
        <v>114</v>
      </c>
      <c r="F44" s="10">
        <v>3</v>
      </c>
      <c r="G44" t="s">
        <v>6283</v>
      </c>
      <c r="H44" t="s">
        <v>6284</v>
      </c>
      <c r="I44" t="s">
        <v>2153</v>
      </c>
      <c r="J44" t="s">
        <v>1940</v>
      </c>
      <c r="K44" t="s">
        <v>1941</v>
      </c>
      <c r="L44" s="4">
        <v>2.6849999999999996</v>
      </c>
      <c r="M44" s="4">
        <v>8.0549999999999997</v>
      </c>
      <c r="N44" t="s">
        <v>6216</v>
      </c>
      <c r="O44" t="s">
        <v>6201</v>
      </c>
    </row>
    <row r="45" spans="1:15" x14ac:dyDescent="0.3">
      <c r="A45" t="s">
        <v>115</v>
      </c>
      <c r="B45" s="7">
        <v>44473</v>
      </c>
      <c r="C45" s="10">
        <f>YEAR(Orders[[#This Row],[Order_Date]])</f>
        <v>2021</v>
      </c>
      <c r="D45" t="s">
        <v>116</v>
      </c>
      <c r="E45" t="s">
        <v>117</v>
      </c>
      <c r="F45" s="10">
        <v>2</v>
      </c>
      <c r="G45" t="s">
        <v>6285</v>
      </c>
      <c r="H45" t="s">
        <v>6286</v>
      </c>
      <c r="I45" t="s">
        <v>2157</v>
      </c>
      <c r="J45" t="s">
        <v>1940</v>
      </c>
      <c r="K45" t="s">
        <v>1950</v>
      </c>
      <c r="L45" s="4">
        <v>36.454999999999998</v>
      </c>
      <c r="M45" s="4">
        <v>72.91</v>
      </c>
      <c r="N45" t="s">
        <v>6211</v>
      </c>
      <c r="O45" t="s">
        <v>6204</v>
      </c>
    </row>
    <row r="46" spans="1:15" x14ac:dyDescent="0.3">
      <c r="A46" t="s">
        <v>118</v>
      </c>
      <c r="B46" s="7">
        <v>43932</v>
      </c>
      <c r="C46" s="10">
        <f>YEAR(Orders[[#This Row],[Order_Date]])</f>
        <v>2020</v>
      </c>
      <c r="D46" t="s">
        <v>119</v>
      </c>
      <c r="E46" t="s">
        <v>16</v>
      </c>
      <c r="F46" s="10">
        <v>2</v>
      </c>
      <c r="G46" t="s">
        <v>6287</v>
      </c>
      <c r="H46" t="s">
        <v>6288</v>
      </c>
      <c r="I46" t="s">
        <v>2162</v>
      </c>
      <c r="J46" t="s">
        <v>1940</v>
      </c>
      <c r="K46" t="s">
        <v>1941</v>
      </c>
      <c r="L46" s="4">
        <v>8.25</v>
      </c>
      <c r="M46" s="4">
        <v>16.5</v>
      </c>
      <c r="N46" t="s">
        <v>6208</v>
      </c>
      <c r="O46" t="s">
        <v>6202</v>
      </c>
    </row>
    <row r="47" spans="1:15" x14ac:dyDescent="0.3">
      <c r="A47" t="s">
        <v>120</v>
      </c>
      <c r="B47" s="7">
        <v>44592</v>
      </c>
      <c r="C47" s="10">
        <f>YEAR(Orders[[#This Row],[Order_Date]])</f>
        <v>2022</v>
      </c>
      <c r="D47" t="s">
        <v>121</v>
      </c>
      <c r="E47" t="s">
        <v>122</v>
      </c>
      <c r="F47" s="10">
        <v>6</v>
      </c>
      <c r="G47" t="s">
        <v>6289</v>
      </c>
      <c r="H47" t="s">
        <v>6290</v>
      </c>
      <c r="I47" t="s">
        <v>2167</v>
      </c>
      <c r="J47" t="s">
        <v>1940</v>
      </c>
      <c r="K47" t="s">
        <v>1950</v>
      </c>
      <c r="L47" s="4">
        <v>29.784999999999997</v>
      </c>
      <c r="M47" s="4">
        <v>178.70999999999998</v>
      </c>
      <c r="N47" t="s">
        <v>6216</v>
      </c>
      <c r="O47" t="s">
        <v>6204</v>
      </c>
    </row>
    <row r="48" spans="1:15" x14ac:dyDescent="0.3">
      <c r="A48" t="s">
        <v>123</v>
      </c>
      <c r="B48" s="7">
        <v>43776</v>
      </c>
      <c r="C48" s="10">
        <f>YEAR(Orders[[#This Row],[Order_Date]])</f>
        <v>2019</v>
      </c>
      <c r="D48" t="s">
        <v>124</v>
      </c>
      <c r="E48" t="s">
        <v>125</v>
      </c>
      <c r="F48" s="10">
        <v>2</v>
      </c>
      <c r="G48" t="s">
        <v>6291</v>
      </c>
      <c r="H48" t="s">
        <v>6292</v>
      </c>
      <c r="I48" t="s">
        <v>2171</v>
      </c>
      <c r="J48" t="s">
        <v>1940</v>
      </c>
      <c r="K48" t="s">
        <v>1941</v>
      </c>
      <c r="L48" s="4">
        <v>31.624999999999996</v>
      </c>
      <c r="M48" s="4">
        <v>63.249999999999993</v>
      </c>
      <c r="N48" t="s">
        <v>6208</v>
      </c>
      <c r="O48" t="s">
        <v>6202</v>
      </c>
    </row>
    <row r="49" spans="1:15" x14ac:dyDescent="0.3">
      <c r="A49" t="s">
        <v>126</v>
      </c>
      <c r="B49" s="7">
        <v>43644</v>
      </c>
      <c r="C49" s="10">
        <f>YEAR(Orders[[#This Row],[Order_Date]])</f>
        <v>2019</v>
      </c>
      <c r="D49" t="s">
        <v>127</v>
      </c>
      <c r="E49" t="s">
        <v>128</v>
      </c>
      <c r="F49" s="10">
        <v>2</v>
      </c>
      <c r="G49" t="s">
        <v>6293</v>
      </c>
      <c r="H49" t="s">
        <v>6294</v>
      </c>
      <c r="I49" t="s">
        <v>2176</v>
      </c>
      <c r="J49" t="s">
        <v>1940</v>
      </c>
      <c r="K49" t="s">
        <v>1941</v>
      </c>
      <c r="L49" s="4">
        <v>3.8849999999999998</v>
      </c>
      <c r="M49" s="4">
        <v>7.77</v>
      </c>
      <c r="N49" t="s">
        <v>6211</v>
      </c>
      <c r="O49" t="s">
        <v>6203</v>
      </c>
    </row>
    <row r="50" spans="1:15" x14ac:dyDescent="0.3">
      <c r="A50" t="s">
        <v>129</v>
      </c>
      <c r="B50" s="7">
        <v>44085</v>
      </c>
      <c r="C50" s="10">
        <f>YEAR(Orders[[#This Row],[Order_Date]])</f>
        <v>2020</v>
      </c>
      <c r="D50" t="s">
        <v>130</v>
      </c>
      <c r="E50" t="s">
        <v>131</v>
      </c>
      <c r="F50" s="10">
        <v>4</v>
      </c>
      <c r="G50" t="s">
        <v>6295</v>
      </c>
      <c r="H50" t="s">
        <v>6296</v>
      </c>
      <c r="I50" t="s">
        <v>2180</v>
      </c>
      <c r="J50" t="s">
        <v>1940</v>
      </c>
      <c r="K50" t="s">
        <v>1950</v>
      </c>
      <c r="L50" s="4">
        <v>22.884999999999998</v>
      </c>
      <c r="M50" s="4">
        <v>91.539999999999992</v>
      </c>
      <c r="N50" t="s">
        <v>6216</v>
      </c>
      <c r="O50" t="s">
        <v>6203</v>
      </c>
    </row>
    <row r="51" spans="1:15" x14ac:dyDescent="0.3">
      <c r="A51" t="s">
        <v>132</v>
      </c>
      <c r="B51" s="7">
        <v>44790</v>
      </c>
      <c r="C51" s="10">
        <f>YEAR(Orders[[#This Row],[Order_Date]])</f>
        <v>2022</v>
      </c>
      <c r="D51" t="s">
        <v>133</v>
      </c>
      <c r="E51" t="s">
        <v>19</v>
      </c>
      <c r="F51" s="10">
        <v>3</v>
      </c>
      <c r="G51" t="s">
        <v>6297</v>
      </c>
      <c r="H51" t="s">
        <v>6298</v>
      </c>
      <c r="I51" t="s">
        <v>2185</v>
      </c>
      <c r="J51" t="s">
        <v>1940</v>
      </c>
      <c r="K51" t="s">
        <v>1950</v>
      </c>
      <c r="L51" s="4">
        <v>12.95</v>
      </c>
      <c r="M51" s="4">
        <v>38.849999999999994</v>
      </c>
      <c r="N51" t="s">
        <v>6211</v>
      </c>
      <c r="O51" t="s">
        <v>6203</v>
      </c>
    </row>
    <row r="52" spans="1:15" x14ac:dyDescent="0.3">
      <c r="A52" t="s">
        <v>134</v>
      </c>
      <c r="B52" s="7">
        <v>44792</v>
      </c>
      <c r="C52" s="10">
        <f>YEAR(Orders[[#This Row],[Order_Date]])</f>
        <v>2022</v>
      </c>
      <c r="D52" t="s">
        <v>135</v>
      </c>
      <c r="E52" t="s">
        <v>136</v>
      </c>
      <c r="F52" s="10">
        <v>2</v>
      </c>
      <c r="G52" t="s">
        <v>6299</v>
      </c>
      <c r="H52" t="s">
        <v>6300</v>
      </c>
      <c r="I52" t="s">
        <v>2190</v>
      </c>
      <c r="J52" t="s">
        <v>1940</v>
      </c>
      <c r="K52" t="s">
        <v>1950</v>
      </c>
      <c r="L52" s="4">
        <v>7.77</v>
      </c>
      <c r="M52" s="4">
        <v>15.54</v>
      </c>
      <c r="N52" t="s">
        <v>6216</v>
      </c>
      <c r="O52" t="s">
        <v>6204</v>
      </c>
    </row>
    <row r="53" spans="1:15" x14ac:dyDescent="0.3">
      <c r="A53" t="s">
        <v>137</v>
      </c>
      <c r="B53" s="7">
        <v>43600</v>
      </c>
      <c r="C53" s="10">
        <f>YEAR(Orders[[#This Row],[Order_Date]])</f>
        <v>2019</v>
      </c>
      <c r="D53" t="s">
        <v>138</v>
      </c>
      <c r="E53" t="s">
        <v>117</v>
      </c>
      <c r="F53" s="10">
        <v>4</v>
      </c>
      <c r="G53" t="s">
        <v>6301</v>
      </c>
      <c r="H53" t="s">
        <v>6302</v>
      </c>
      <c r="I53" t="s">
        <v>1947</v>
      </c>
      <c r="J53" t="s">
        <v>1948</v>
      </c>
      <c r="K53" t="s">
        <v>1941</v>
      </c>
      <c r="L53" s="4">
        <v>36.454999999999998</v>
      </c>
      <c r="M53" s="4">
        <v>145.82</v>
      </c>
      <c r="N53" t="s">
        <v>6211</v>
      </c>
      <c r="O53" t="s">
        <v>6204</v>
      </c>
    </row>
    <row r="54" spans="1:15" x14ac:dyDescent="0.3">
      <c r="A54" t="s">
        <v>139</v>
      </c>
      <c r="B54" s="7">
        <v>43719</v>
      </c>
      <c r="C54" s="10">
        <f>YEAR(Orders[[#This Row],[Order_Date]])</f>
        <v>2019</v>
      </c>
      <c r="D54" t="s">
        <v>140</v>
      </c>
      <c r="E54" t="s">
        <v>35</v>
      </c>
      <c r="F54" s="10">
        <v>5</v>
      </c>
      <c r="G54" t="s">
        <v>6303</v>
      </c>
      <c r="H54" t="s">
        <v>6304</v>
      </c>
      <c r="I54" t="s">
        <v>2198</v>
      </c>
      <c r="J54" t="s">
        <v>2115</v>
      </c>
      <c r="K54" t="s">
        <v>1950</v>
      </c>
      <c r="L54" s="4">
        <v>5.97</v>
      </c>
      <c r="M54" s="4">
        <v>29.849999999999998</v>
      </c>
      <c r="N54" t="s">
        <v>6208</v>
      </c>
      <c r="O54" t="s">
        <v>6201</v>
      </c>
    </row>
    <row r="55" spans="1:15" x14ac:dyDescent="0.3">
      <c r="A55" t="s">
        <v>139</v>
      </c>
      <c r="B55" s="7">
        <v>43719</v>
      </c>
      <c r="C55" s="10">
        <f>YEAR(Orders[[#This Row],[Order_Date]])</f>
        <v>2019</v>
      </c>
      <c r="D55" t="s">
        <v>140</v>
      </c>
      <c r="E55" t="s">
        <v>117</v>
      </c>
      <c r="F55" s="10">
        <v>2</v>
      </c>
      <c r="G55" t="s">
        <v>6303</v>
      </c>
      <c r="H55" t="s">
        <v>6304</v>
      </c>
      <c r="I55" t="s">
        <v>2198</v>
      </c>
      <c r="J55" t="s">
        <v>2115</v>
      </c>
      <c r="K55" t="s">
        <v>1950</v>
      </c>
      <c r="L55" s="4">
        <v>36.454999999999998</v>
      </c>
      <c r="M55" s="4">
        <v>72.91</v>
      </c>
      <c r="N55" t="s">
        <v>6211</v>
      </c>
      <c r="O55" t="s">
        <v>6204</v>
      </c>
    </row>
    <row r="56" spans="1:15" x14ac:dyDescent="0.3">
      <c r="A56" t="s">
        <v>141</v>
      </c>
      <c r="B56" s="7">
        <v>44271</v>
      </c>
      <c r="C56" s="10">
        <f>YEAR(Orders[[#This Row],[Order_Date]])</f>
        <v>2021</v>
      </c>
      <c r="D56" t="s">
        <v>142</v>
      </c>
      <c r="E56" t="s">
        <v>109</v>
      </c>
      <c r="F56" s="10">
        <v>5</v>
      </c>
      <c r="G56" t="s">
        <v>6305</v>
      </c>
      <c r="H56" t="s">
        <v>6306</v>
      </c>
      <c r="I56" t="s">
        <v>2210</v>
      </c>
      <c r="J56" t="s">
        <v>1940</v>
      </c>
      <c r="K56" t="s">
        <v>1950</v>
      </c>
      <c r="L56" s="4">
        <v>14.55</v>
      </c>
      <c r="M56" s="4">
        <v>72.75</v>
      </c>
      <c r="N56" t="s">
        <v>6208</v>
      </c>
      <c r="O56" t="s">
        <v>6204</v>
      </c>
    </row>
    <row r="57" spans="1:15" x14ac:dyDescent="0.3">
      <c r="A57" t="s">
        <v>143</v>
      </c>
      <c r="B57" s="7">
        <v>44168</v>
      </c>
      <c r="C57" s="10">
        <f>YEAR(Orders[[#This Row],[Order_Date]])</f>
        <v>2020</v>
      </c>
      <c r="D57" t="s">
        <v>144</v>
      </c>
      <c r="E57" t="s">
        <v>145</v>
      </c>
      <c r="F57" s="10">
        <v>3</v>
      </c>
      <c r="G57" t="s">
        <v>6307</v>
      </c>
      <c r="H57" t="s">
        <v>6308</v>
      </c>
      <c r="I57" t="s">
        <v>2214</v>
      </c>
      <c r="J57" t="s">
        <v>1940</v>
      </c>
      <c r="K57" t="s">
        <v>1950</v>
      </c>
      <c r="L57" s="4">
        <v>15.85</v>
      </c>
      <c r="M57" s="4">
        <v>47.55</v>
      </c>
      <c r="N57" t="s">
        <v>6211</v>
      </c>
      <c r="O57" t="s">
        <v>6204</v>
      </c>
    </row>
    <row r="58" spans="1:15" x14ac:dyDescent="0.3">
      <c r="A58" t="s">
        <v>146</v>
      </c>
      <c r="B58" s="7">
        <v>43857</v>
      </c>
      <c r="C58" s="10">
        <f>YEAR(Orders[[#This Row],[Order_Date]])</f>
        <v>2020</v>
      </c>
      <c r="D58" t="s">
        <v>147</v>
      </c>
      <c r="E58" t="s">
        <v>64</v>
      </c>
      <c r="F58" s="10">
        <v>3</v>
      </c>
      <c r="G58" t="s">
        <v>6309</v>
      </c>
      <c r="H58" t="s">
        <v>6310</v>
      </c>
      <c r="I58" t="s">
        <v>2219</v>
      </c>
      <c r="J58" t="s">
        <v>1940</v>
      </c>
      <c r="K58" t="s">
        <v>1941</v>
      </c>
      <c r="L58" s="4">
        <v>3.645</v>
      </c>
      <c r="M58" s="4">
        <v>10.935</v>
      </c>
      <c r="N58" t="s">
        <v>6216</v>
      </c>
      <c r="O58" t="s">
        <v>6202</v>
      </c>
    </row>
    <row r="59" spans="1:15" x14ac:dyDescent="0.3">
      <c r="A59" t="s">
        <v>148</v>
      </c>
      <c r="B59" s="7">
        <v>44759</v>
      </c>
      <c r="C59" s="10">
        <f>YEAR(Orders[[#This Row],[Order_Date]])</f>
        <v>2022</v>
      </c>
      <c r="D59" t="s">
        <v>149</v>
      </c>
      <c r="E59" t="s">
        <v>150</v>
      </c>
      <c r="F59" s="10">
        <v>4</v>
      </c>
      <c r="G59" t="s">
        <v>6311</v>
      </c>
      <c r="H59" t="s">
        <v>6312</v>
      </c>
      <c r="I59" t="s">
        <v>2224</v>
      </c>
      <c r="J59" t="s">
        <v>1940</v>
      </c>
      <c r="K59" t="s">
        <v>1950</v>
      </c>
      <c r="L59" s="4">
        <v>14.85</v>
      </c>
      <c r="M59" s="4">
        <v>59.4</v>
      </c>
      <c r="N59" t="s">
        <v>6211</v>
      </c>
      <c r="O59" t="s">
        <v>6202</v>
      </c>
    </row>
    <row r="60" spans="1:15" x14ac:dyDescent="0.3">
      <c r="A60" t="s">
        <v>151</v>
      </c>
      <c r="B60" s="7">
        <v>44624</v>
      </c>
      <c r="C60" s="10">
        <f>YEAR(Orders[[#This Row],[Order_Date]])</f>
        <v>2022</v>
      </c>
      <c r="D60" t="s">
        <v>152</v>
      </c>
      <c r="E60" t="s">
        <v>122</v>
      </c>
      <c r="F60" s="10">
        <v>3</v>
      </c>
      <c r="G60" t="s">
        <v>6313</v>
      </c>
      <c r="H60" t="s">
        <v>6314</v>
      </c>
      <c r="I60" t="s">
        <v>2228</v>
      </c>
      <c r="J60" t="s">
        <v>1940</v>
      </c>
      <c r="K60" t="s">
        <v>1941</v>
      </c>
      <c r="L60" s="4">
        <v>29.784999999999997</v>
      </c>
      <c r="M60" s="4">
        <v>89.35499999999999</v>
      </c>
      <c r="N60" t="s">
        <v>6216</v>
      </c>
      <c r="O60" t="s">
        <v>6204</v>
      </c>
    </row>
    <row r="61" spans="1:15" x14ac:dyDescent="0.3">
      <c r="A61" t="s">
        <v>153</v>
      </c>
      <c r="B61" s="7">
        <v>44537</v>
      </c>
      <c r="C61" s="10">
        <f>YEAR(Orders[[#This Row],[Order_Date]])</f>
        <v>2021</v>
      </c>
      <c r="D61" t="s">
        <v>154</v>
      </c>
      <c r="E61" t="s">
        <v>91</v>
      </c>
      <c r="F61" s="10">
        <v>3</v>
      </c>
      <c r="G61" t="s">
        <v>6315</v>
      </c>
      <c r="H61" t="s">
        <v>6316</v>
      </c>
      <c r="I61" t="s">
        <v>2232</v>
      </c>
      <c r="J61" t="s">
        <v>1940</v>
      </c>
      <c r="K61" t="s">
        <v>1941</v>
      </c>
      <c r="L61" s="4">
        <v>8.73</v>
      </c>
      <c r="M61" s="4">
        <v>26.19</v>
      </c>
      <c r="N61" t="s">
        <v>6208</v>
      </c>
      <c r="O61" t="s">
        <v>6204</v>
      </c>
    </row>
    <row r="62" spans="1:15" x14ac:dyDescent="0.3">
      <c r="A62" t="s">
        <v>155</v>
      </c>
      <c r="B62" s="7">
        <v>44252</v>
      </c>
      <c r="C62" s="10">
        <f>YEAR(Orders[[#This Row],[Order_Date]])</f>
        <v>2021</v>
      </c>
      <c r="D62" t="s">
        <v>156</v>
      </c>
      <c r="E62" t="s">
        <v>131</v>
      </c>
      <c r="F62" s="10">
        <v>5</v>
      </c>
      <c r="G62" t="s">
        <v>6317</v>
      </c>
      <c r="H62" t="s">
        <v>6318</v>
      </c>
      <c r="I62" t="s">
        <v>2237</v>
      </c>
      <c r="J62" t="s">
        <v>1940</v>
      </c>
      <c r="K62" t="s">
        <v>1950</v>
      </c>
      <c r="L62" s="4">
        <v>22.884999999999998</v>
      </c>
      <c r="M62" s="4">
        <v>114.42499999999998</v>
      </c>
      <c r="N62" t="s">
        <v>6216</v>
      </c>
      <c r="O62" t="s">
        <v>6203</v>
      </c>
    </row>
    <row r="63" spans="1:15" x14ac:dyDescent="0.3">
      <c r="A63" t="s">
        <v>157</v>
      </c>
      <c r="B63" s="7">
        <v>43521</v>
      </c>
      <c r="C63" s="10">
        <f>YEAR(Orders[[#This Row],[Order_Date]])</f>
        <v>2019</v>
      </c>
      <c r="D63" t="s">
        <v>158</v>
      </c>
      <c r="E63" t="s">
        <v>159</v>
      </c>
      <c r="F63" s="10">
        <v>5</v>
      </c>
      <c r="G63" t="s">
        <v>6319</v>
      </c>
      <c r="H63" t="s">
        <v>6320</v>
      </c>
      <c r="I63" t="s">
        <v>2241</v>
      </c>
      <c r="J63" t="s">
        <v>2115</v>
      </c>
      <c r="K63" t="s">
        <v>1941</v>
      </c>
      <c r="L63" s="4">
        <v>5.3699999999999992</v>
      </c>
      <c r="M63" s="4">
        <v>26.849999999999994</v>
      </c>
      <c r="N63" t="s">
        <v>6216</v>
      </c>
      <c r="O63" t="s">
        <v>6201</v>
      </c>
    </row>
    <row r="64" spans="1:15" x14ac:dyDescent="0.3">
      <c r="A64" t="s">
        <v>160</v>
      </c>
      <c r="B64" s="7">
        <v>43505</v>
      </c>
      <c r="C64" s="10">
        <f>YEAR(Orders[[#This Row],[Order_Date]])</f>
        <v>2019</v>
      </c>
      <c r="D64" t="s">
        <v>161</v>
      </c>
      <c r="E64" t="s">
        <v>32</v>
      </c>
      <c r="F64" s="10">
        <v>5</v>
      </c>
      <c r="G64" t="s">
        <v>6321</v>
      </c>
      <c r="H64" t="s">
        <v>6322</v>
      </c>
      <c r="I64" t="s">
        <v>2246</v>
      </c>
      <c r="J64" t="s">
        <v>1940</v>
      </c>
      <c r="K64" t="s">
        <v>1941</v>
      </c>
      <c r="L64" s="4">
        <v>4.7549999999999999</v>
      </c>
      <c r="M64" s="4">
        <v>23.774999999999999</v>
      </c>
      <c r="N64" t="s">
        <v>6211</v>
      </c>
      <c r="O64" t="s">
        <v>6204</v>
      </c>
    </row>
    <row r="65" spans="1:15" x14ac:dyDescent="0.3">
      <c r="A65" t="s">
        <v>162</v>
      </c>
      <c r="B65" s="7">
        <v>43868</v>
      </c>
      <c r="C65" s="10">
        <f>YEAR(Orders[[#This Row],[Order_Date]])</f>
        <v>2020</v>
      </c>
      <c r="D65" t="s">
        <v>163</v>
      </c>
      <c r="E65" t="s">
        <v>80</v>
      </c>
      <c r="F65" s="10">
        <v>1</v>
      </c>
      <c r="G65" t="s">
        <v>6323</v>
      </c>
      <c r="H65" t="s">
        <v>6324</v>
      </c>
      <c r="I65" t="s">
        <v>2251</v>
      </c>
      <c r="J65" t="s">
        <v>1940</v>
      </c>
      <c r="K65" t="s">
        <v>1950</v>
      </c>
      <c r="L65" s="4">
        <v>6.75</v>
      </c>
      <c r="M65" s="4">
        <v>6.75</v>
      </c>
      <c r="N65" t="s">
        <v>6208</v>
      </c>
      <c r="O65" t="s">
        <v>6203</v>
      </c>
    </row>
    <row r="66" spans="1:15" x14ac:dyDescent="0.3">
      <c r="A66" t="s">
        <v>164</v>
      </c>
      <c r="B66" s="7">
        <v>43913</v>
      </c>
      <c r="C66" s="10">
        <f>YEAR(Orders[[#This Row],[Order_Date]])</f>
        <v>2020</v>
      </c>
      <c r="D66" t="s">
        <v>165</v>
      </c>
      <c r="E66" t="s">
        <v>35</v>
      </c>
      <c r="F66" s="10">
        <v>6</v>
      </c>
      <c r="G66" t="s">
        <v>6325</v>
      </c>
      <c r="H66" t="s">
        <v>6326</v>
      </c>
      <c r="I66" t="s">
        <v>2255</v>
      </c>
      <c r="J66" t="s">
        <v>1940</v>
      </c>
      <c r="K66" t="s">
        <v>1941</v>
      </c>
      <c r="L66" s="4">
        <v>5.97</v>
      </c>
      <c r="M66" s="4">
        <v>35.82</v>
      </c>
      <c r="N66" t="s">
        <v>6208</v>
      </c>
      <c r="O66" t="s">
        <v>6201</v>
      </c>
    </row>
    <row r="67" spans="1:15" x14ac:dyDescent="0.3">
      <c r="A67" t="s">
        <v>166</v>
      </c>
      <c r="B67" s="7">
        <v>44626</v>
      </c>
      <c r="C67" s="10">
        <f>YEAR(Orders[[#This Row],[Order_Date]])</f>
        <v>2022</v>
      </c>
      <c r="D67" t="s">
        <v>167</v>
      </c>
      <c r="E67" t="s">
        <v>48</v>
      </c>
      <c r="F67" s="10">
        <v>4</v>
      </c>
      <c r="G67" t="s">
        <v>6327</v>
      </c>
      <c r="H67" t="s">
        <v>6328</v>
      </c>
      <c r="I67" t="s">
        <v>2260</v>
      </c>
      <c r="J67" t="s">
        <v>1940</v>
      </c>
      <c r="K67" t="s">
        <v>1941</v>
      </c>
      <c r="L67" s="4">
        <v>20.584999999999997</v>
      </c>
      <c r="M67" s="4">
        <v>82.339999999999989</v>
      </c>
      <c r="N67" t="s">
        <v>6216</v>
      </c>
      <c r="O67" t="s">
        <v>6201</v>
      </c>
    </row>
    <row r="68" spans="1:15" x14ac:dyDescent="0.3">
      <c r="A68" t="s">
        <v>168</v>
      </c>
      <c r="B68" s="7">
        <v>44666</v>
      </c>
      <c r="C68" s="10">
        <f>YEAR(Orders[[#This Row],[Order_Date]])</f>
        <v>2022</v>
      </c>
      <c r="D68" t="s">
        <v>169</v>
      </c>
      <c r="E68" t="s">
        <v>170</v>
      </c>
      <c r="F68" s="10">
        <v>1</v>
      </c>
      <c r="G68" t="s">
        <v>6329</v>
      </c>
      <c r="H68" t="s">
        <v>6330</v>
      </c>
      <c r="I68" t="s">
        <v>2265</v>
      </c>
      <c r="J68" t="s">
        <v>1940</v>
      </c>
      <c r="K68" t="s">
        <v>1941</v>
      </c>
      <c r="L68" s="4">
        <v>7.169999999999999</v>
      </c>
      <c r="M68" s="4">
        <v>7.169999999999999</v>
      </c>
      <c r="N68" t="s">
        <v>6211</v>
      </c>
      <c r="O68" t="s">
        <v>6201</v>
      </c>
    </row>
    <row r="69" spans="1:15" x14ac:dyDescent="0.3">
      <c r="A69" t="s">
        <v>171</v>
      </c>
      <c r="B69" s="7">
        <v>44519</v>
      </c>
      <c r="C69" s="10">
        <f>YEAR(Orders[[#This Row],[Order_Date]])</f>
        <v>2021</v>
      </c>
      <c r="D69" t="s">
        <v>172</v>
      </c>
      <c r="E69" t="s">
        <v>32</v>
      </c>
      <c r="F69" s="10">
        <v>2</v>
      </c>
      <c r="G69" t="s">
        <v>6331</v>
      </c>
      <c r="H69" t="s">
        <v>6332</v>
      </c>
      <c r="I69" t="s">
        <v>2270</v>
      </c>
      <c r="J69" t="s">
        <v>1940</v>
      </c>
      <c r="K69" t="s">
        <v>1950</v>
      </c>
      <c r="L69" s="4">
        <v>4.7549999999999999</v>
      </c>
      <c r="M69" s="4">
        <v>9.51</v>
      </c>
      <c r="N69" t="s">
        <v>6211</v>
      </c>
      <c r="O69" t="s">
        <v>6204</v>
      </c>
    </row>
    <row r="70" spans="1:15" x14ac:dyDescent="0.3">
      <c r="A70" t="s">
        <v>173</v>
      </c>
      <c r="B70" s="7">
        <v>43754</v>
      </c>
      <c r="C70" s="10">
        <f>YEAR(Orders[[#This Row],[Order_Date]])</f>
        <v>2019</v>
      </c>
      <c r="D70" t="s">
        <v>174</v>
      </c>
      <c r="E70" t="s">
        <v>175</v>
      </c>
      <c r="F70" s="10">
        <v>1</v>
      </c>
      <c r="G70" t="s">
        <v>6333</v>
      </c>
      <c r="H70" t="s">
        <v>6334</v>
      </c>
      <c r="I70" t="s">
        <v>2275</v>
      </c>
      <c r="J70" t="s">
        <v>1940</v>
      </c>
      <c r="K70" t="s">
        <v>1950</v>
      </c>
      <c r="L70" s="4">
        <v>2.9849999999999999</v>
      </c>
      <c r="M70" s="4">
        <v>2.9849999999999999</v>
      </c>
      <c r="N70" t="s">
        <v>6208</v>
      </c>
      <c r="O70" t="s">
        <v>6201</v>
      </c>
    </row>
    <row r="71" spans="1:15" x14ac:dyDescent="0.3">
      <c r="A71" t="s">
        <v>176</v>
      </c>
      <c r="B71" s="7">
        <v>43795</v>
      </c>
      <c r="C71" s="10">
        <f>YEAR(Orders[[#This Row],[Order_Date]])</f>
        <v>2019</v>
      </c>
      <c r="D71" t="s">
        <v>177</v>
      </c>
      <c r="E71" t="s">
        <v>15</v>
      </c>
      <c r="F71" s="10">
        <v>6</v>
      </c>
      <c r="G71" t="s">
        <v>6335</v>
      </c>
      <c r="H71" t="s">
        <v>6336</v>
      </c>
      <c r="I71" t="s">
        <v>2280</v>
      </c>
      <c r="J71" t="s">
        <v>2115</v>
      </c>
      <c r="K71" t="s">
        <v>1941</v>
      </c>
      <c r="L71" s="4">
        <v>9.9499999999999993</v>
      </c>
      <c r="M71" s="4">
        <v>59.699999999999996</v>
      </c>
      <c r="N71" t="s">
        <v>6208</v>
      </c>
      <c r="O71" t="s">
        <v>6201</v>
      </c>
    </row>
    <row r="72" spans="1:15" x14ac:dyDescent="0.3">
      <c r="A72" t="s">
        <v>178</v>
      </c>
      <c r="B72" s="7">
        <v>43646</v>
      </c>
      <c r="C72" s="10">
        <f>YEAR(Orders[[#This Row],[Order_Date]])</f>
        <v>2019</v>
      </c>
      <c r="D72" t="s">
        <v>179</v>
      </c>
      <c r="E72" t="s">
        <v>43</v>
      </c>
      <c r="F72" s="10">
        <v>4</v>
      </c>
      <c r="G72" t="s">
        <v>6337</v>
      </c>
      <c r="H72" t="s">
        <v>6338</v>
      </c>
      <c r="I72" t="s">
        <v>2286</v>
      </c>
      <c r="J72" t="s">
        <v>1940</v>
      </c>
      <c r="K72" t="s">
        <v>1950</v>
      </c>
      <c r="L72" s="4">
        <v>34.154999999999994</v>
      </c>
      <c r="M72" s="4">
        <v>136.61999999999998</v>
      </c>
      <c r="N72" t="s">
        <v>6211</v>
      </c>
      <c r="O72" t="s">
        <v>6202</v>
      </c>
    </row>
    <row r="73" spans="1:15" x14ac:dyDescent="0.3">
      <c r="A73" t="s">
        <v>180</v>
      </c>
      <c r="B73" s="7">
        <v>44200</v>
      </c>
      <c r="C73" s="10">
        <f>YEAR(Orders[[#This Row],[Order_Date]])</f>
        <v>2021</v>
      </c>
      <c r="D73" t="s">
        <v>181</v>
      </c>
      <c r="E73" t="s">
        <v>32</v>
      </c>
      <c r="F73" s="10">
        <v>2</v>
      </c>
      <c r="G73" t="s">
        <v>6339</v>
      </c>
      <c r="H73" t="s">
        <v>6340</v>
      </c>
      <c r="I73" t="s">
        <v>2291</v>
      </c>
      <c r="J73" t="s">
        <v>1948</v>
      </c>
      <c r="K73" t="s">
        <v>1950</v>
      </c>
      <c r="L73" s="4">
        <v>4.7549999999999999</v>
      </c>
      <c r="M73" s="4">
        <v>9.51</v>
      </c>
      <c r="N73" t="s">
        <v>6211</v>
      </c>
      <c r="O73" t="s">
        <v>6204</v>
      </c>
    </row>
    <row r="74" spans="1:15" x14ac:dyDescent="0.3">
      <c r="A74" t="s">
        <v>182</v>
      </c>
      <c r="B74" s="7">
        <v>44131</v>
      </c>
      <c r="C74" s="10">
        <f>YEAR(Orders[[#This Row],[Order_Date]])</f>
        <v>2020</v>
      </c>
      <c r="D74" t="s">
        <v>183</v>
      </c>
      <c r="E74" t="s">
        <v>184</v>
      </c>
      <c r="F74" s="10">
        <v>3</v>
      </c>
      <c r="G74" t="s">
        <v>6341</v>
      </c>
      <c r="H74" t="s">
        <v>6342</v>
      </c>
      <c r="I74" t="s">
        <v>2143</v>
      </c>
      <c r="J74" t="s">
        <v>1940</v>
      </c>
      <c r="K74" t="s">
        <v>1950</v>
      </c>
      <c r="L74" s="4">
        <v>25.874999999999996</v>
      </c>
      <c r="M74" s="4">
        <v>77.624999999999986</v>
      </c>
      <c r="N74" t="s">
        <v>6208</v>
      </c>
      <c r="O74" t="s">
        <v>6203</v>
      </c>
    </row>
    <row r="75" spans="1:15" x14ac:dyDescent="0.3">
      <c r="A75" t="s">
        <v>185</v>
      </c>
      <c r="B75" s="7">
        <v>44362</v>
      </c>
      <c r="C75" s="10">
        <f>YEAR(Orders[[#This Row],[Order_Date]])</f>
        <v>2021</v>
      </c>
      <c r="D75" t="s">
        <v>186</v>
      </c>
      <c r="E75" t="s">
        <v>90</v>
      </c>
      <c r="F75" s="10">
        <v>5</v>
      </c>
      <c r="G75" t="s">
        <v>6343</v>
      </c>
      <c r="H75" t="s">
        <v>6344</v>
      </c>
      <c r="I75" t="s">
        <v>2299</v>
      </c>
      <c r="J75" t="s">
        <v>1940</v>
      </c>
      <c r="K75" t="s">
        <v>1941</v>
      </c>
      <c r="L75" s="4">
        <v>4.3650000000000002</v>
      </c>
      <c r="M75" s="4">
        <v>21.825000000000003</v>
      </c>
      <c r="N75" t="s">
        <v>6208</v>
      </c>
      <c r="O75" t="s">
        <v>6204</v>
      </c>
    </row>
    <row r="76" spans="1:15" x14ac:dyDescent="0.3">
      <c r="A76" t="s">
        <v>187</v>
      </c>
      <c r="B76" s="7">
        <v>44396</v>
      </c>
      <c r="C76" s="10">
        <f>YEAR(Orders[[#This Row],[Order_Date]])</f>
        <v>2021</v>
      </c>
      <c r="D76" t="s">
        <v>188</v>
      </c>
      <c r="E76" t="s">
        <v>189</v>
      </c>
      <c r="F76" s="10">
        <v>2</v>
      </c>
      <c r="G76" t="s">
        <v>6345</v>
      </c>
      <c r="H76" t="s">
        <v>6346</v>
      </c>
      <c r="I76" t="s">
        <v>1961</v>
      </c>
      <c r="J76" t="s">
        <v>1940</v>
      </c>
      <c r="K76" t="s">
        <v>1941</v>
      </c>
      <c r="L76" s="4">
        <v>8.91</v>
      </c>
      <c r="M76" s="4">
        <v>17.82</v>
      </c>
      <c r="N76" t="s">
        <v>6211</v>
      </c>
      <c r="O76" t="s">
        <v>6202</v>
      </c>
    </row>
    <row r="77" spans="1:15" x14ac:dyDescent="0.3">
      <c r="A77" t="s">
        <v>190</v>
      </c>
      <c r="B77" s="7">
        <v>44400</v>
      </c>
      <c r="C77" s="10">
        <f>YEAR(Orders[[#This Row],[Order_Date]])</f>
        <v>2021</v>
      </c>
      <c r="D77" t="s">
        <v>191</v>
      </c>
      <c r="E77" t="s">
        <v>192</v>
      </c>
      <c r="F77" s="10">
        <v>6</v>
      </c>
      <c r="G77" t="s">
        <v>6347</v>
      </c>
      <c r="H77" t="s">
        <v>6348</v>
      </c>
      <c r="I77" t="s">
        <v>2308</v>
      </c>
      <c r="J77" t="s">
        <v>1948</v>
      </c>
      <c r="K77" t="s">
        <v>1941</v>
      </c>
      <c r="L77" s="4">
        <v>8.9499999999999993</v>
      </c>
      <c r="M77" s="4">
        <v>53.699999999999996</v>
      </c>
      <c r="N77" t="s">
        <v>6216</v>
      </c>
      <c r="O77" t="s">
        <v>6201</v>
      </c>
    </row>
    <row r="78" spans="1:15" x14ac:dyDescent="0.3">
      <c r="A78" t="s">
        <v>193</v>
      </c>
      <c r="B78" s="7">
        <v>43855</v>
      </c>
      <c r="C78" s="10">
        <f>YEAR(Orders[[#This Row],[Order_Date]])</f>
        <v>2020</v>
      </c>
      <c r="D78" t="s">
        <v>194</v>
      </c>
      <c r="E78" t="s">
        <v>195</v>
      </c>
      <c r="F78" s="10">
        <v>1</v>
      </c>
      <c r="G78" t="s">
        <v>6349</v>
      </c>
      <c r="H78" t="s">
        <v>6350</v>
      </c>
      <c r="I78" t="s">
        <v>2313</v>
      </c>
      <c r="J78" t="s">
        <v>1948</v>
      </c>
      <c r="K78" t="s">
        <v>1941</v>
      </c>
      <c r="L78" s="4">
        <v>3.5849999999999995</v>
      </c>
      <c r="M78" s="4">
        <v>3.5849999999999995</v>
      </c>
      <c r="N78" t="s">
        <v>6211</v>
      </c>
      <c r="O78" t="s">
        <v>6201</v>
      </c>
    </row>
    <row r="79" spans="1:15" x14ac:dyDescent="0.3">
      <c r="A79" t="s">
        <v>196</v>
      </c>
      <c r="B79" s="7">
        <v>43594</v>
      </c>
      <c r="C79" s="10">
        <f>YEAR(Orders[[#This Row],[Order_Date]])</f>
        <v>2019</v>
      </c>
      <c r="D79" t="s">
        <v>197</v>
      </c>
      <c r="E79" t="s">
        <v>64</v>
      </c>
      <c r="F79" s="10">
        <v>2</v>
      </c>
      <c r="G79" t="s">
        <v>6351</v>
      </c>
      <c r="H79" t="s">
        <v>6352</v>
      </c>
      <c r="I79" t="s">
        <v>2319</v>
      </c>
      <c r="J79" t="s">
        <v>1940</v>
      </c>
      <c r="K79" t="s">
        <v>1950</v>
      </c>
      <c r="L79" s="4">
        <v>3.645</v>
      </c>
      <c r="M79" s="4">
        <v>7.29</v>
      </c>
      <c r="N79" t="s">
        <v>6216</v>
      </c>
      <c r="O79" t="s">
        <v>6202</v>
      </c>
    </row>
    <row r="80" spans="1:15" x14ac:dyDescent="0.3">
      <c r="A80" t="s">
        <v>198</v>
      </c>
      <c r="B80" s="7">
        <v>43920</v>
      </c>
      <c r="C80" s="10">
        <f>YEAR(Orders[[#This Row],[Order_Date]])</f>
        <v>2020</v>
      </c>
      <c r="D80" t="s">
        <v>199</v>
      </c>
      <c r="E80" t="s">
        <v>80</v>
      </c>
      <c r="F80" s="10">
        <v>6</v>
      </c>
      <c r="G80" t="s">
        <v>6353</v>
      </c>
      <c r="H80" t="s">
        <v>6354</v>
      </c>
      <c r="I80" t="s">
        <v>2324</v>
      </c>
      <c r="J80" t="s">
        <v>1940</v>
      </c>
      <c r="K80" t="s">
        <v>1941</v>
      </c>
      <c r="L80" s="4">
        <v>6.75</v>
      </c>
      <c r="M80" s="4">
        <v>40.5</v>
      </c>
      <c r="N80" t="s">
        <v>6208</v>
      </c>
      <c r="O80" t="s">
        <v>6203</v>
      </c>
    </row>
    <row r="81" spans="1:15" x14ac:dyDescent="0.3">
      <c r="A81" t="s">
        <v>200</v>
      </c>
      <c r="B81" s="7">
        <v>44633</v>
      </c>
      <c r="C81" s="10">
        <f>YEAR(Orders[[#This Row],[Order_Date]])</f>
        <v>2022</v>
      </c>
      <c r="D81" t="s">
        <v>201</v>
      </c>
      <c r="E81" t="s">
        <v>202</v>
      </c>
      <c r="F81" s="10">
        <v>4</v>
      </c>
      <c r="G81" t="s">
        <v>6355</v>
      </c>
      <c r="H81" t="s">
        <v>6356</v>
      </c>
      <c r="I81" t="s">
        <v>2329</v>
      </c>
      <c r="J81" t="s">
        <v>1940</v>
      </c>
      <c r="K81" t="s">
        <v>1950</v>
      </c>
      <c r="L81" s="4">
        <v>11.95</v>
      </c>
      <c r="M81" s="4">
        <v>47.8</v>
      </c>
      <c r="N81" t="s">
        <v>6211</v>
      </c>
      <c r="O81" t="s">
        <v>6201</v>
      </c>
    </row>
    <row r="82" spans="1:15" x14ac:dyDescent="0.3">
      <c r="A82" t="s">
        <v>203</v>
      </c>
      <c r="B82" s="7">
        <v>43572</v>
      </c>
      <c r="C82" s="10">
        <f>YEAR(Orders[[#This Row],[Order_Date]])</f>
        <v>2019</v>
      </c>
      <c r="D82" t="s">
        <v>204</v>
      </c>
      <c r="E82" t="s">
        <v>205</v>
      </c>
      <c r="F82" s="10">
        <v>5</v>
      </c>
      <c r="G82" t="s">
        <v>6357</v>
      </c>
      <c r="H82" t="s">
        <v>6358</v>
      </c>
      <c r="I82" t="s">
        <v>2334</v>
      </c>
      <c r="J82" t="s">
        <v>1940</v>
      </c>
      <c r="K82" t="s">
        <v>1941</v>
      </c>
      <c r="L82" s="4">
        <v>7.77</v>
      </c>
      <c r="M82" s="4">
        <v>38.849999999999994</v>
      </c>
      <c r="N82" t="s">
        <v>6211</v>
      </c>
      <c r="O82" t="s">
        <v>6203</v>
      </c>
    </row>
    <row r="83" spans="1:15" x14ac:dyDescent="0.3">
      <c r="A83" t="s">
        <v>206</v>
      </c>
      <c r="B83" s="7">
        <v>43763</v>
      </c>
      <c r="C83" s="10">
        <f>YEAR(Orders[[#This Row],[Order_Date]])</f>
        <v>2019</v>
      </c>
      <c r="D83" t="s">
        <v>207</v>
      </c>
      <c r="E83" t="s">
        <v>117</v>
      </c>
      <c r="F83" s="10">
        <v>3</v>
      </c>
      <c r="G83" t="s">
        <v>6359</v>
      </c>
      <c r="H83" t="s">
        <v>6360</v>
      </c>
      <c r="I83" t="s">
        <v>2339</v>
      </c>
      <c r="J83" t="s">
        <v>1940</v>
      </c>
      <c r="K83" t="s">
        <v>1941</v>
      </c>
      <c r="L83" s="4">
        <v>36.454999999999998</v>
      </c>
      <c r="M83" s="4">
        <v>109.36499999999999</v>
      </c>
      <c r="N83" t="s">
        <v>6211</v>
      </c>
      <c r="O83" t="s">
        <v>6204</v>
      </c>
    </row>
    <row r="84" spans="1:15" x14ac:dyDescent="0.3">
      <c r="A84" t="s">
        <v>208</v>
      </c>
      <c r="B84" s="7">
        <v>43721</v>
      </c>
      <c r="C84" s="10">
        <f>YEAR(Orders[[#This Row],[Order_Date]])</f>
        <v>2019</v>
      </c>
      <c r="D84" t="s">
        <v>209</v>
      </c>
      <c r="E84" t="s">
        <v>210</v>
      </c>
      <c r="F84" s="10">
        <v>3</v>
      </c>
      <c r="G84" t="s">
        <v>6361</v>
      </c>
      <c r="H84" t="s">
        <v>6362</v>
      </c>
      <c r="I84" t="s">
        <v>2344</v>
      </c>
      <c r="J84" t="s">
        <v>1948</v>
      </c>
      <c r="K84" t="s">
        <v>1941</v>
      </c>
      <c r="L84" s="4">
        <v>33.464999999999996</v>
      </c>
      <c r="M84" s="4">
        <v>100.39499999999998</v>
      </c>
      <c r="N84" t="s">
        <v>6208</v>
      </c>
      <c r="O84" t="s">
        <v>6204</v>
      </c>
    </row>
    <row r="85" spans="1:15" x14ac:dyDescent="0.3">
      <c r="A85" t="s">
        <v>211</v>
      </c>
      <c r="B85" s="7">
        <v>43933</v>
      </c>
      <c r="C85" s="10">
        <f>YEAR(Orders[[#This Row],[Order_Date]])</f>
        <v>2020</v>
      </c>
      <c r="D85" t="s">
        <v>212</v>
      </c>
      <c r="E85" t="s">
        <v>48</v>
      </c>
      <c r="F85" s="10">
        <v>4</v>
      </c>
      <c r="G85" t="s">
        <v>6363</v>
      </c>
      <c r="H85" t="s">
        <v>6364</v>
      </c>
      <c r="I85" t="s">
        <v>2349</v>
      </c>
      <c r="J85" t="s">
        <v>1940</v>
      </c>
      <c r="K85" t="s">
        <v>1941</v>
      </c>
      <c r="L85" s="4">
        <v>20.584999999999997</v>
      </c>
      <c r="M85" s="4">
        <v>82.339999999999989</v>
      </c>
      <c r="N85" t="s">
        <v>6216</v>
      </c>
      <c r="O85" t="s">
        <v>6201</v>
      </c>
    </row>
    <row r="86" spans="1:15" x14ac:dyDescent="0.3">
      <c r="A86" t="s">
        <v>213</v>
      </c>
      <c r="B86" s="7">
        <v>43783</v>
      </c>
      <c r="C86" s="10">
        <f>YEAR(Orders[[#This Row],[Order_Date]])</f>
        <v>2019</v>
      </c>
      <c r="D86" t="s">
        <v>214</v>
      </c>
      <c r="E86" t="s">
        <v>96</v>
      </c>
      <c r="F86" s="10">
        <v>1</v>
      </c>
      <c r="G86" t="s">
        <v>6365</v>
      </c>
      <c r="H86" t="s">
        <v>6366</v>
      </c>
      <c r="I86" t="s">
        <v>2354</v>
      </c>
      <c r="J86" t="s">
        <v>1940</v>
      </c>
      <c r="K86" t="s">
        <v>1950</v>
      </c>
      <c r="L86" s="4">
        <v>9.51</v>
      </c>
      <c r="M86" s="4">
        <v>9.51</v>
      </c>
      <c r="N86" t="s">
        <v>6211</v>
      </c>
      <c r="O86" t="s">
        <v>6204</v>
      </c>
    </row>
    <row r="87" spans="1:15" x14ac:dyDescent="0.3">
      <c r="A87" t="s">
        <v>215</v>
      </c>
      <c r="B87" s="7">
        <v>43664</v>
      </c>
      <c r="C87" s="10">
        <f>YEAR(Orders[[#This Row],[Order_Date]])</f>
        <v>2019</v>
      </c>
      <c r="D87" t="s">
        <v>216</v>
      </c>
      <c r="E87" t="s">
        <v>217</v>
      </c>
      <c r="F87" s="10">
        <v>3</v>
      </c>
      <c r="G87" t="s">
        <v>6367</v>
      </c>
      <c r="H87" t="s">
        <v>6368</v>
      </c>
      <c r="I87" t="s">
        <v>2265</v>
      </c>
      <c r="J87" t="s">
        <v>1940</v>
      </c>
      <c r="K87" t="s">
        <v>1950</v>
      </c>
      <c r="L87" s="4">
        <v>29.784999999999997</v>
      </c>
      <c r="M87" s="4">
        <v>89.35499999999999</v>
      </c>
      <c r="N87" t="s">
        <v>6211</v>
      </c>
      <c r="O87" t="s">
        <v>6203</v>
      </c>
    </row>
    <row r="88" spans="1:15" x14ac:dyDescent="0.3">
      <c r="A88" t="s">
        <v>215</v>
      </c>
      <c r="B88" s="7">
        <v>43664</v>
      </c>
      <c r="C88" s="10">
        <f>YEAR(Orders[[#This Row],[Order_Date]])</f>
        <v>2019</v>
      </c>
      <c r="D88" t="s">
        <v>216</v>
      </c>
      <c r="E88" t="s">
        <v>67</v>
      </c>
      <c r="F88" s="10">
        <v>4</v>
      </c>
      <c r="G88" t="s">
        <v>6367</v>
      </c>
      <c r="H88" t="s">
        <v>6368</v>
      </c>
      <c r="I88" t="s">
        <v>2265</v>
      </c>
      <c r="J88" t="s">
        <v>1940</v>
      </c>
      <c r="K88" t="s">
        <v>1950</v>
      </c>
      <c r="L88" s="4">
        <v>2.9849999999999999</v>
      </c>
      <c r="M88" s="4">
        <v>11.94</v>
      </c>
      <c r="N88" t="s">
        <v>6216</v>
      </c>
      <c r="O88" t="s">
        <v>6203</v>
      </c>
    </row>
    <row r="89" spans="1:15" x14ac:dyDescent="0.3">
      <c r="A89" t="s">
        <v>218</v>
      </c>
      <c r="B89" s="7">
        <v>44289</v>
      </c>
      <c r="C89" s="10">
        <f>YEAR(Orders[[#This Row],[Order_Date]])</f>
        <v>2021</v>
      </c>
      <c r="D89" t="s">
        <v>219</v>
      </c>
      <c r="E89" t="s">
        <v>74</v>
      </c>
      <c r="F89" s="10">
        <v>3</v>
      </c>
      <c r="G89" t="s">
        <v>6369</v>
      </c>
      <c r="H89" t="s">
        <v>6370</v>
      </c>
      <c r="I89" t="s">
        <v>2365</v>
      </c>
      <c r="J89" t="s">
        <v>1940</v>
      </c>
      <c r="K89" t="s">
        <v>1950</v>
      </c>
      <c r="L89" s="4">
        <v>11.25</v>
      </c>
      <c r="M89" s="4">
        <v>33.75</v>
      </c>
      <c r="N89" t="s">
        <v>6208</v>
      </c>
      <c r="O89" t="s">
        <v>6203</v>
      </c>
    </row>
    <row r="90" spans="1:15" x14ac:dyDescent="0.3">
      <c r="A90" t="s">
        <v>220</v>
      </c>
      <c r="B90" s="7">
        <v>44284</v>
      </c>
      <c r="C90" s="10">
        <f>YEAR(Orders[[#This Row],[Order_Date]])</f>
        <v>2021</v>
      </c>
      <c r="D90" t="s">
        <v>221</v>
      </c>
      <c r="E90" t="s">
        <v>202</v>
      </c>
      <c r="F90" s="10">
        <v>3</v>
      </c>
      <c r="G90" t="s">
        <v>6371</v>
      </c>
      <c r="H90" t="s">
        <v>6372</v>
      </c>
      <c r="I90" t="s">
        <v>2369</v>
      </c>
      <c r="J90" t="s">
        <v>1940</v>
      </c>
      <c r="K90" t="s">
        <v>1950</v>
      </c>
      <c r="L90" s="4">
        <v>11.95</v>
      </c>
      <c r="M90" s="4">
        <v>35.849999999999994</v>
      </c>
      <c r="N90" t="s">
        <v>6211</v>
      </c>
      <c r="O90" t="s">
        <v>6201</v>
      </c>
    </row>
    <row r="91" spans="1:15" x14ac:dyDescent="0.3">
      <c r="A91" t="s">
        <v>222</v>
      </c>
      <c r="B91" s="7">
        <v>44545</v>
      </c>
      <c r="C91" s="10">
        <f>YEAR(Orders[[#This Row],[Order_Date]])</f>
        <v>2021</v>
      </c>
      <c r="D91" t="s">
        <v>223</v>
      </c>
      <c r="E91" t="s">
        <v>19</v>
      </c>
      <c r="F91" s="10">
        <v>6</v>
      </c>
      <c r="G91" t="s">
        <v>6373</v>
      </c>
      <c r="H91" t="s">
        <v>6374</v>
      </c>
      <c r="I91" t="s">
        <v>2374</v>
      </c>
      <c r="J91" t="s">
        <v>1940</v>
      </c>
      <c r="K91" t="s">
        <v>1950</v>
      </c>
      <c r="L91" s="4">
        <v>12.95</v>
      </c>
      <c r="M91" s="4">
        <v>77.699999999999989</v>
      </c>
      <c r="N91" t="s">
        <v>6211</v>
      </c>
      <c r="O91" t="s">
        <v>6203</v>
      </c>
    </row>
    <row r="92" spans="1:15" x14ac:dyDescent="0.3">
      <c r="A92" t="s">
        <v>224</v>
      </c>
      <c r="B92" s="7">
        <v>43971</v>
      </c>
      <c r="C92" s="10">
        <f>YEAR(Orders[[#This Row],[Order_Date]])</f>
        <v>2020</v>
      </c>
      <c r="D92" t="s">
        <v>225</v>
      </c>
      <c r="E92" t="s">
        <v>19</v>
      </c>
      <c r="F92" s="10">
        <v>4</v>
      </c>
      <c r="G92" t="s">
        <v>6375</v>
      </c>
      <c r="H92" t="s">
        <v>6376</v>
      </c>
      <c r="I92" t="s">
        <v>1947</v>
      </c>
      <c r="J92" t="s">
        <v>1948</v>
      </c>
      <c r="K92" t="s">
        <v>1941</v>
      </c>
      <c r="L92" s="4">
        <v>12.95</v>
      </c>
      <c r="M92" s="4">
        <v>51.8</v>
      </c>
      <c r="N92" t="s">
        <v>6211</v>
      </c>
      <c r="O92" t="s">
        <v>6203</v>
      </c>
    </row>
    <row r="93" spans="1:15" x14ac:dyDescent="0.3">
      <c r="A93" t="s">
        <v>226</v>
      </c>
      <c r="B93" s="7">
        <v>44137</v>
      </c>
      <c r="C93" s="10">
        <f>YEAR(Orders[[#This Row],[Order_Date]])</f>
        <v>2020</v>
      </c>
      <c r="D93" t="s">
        <v>227</v>
      </c>
      <c r="E93" t="s">
        <v>184</v>
      </c>
      <c r="F93" s="10">
        <v>4</v>
      </c>
      <c r="G93" t="s">
        <v>6377</v>
      </c>
      <c r="H93" t="s">
        <v>6378</v>
      </c>
      <c r="I93" t="s">
        <v>2382</v>
      </c>
      <c r="J93" t="s">
        <v>1940</v>
      </c>
      <c r="K93" t="s">
        <v>1950</v>
      </c>
      <c r="L93" s="4">
        <v>25.874999999999996</v>
      </c>
      <c r="M93" s="4">
        <v>103.49999999999999</v>
      </c>
      <c r="N93" t="s">
        <v>6208</v>
      </c>
      <c r="O93" t="s">
        <v>6203</v>
      </c>
    </row>
    <row r="94" spans="1:15" x14ac:dyDescent="0.3">
      <c r="A94" t="s">
        <v>228</v>
      </c>
      <c r="B94" s="7">
        <v>44037</v>
      </c>
      <c r="C94" s="10">
        <f>YEAR(Orders[[#This Row],[Order_Date]])</f>
        <v>2020</v>
      </c>
      <c r="D94" t="s">
        <v>229</v>
      </c>
      <c r="E94" t="s">
        <v>150</v>
      </c>
      <c r="F94" s="10">
        <v>3</v>
      </c>
      <c r="G94" t="s">
        <v>6379</v>
      </c>
      <c r="H94" t="s">
        <v>6380</v>
      </c>
      <c r="I94" t="s">
        <v>2386</v>
      </c>
      <c r="J94" t="s">
        <v>1940</v>
      </c>
      <c r="K94" t="s">
        <v>1941</v>
      </c>
      <c r="L94" s="4">
        <v>14.85</v>
      </c>
      <c r="M94" s="4">
        <v>44.55</v>
      </c>
      <c r="N94" t="s">
        <v>6211</v>
      </c>
      <c r="O94" t="s">
        <v>6202</v>
      </c>
    </row>
    <row r="95" spans="1:15" x14ac:dyDescent="0.3">
      <c r="A95" t="s">
        <v>230</v>
      </c>
      <c r="B95" s="7">
        <v>43538</v>
      </c>
      <c r="C95" s="10">
        <f>YEAR(Orders[[#This Row],[Order_Date]])</f>
        <v>2019</v>
      </c>
      <c r="D95" t="s">
        <v>231</v>
      </c>
      <c r="E95" t="s">
        <v>189</v>
      </c>
      <c r="F95" s="10">
        <v>4</v>
      </c>
      <c r="G95" t="s">
        <v>6381</v>
      </c>
      <c r="H95" t="s">
        <v>6382</v>
      </c>
      <c r="I95" t="s">
        <v>2391</v>
      </c>
      <c r="J95" t="s">
        <v>2115</v>
      </c>
      <c r="K95" t="s">
        <v>1941</v>
      </c>
      <c r="L95" s="4">
        <v>8.91</v>
      </c>
      <c r="M95" s="4">
        <v>35.64</v>
      </c>
      <c r="N95" t="s">
        <v>6211</v>
      </c>
      <c r="O95" t="s">
        <v>6202</v>
      </c>
    </row>
    <row r="96" spans="1:15" x14ac:dyDescent="0.3">
      <c r="A96" t="s">
        <v>232</v>
      </c>
      <c r="B96" s="7">
        <v>44014</v>
      </c>
      <c r="C96" s="10">
        <f>YEAR(Orders[[#This Row],[Order_Date]])</f>
        <v>2020</v>
      </c>
      <c r="D96" t="s">
        <v>233</v>
      </c>
      <c r="E96" t="s">
        <v>67</v>
      </c>
      <c r="F96" s="10">
        <v>6</v>
      </c>
      <c r="G96" t="s">
        <v>6383</v>
      </c>
      <c r="H96" t="s">
        <v>6384</v>
      </c>
      <c r="I96" t="s">
        <v>2395</v>
      </c>
      <c r="J96" t="s">
        <v>1948</v>
      </c>
      <c r="K96" t="s">
        <v>1941</v>
      </c>
      <c r="L96" s="4">
        <v>2.9849999999999999</v>
      </c>
      <c r="M96" s="4">
        <v>17.91</v>
      </c>
      <c r="N96" t="s">
        <v>6216</v>
      </c>
      <c r="O96" t="s">
        <v>6203</v>
      </c>
    </row>
    <row r="97" spans="1:15" x14ac:dyDescent="0.3">
      <c r="A97" t="s">
        <v>234</v>
      </c>
      <c r="B97" s="7">
        <v>43816</v>
      </c>
      <c r="C97" s="10">
        <f>YEAR(Orders[[#This Row],[Order_Date]])</f>
        <v>2019</v>
      </c>
      <c r="D97" t="s">
        <v>235</v>
      </c>
      <c r="E97" t="s">
        <v>184</v>
      </c>
      <c r="F97" s="10">
        <v>6</v>
      </c>
      <c r="G97" t="s">
        <v>6385</v>
      </c>
      <c r="H97" t="s">
        <v>6386</v>
      </c>
      <c r="I97" t="s">
        <v>2354</v>
      </c>
      <c r="J97" t="s">
        <v>1940</v>
      </c>
      <c r="K97" t="s">
        <v>1950</v>
      </c>
      <c r="L97" s="4">
        <v>25.874999999999996</v>
      </c>
      <c r="M97" s="4">
        <v>155.24999999999997</v>
      </c>
      <c r="N97" t="s">
        <v>6208</v>
      </c>
      <c r="O97" t="s">
        <v>6203</v>
      </c>
    </row>
    <row r="98" spans="1:15" x14ac:dyDescent="0.3">
      <c r="A98" t="s">
        <v>236</v>
      </c>
      <c r="B98" s="7">
        <v>44171</v>
      </c>
      <c r="C98" s="10">
        <f>YEAR(Orders[[#This Row],[Order_Date]])</f>
        <v>2020</v>
      </c>
      <c r="D98" t="s">
        <v>237</v>
      </c>
      <c r="E98" t="s">
        <v>67</v>
      </c>
      <c r="F98" s="10">
        <v>2</v>
      </c>
      <c r="G98" t="s">
        <v>6387</v>
      </c>
      <c r="H98" t="s">
        <v>6388</v>
      </c>
      <c r="I98" t="s">
        <v>2012</v>
      </c>
      <c r="J98" t="s">
        <v>1940</v>
      </c>
      <c r="K98" t="s">
        <v>1950</v>
      </c>
      <c r="L98" s="4">
        <v>2.9849999999999999</v>
      </c>
      <c r="M98" s="4">
        <v>5.97</v>
      </c>
      <c r="N98" t="s">
        <v>6216</v>
      </c>
      <c r="O98" t="s">
        <v>6203</v>
      </c>
    </row>
    <row r="99" spans="1:15" x14ac:dyDescent="0.3">
      <c r="A99" t="s">
        <v>238</v>
      </c>
      <c r="B99" s="7">
        <v>44259</v>
      </c>
      <c r="C99" s="10">
        <f>YEAR(Orders[[#This Row],[Order_Date]])</f>
        <v>2021</v>
      </c>
      <c r="D99" t="s">
        <v>239</v>
      </c>
      <c r="E99" t="s">
        <v>80</v>
      </c>
      <c r="F99" s="10">
        <v>2</v>
      </c>
      <c r="G99" t="s">
        <v>6389</v>
      </c>
      <c r="H99" t="s">
        <v>6390</v>
      </c>
      <c r="I99" t="s">
        <v>2354</v>
      </c>
      <c r="J99" t="s">
        <v>1940</v>
      </c>
      <c r="K99" t="s">
        <v>1950</v>
      </c>
      <c r="L99" s="4">
        <v>6.75</v>
      </c>
      <c r="M99" s="4">
        <v>13.5</v>
      </c>
      <c r="N99" t="s">
        <v>6208</v>
      </c>
      <c r="O99" t="s">
        <v>6203</v>
      </c>
    </row>
    <row r="100" spans="1:15" x14ac:dyDescent="0.3">
      <c r="A100" t="s">
        <v>240</v>
      </c>
      <c r="B100" s="7">
        <v>44394</v>
      </c>
      <c r="C100" s="10">
        <f>YEAR(Orders[[#This Row],[Order_Date]])</f>
        <v>2021</v>
      </c>
      <c r="D100" t="s">
        <v>241</v>
      </c>
      <c r="E100" t="s">
        <v>67</v>
      </c>
      <c r="F100" s="10">
        <v>1</v>
      </c>
      <c r="G100" t="s">
        <v>6391</v>
      </c>
      <c r="H100" t="s">
        <v>6392</v>
      </c>
      <c r="I100" t="s">
        <v>2410</v>
      </c>
      <c r="J100" t="s">
        <v>1948</v>
      </c>
      <c r="K100" t="s">
        <v>1950</v>
      </c>
      <c r="L100" s="4">
        <v>2.9849999999999999</v>
      </c>
      <c r="M100" s="4">
        <v>2.9849999999999999</v>
      </c>
      <c r="N100" t="s">
        <v>6216</v>
      </c>
      <c r="O100" t="s">
        <v>6203</v>
      </c>
    </row>
    <row r="101" spans="1:15" x14ac:dyDescent="0.3">
      <c r="A101" t="s">
        <v>242</v>
      </c>
      <c r="B101" s="7">
        <v>44139</v>
      </c>
      <c r="C101" s="10">
        <f>YEAR(Orders[[#This Row],[Order_Date]])</f>
        <v>2020</v>
      </c>
      <c r="D101" t="s">
        <v>243</v>
      </c>
      <c r="E101" t="s">
        <v>90</v>
      </c>
      <c r="F101" s="10">
        <v>3</v>
      </c>
      <c r="G101" t="s">
        <v>6393</v>
      </c>
      <c r="H101" t="s">
        <v>6394</v>
      </c>
      <c r="I101" t="s">
        <v>2286</v>
      </c>
      <c r="J101" t="s">
        <v>1940</v>
      </c>
      <c r="K101" t="s">
        <v>1941</v>
      </c>
      <c r="L101" s="4">
        <v>4.3650000000000002</v>
      </c>
      <c r="M101" s="4">
        <v>13.095000000000001</v>
      </c>
      <c r="N101" t="s">
        <v>6208</v>
      </c>
      <c r="O101" t="s">
        <v>6204</v>
      </c>
    </row>
    <row r="102" spans="1:15" x14ac:dyDescent="0.3">
      <c r="A102" t="s">
        <v>244</v>
      </c>
      <c r="B102" s="7">
        <v>44291</v>
      </c>
      <c r="C102" s="10">
        <f>YEAR(Orders[[#This Row],[Order_Date]])</f>
        <v>2021</v>
      </c>
      <c r="D102" t="s">
        <v>245</v>
      </c>
      <c r="E102" t="s">
        <v>128</v>
      </c>
      <c r="F102" s="10">
        <v>2</v>
      </c>
      <c r="G102" t="s">
        <v>6395</v>
      </c>
      <c r="H102" t="s">
        <v>6396</v>
      </c>
      <c r="I102" t="s">
        <v>2418</v>
      </c>
      <c r="J102" t="s">
        <v>1940</v>
      </c>
      <c r="K102" t="s">
        <v>1941</v>
      </c>
      <c r="L102" s="4">
        <v>3.8849999999999998</v>
      </c>
      <c r="M102" s="4">
        <v>7.77</v>
      </c>
      <c r="N102" t="s">
        <v>6211</v>
      </c>
      <c r="O102" t="s">
        <v>6203</v>
      </c>
    </row>
    <row r="103" spans="1:15" x14ac:dyDescent="0.3">
      <c r="A103" t="s">
        <v>246</v>
      </c>
      <c r="B103" s="7">
        <v>43891</v>
      </c>
      <c r="C103" s="10">
        <f>YEAR(Orders[[#This Row],[Order_Date]])</f>
        <v>2020</v>
      </c>
      <c r="D103" t="s">
        <v>247</v>
      </c>
      <c r="E103" t="s">
        <v>122</v>
      </c>
      <c r="F103" s="10">
        <v>5</v>
      </c>
      <c r="G103" t="s">
        <v>6397</v>
      </c>
      <c r="H103" t="s">
        <v>6398</v>
      </c>
      <c r="I103" t="s">
        <v>2423</v>
      </c>
      <c r="J103" t="s">
        <v>1948</v>
      </c>
      <c r="K103" t="s">
        <v>1941</v>
      </c>
      <c r="L103" s="4">
        <v>29.784999999999997</v>
      </c>
      <c r="M103" s="4">
        <v>148.92499999999998</v>
      </c>
      <c r="N103" t="s">
        <v>6216</v>
      </c>
      <c r="O103" t="s">
        <v>6204</v>
      </c>
    </row>
    <row r="104" spans="1:15" x14ac:dyDescent="0.3">
      <c r="A104" t="s">
        <v>248</v>
      </c>
      <c r="B104" s="7">
        <v>44488</v>
      </c>
      <c r="C104" s="10">
        <f>YEAR(Orders[[#This Row],[Order_Date]])</f>
        <v>2021</v>
      </c>
      <c r="D104" t="s">
        <v>249</v>
      </c>
      <c r="E104" t="s">
        <v>26</v>
      </c>
      <c r="F104" s="10">
        <v>3</v>
      </c>
      <c r="G104" t="s">
        <v>6399</v>
      </c>
      <c r="H104" t="s">
        <v>6400</v>
      </c>
      <c r="I104" t="s">
        <v>2429</v>
      </c>
      <c r="J104" t="s">
        <v>1948</v>
      </c>
      <c r="K104" t="s">
        <v>1941</v>
      </c>
      <c r="L104" s="4">
        <v>12.95</v>
      </c>
      <c r="M104" s="4">
        <v>38.849999999999994</v>
      </c>
      <c r="N104" t="s">
        <v>6216</v>
      </c>
      <c r="O104" t="s">
        <v>6204</v>
      </c>
    </row>
    <row r="105" spans="1:15" x14ac:dyDescent="0.3">
      <c r="A105" t="s">
        <v>250</v>
      </c>
      <c r="B105" s="7">
        <v>44750</v>
      </c>
      <c r="C105" s="10">
        <f>YEAR(Orders[[#This Row],[Order_Date]])</f>
        <v>2022</v>
      </c>
      <c r="D105" t="s">
        <v>251</v>
      </c>
      <c r="E105" t="s">
        <v>175</v>
      </c>
      <c r="F105" s="10">
        <v>4</v>
      </c>
      <c r="G105" t="s">
        <v>6401</v>
      </c>
      <c r="H105" t="s">
        <v>6402</v>
      </c>
      <c r="I105" t="s">
        <v>2162</v>
      </c>
      <c r="J105" t="s">
        <v>1940</v>
      </c>
      <c r="K105" t="s">
        <v>1950</v>
      </c>
      <c r="L105" s="4">
        <v>2.9849999999999999</v>
      </c>
      <c r="M105" s="4">
        <v>11.94</v>
      </c>
      <c r="N105" t="s">
        <v>6208</v>
      </c>
      <c r="O105" t="s">
        <v>6201</v>
      </c>
    </row>
    <row r="106" spans="1:15" x14ac:dyDescent="0.3">
      <c r="A106" t="s">
        <v>252</v>
      </c>
      <c r="B106" s="7">
        <v>43694</v>
      </c>
      <c r="C106" s="10">
        <f>YEAR(Orders[[#This Row],[Order_Date]])</f>
        <v>2019</v>
      </c>
      <c r="D106" t="s">
        <v>253</v>
      </c>
      <c r="E106" t="s">
        <v>109</v>
      </c>
      <c r="F106" s="10">
        <v>6</v>
      </c>
      <c r="G106" t="s">
        <v>6403</v>
      </c>
      <c r="H106" t="s">
        <v>6404</v>
      </c>
      <c r="I106" t="s">
        <v>2438</v>
      </c>
      <c r="J106" t="s">
        <v>1940</v>
      </c>
      <c r="K106" t="s">
        <v>1950</v>
      </c>
      <c r="L106" s="4">
        <v>14.55</v>
      </c>
      <c r="M106" s="4">
        <v>87.300000000000011</v>
      </c>
      <c r="N106" t="s">
        <v>6208</v>
      </c>
      <c r="O106" t="s">
        <v>6204</v>
      </c>
    </row>
    <row r="107" spans="1:15" x14ac:dyDescent="0.3">
      <c r="A107" t="s">
        <v>254</v>
      </c>
      <c r="B107" s="7">
        <v>43982</v>
      </c>
      <c r="C107" s="10">
        <f>YEAR(Orders[[#This Row],[Order_Date]])</f>
        <v>2020</v>
      </c>
      <c r="D107" t="s">
        <v>255</v>
      </c>
      <c r="E107" t="s">
        <v>80</v>
      </c>
      <c r="F107" s="10">
        <v>6</v>
      </c>
      <c r="G107" t="s">
        <v>6405</v>
      </c>
      <c r="H107" t="s">
        <v>6406</v>
      </c>
      <c r="I107" t="s">
        <v>2026</v>
      </c>
      <c r="J107" t="s">
        <v>1940</v>
      </c>
      <c r="K107" t="s">
        <v>1941</v>
      </c>
      <c r="L107" s="4">
        <v>6.75</v>
      </c>
      <c r="M107" s="4">
        <v>40.5</v>
      </c>
      <c r="N107" t="s">
        <v>6208</v>
      </c>
      <c r="O107" t="s">
        <v>6203</v>
      </c>
    </row>
    <row r="108" spans="1:15" x14ac:dyDescent="0.3">
      <c r="A108" t="s">
        <v>256</v>
      </c>
      <c r="B108" s="7">
        <v>43956</v>
      </c>
      <c r="C108" s="10">
        <f>YEAR(Orders[[#This Row],[Order_Date]])</f>
        <v>2020</v>
      </c>
      <c r="D108" t="s">
        <v>257</v>
      </c>
      <c r="E108" t="s">
        <v>258</v>
      </c>
      <c r="F108" s="10">
        <v>2</v>
      </c>
      <c r="G108" t="s">
        <v>6407</v>
      </c>
      <c r="H108" t="s">
        <v>6408</v>
      </c>
      <c r="I108" t="s">
        <v>2447</v>
      </c>
      <c r="J108" t="s">
        <v>1940</v>
      </c>
      <c r="K108" t="s">
        <v>1950</v>
      </c>
      <c r="L108" s="4">
        <v>12.15</v>
      </c>
      <c r="M108" s="4">
        <v>24.3</v>
      </c>
      <c r="N108" t="s">
        <v>6216</v>
      </c>
      <c r="O108" t="s">
        <v>6202</v>
      </c>
    </row>
    <row r="109" spans="1:15" x14ac:dyDescent="0.3">
      <c r="A109" t="s">
        <v>259</v>
      </c>
      <c r="B109" s="7">
        <v>43569</v>
      </c>
      <c r="C109" s="10">
        <f>YEAR(Orders[[#This Row],[Order_Date]])</f>
        <v>2019</v>
      </c>
      <c r="D109" t="s">
        <v>260</v>
      </c>
      <c r="E109" t="s">
        <v>35</v>
      </c>
      <c r="F109" s="10">
        <v>3</v>
      </c>
      <c r="G109" t="s">
        <v>6409</v>
      </c>
      <c r="H109" t="s">
        <v>6410</v>
      </c>
      <c r="I109" t="s">
        <v>2339</v>
      </c>
      <c r="J109" t="s">
        <v>1940</v>
      </c>
      <c r="K109" t="s">
        <v>1941</v>
      </c>
      <c r="L109" s="4">
        <v>5.97</v>
      </c>
      <c r="M109" s="4">
        <v>17.91</v>
      </c>
      <c r="N109" t="s">
        <v>6208</v>
      </c>
      <c r="O109" t="s">
        <v>6201</v>
      </c>
    </row>
    <row r="110" spans="1:15" x14ac:dyDescent="0.3">
      <c r="A110" t="s">
        <v>261</v>
      </c>
      <c r="B110" s="7">
        <v>44041</v>
      </c>
      <c r="C110" s="10">
        <f>YEAR(Orders[[#This Row],[Order_Date]])</f>
        <v>2020</v>
      </c>
      <c r="D110" t="s">
        <v>262</v>
      </c>
      <c r="E110" t="s">
        <v>80</v>
      </c>
      <c r="F110" s="10">
        <v>4</v>
      </c>
      <c r="G110" t="s">
        <v>6411</v>
      </c>
      <c r="H110" t="s">
        <v>6412</v>
      </c>
      <c r="I110" t="s">
        <v>2237</v>
      </c>
      <c r="J110" t="s">
        <v>1940</v>
      </c>
      <c r="K110" t="s">
        <v>1950</v>
      </c>
      <c r="L110" s="4">
        <v>6.75</v>
      </c>
      <c r="M110" s="4">
        <v>27</v>
      </c>
      <c r="N110" t="s">
        <v>6208</v>
      </c>
      <c r="O110" t="s">
        <v>6203</v>
      </c>
    </row>
    <row r="111" spans="1:15" x14ac:dyDescent="0.3">
      <c r="A111" t="s">
        <v>263</v>
      </c>
      <c r="B111" s="7">
        <v>43811</v>
      </c>
      <c r="C111" s="10">
        <f>YEAR(Orders[[#This Row],[Order_Date]])</f>
        <v>2019</v>
      </c>
      <c r="D111" t="s">
        <v>264</v>
      </c>
      <c r="E111" t="s">
        <v>136</v>
      </c>
      <c r="F111" s="10">
        <v>1</v>
      </c>
      <c r="G111" t="s">
        <v>6413</v>
      </c>
      <c r="H111" t="s">
        <v>6414</v>
      </c>
      <c r="I111" t="s">
        <v>2459</v>
      </c>
      <c r="J111" t="s">
        <v>1940</v>
      </c>
      <c r="K111" t="s">
        <v>1941</v>
      </c>
      <c r="L111" s="4">
        <v>7.77</v>
      </c>
      <c r="M111" s="4">
        <v>7.77</v>
      </c>
      <c r="N111" t="s">
        <v>6216</v>
      </c>
      <c r="O111" t="s">
        <v>6204</v>
      </c>
    </row>
    <row r="112" spans="1:15" x14ac:dyDescent="0.3">
      <c r="A112" t="s">
        <v>265</v>
      </c>
      <c r="B112" s="7">
        <v>44727</v>
      </c>
      <c r="C112" s="10">
        <f>YEAR(Orders[[#This Row],[Order_Date]])</f>
        <v>2022</v>
      </c>
      <c r="D112" t="s">
        <v>266</v>
      </c>
      <c r="E112" t="s">
        <v>267</v>
      </c>
      <c r="F112" s="10">
        <v>3</v>
      </c>
      <c r="G112" t="s">
        <v>6415</v>
      </c>
      <c r="H112" t="s">
        <v>6416</v>
      </c>
      <c r="I112" t="s">
        <v>1961</v>
      </c>
      <c r="J112" t="s">
        <v>1940</v>
      </c>
      <c r="K112" t="s">
        <v>1941</v>
      </c>
      <c r="L112" s="4">
        <v>4.4550000000000001</v>
      </c>
      <c r="M112" s="4">
        <v>13.365</v>
      </c>
      <c r="N112" t="s">
        <v>6211</v>
      </c>
      <c r="O112" t="s">
        <v>6202</v>
      </c>
    </row>
    <row r="113" spans="1:15" x14ac:dyDescent="0.3">
      <c r="A113" t="s">
        <v>268</v>
      </c>
      <c r="B113" s="7">
        <v>43642</v>
      </c>
      <c r="C113" s="10">
        <f>YEAR(Orders[[#This Row],[Order_Date]])</f>
        <v>2019</v>
      </c>
      <c r="D113" t="s">
        <v>269</v>
      </c>
      <c r="E113" t="s">
        <v>159</v>
      </c>
      <c r="F113" s="10">
        <v>5</v>
      </c>
      <c r="G113" t="s">
        <v>6417</v>
      </c>
      <c r="H113" t="s">
        <v>6418</v>
      </c>
      <c r="I113" t="s">
        <v>2224</v>
      </c>
      <c r="J113" t="s">
        <v>1940</v>
      </c>
      <c r="K113" t="s">
        <v>1950</v>
      </c>
      <c r="L113" s="4">
        <v>5.3699999999999992</v>
      </c>
      <c r="M113" s="4">
        <v>26.849999999999994</v>
      </c>
      <c r="N113" t="s">
        <v>6216</v>
      </c>
      <c r="O113" t="s">
        <v>6201</v>
      </c>
    </row>
    <row r="114" spans="1:15" x14ac:dyDescent="0.3">
      <c r="A114" t="s">
        <v>270</v>
      </c>
      <c r="B114" s="7">
        <v>44481</v>
      </c>
      <c r="C114" s="10">
        <f>YEAR(Orders[[#This Row],[Order_Date]])</f>
        <v>2021</v>
      </c>
      <c r="D114" t="s">
        <v>271</v>
      </c>
      <c r="E114" t="s">
        <v>74</v>
      </c>
      <c r="F114" s="10">
        <v>1</v>
      </c>
      <c r="G114" t="s">
        <v>6419</v>
      </c>
      <c r="H114" t="s">
        <v>6420</v>
      </c>
      <c r="I114" t="s">
        <v>2003</v>
      </c>
      <c r="J114" t="s">
        <v>1940</v>
      </c>
      <c r="K114" t="s">
        <v>1950</v>
      </c>
      <c r="L114" s="4">
        <v>11.25</v>
      </c>
      <c r="M114" s="4">
        <v>11.25</v>
      </c>
      <c r="N114" t="s">
        <v>6208</v>
      </c>
      <c r="O114" t="s">
        <v>6203</v>
      </c>
    </row>
    <row r="115" spans="1:15" x14ac:dyDescent="0.3">
      <c r="A115" t="s">
        <v>272</v>
      </c>
      <c r="B115" s="7">
        <v>43556</v>
      </c>
      <c r="C115" s="10">
        <f>YEAR(Orders[[#This Row],[Order_Date]])</f>
        <v>2019</v>
      </c>
      <c r="D115" t="s">
        <v>273</v>
      </c>
      <c r="E115" t="s">
        <v>109</v>
      </c>
      <c r="F115" s="10">
        <v>1</v>
      </c>
      <c r="G115" t="s">
        <v>6421</v>
      </c>
      <c r="H115" t="s">
        <v>6422</v>
      </c>
      <c r="I115" t="s">
        <v>2475</v>
      </c>
      <c r="J115" t="s">
        <v>1948</v>
      </c>
      <c r="K115" t="s">
        <v>1950</v>
      </c>
      <c r="L115" s="4">
        <v>14.55</v>
      </c>
      <c r="M115" s="4">
        <v>14.55</v>
      </c>
      <c r="N115" t="s">
        <v>6208</v>
      </c>
      <c r="O115" t="s">
        <v>6204</v>
      </c>
    </row>
    <row r="116" spans="1:15" x14ac:dyDescent="0.3">
      <c r="A116" t="s">
        <v>274</v>
      </c>
      <c r="B116" s="7">
        <v>44265</v>
      </c>
      <c r="C116" s="10">
        <f>YEAR(Orders[[#This Row],[Order_Date]])</f>
        <v>2021</v>
      </c>
      <c r="D116" t="s">
        <v>275</v>
      </c>
      <c r="E116" t="s">
        <v>195</v>
      </c>
      <c r="F116" s="10">
        <v>4</v>
      </c>
      <c r="G116" t="s">
        <v>6423</v>
      </c>
      <c r="H116" t="s">
        <v>6424</v>
      </c>
      <c r="I116" t="s">
        <v>2480</v>
      </c>
      <c r="J116" t="s">
        <v>1940</v>
      </c>
      <c r="K116" t="s">
        <v>1950</v>
      </c>
      <c r="L116" s="4">
        <v>3.5849999999999995</v>
      </c>
      <c r="M116" s="4">
        <v>14.339999999999998</v>
      </c>
      <c r="N116" t="s">
        <v>6211</v>
      </c>
      <c r="O116" t="s">
        <v>6201</v>
      </c>
    </row>
    <row r="117" spans="1:15" x14ac:dyDescent="0.3">
      <c r="A117" t="s">
        <v>276</v>
      </c>
      <c r="B117" s="7">
        <v>43693</v>
      </c>
      <c r="C117" s="10">
        <f>YEAR(Orders[[#This Row],[Order_Date]])</f>
        <v>2019</v>
      </c>
      <c r="D117" t="s">
        <v>277</v>
      </c>
      <c r="E117" t="s">
        <v>145</v>
      </c>
      <c r="F117" s="10">
        <v>1</v>
      </c>
      <c r="G117" t="s">
        <v>6425</v>
      </c>
      <c r="H117" t="s">
        <v>6426</v>
      </c>
      <c r="I117" t="s">
        <v>2171</v>
      </c>
      <c r="J117" t="s">
        <v>2115</v>
      </c>
      <c r="K117" t="s">
        <v>1950</v>
      </c>
      <c r="L117" s="4">
        <v>15.85</v>
      </c>
      <c r="M117" s="4">
        <v>15.85</v>
      </c>
      <c r="N117" t="s">
        <v>6211</v>
      </c>
      <c r="O117" t="s">
        <v>6204</v>
      </c>
    </row>
    <row r="118" spans="1:15" x14ac:dyDescent="0.3">
      <c r="A118" t="s">
        <v>278</v>
      </c>
      <c r="B118" s="7">
        <v>44054</v>
      </c>
      <c r="C118" s="10">
        <f>YEAR(Orders[[#This Row],[Order_Date]])</f>
        <v>2020</v>
      </c>
      <c r="D118" t="s">
        <v>279</v>
      </c>
      <c r="E118" t="s">
        <v>32</v>
      </c>
      <c r="F118" s="10">
        <v>4</v>
      </c>
      <c r="G118" t="s">
        <v>6427</v>
      </c>
      <c r="H118" t="s">
        <v>6428</v>
      </c>
      <c r="I118" t="s">
        <v>2490</v>
      </c>
      <c r="J118" t="s">
        <v>1948</v>
      </c>
      <c r="K118" t="s">
        <v>1941</v>
      </c>
      <c r="L118" s="4">
        <v>4.7549999999999999</v>
      </c>
      <c r="M118" s="4">
        <v>19.02</v>
      </c>
      <c r="N118" t="s">
        <v>6211</v>
      </c>
      <c r="O118" t="s">
        <v>6204</v>
      </c>
    </row>
    <row r="119" spans="1:15" x14ac:dyDescent="0.3">
      <c r="A119" t="s">
        <v>280</v>
      </c>
      <c r="B119" s="7">
        <v>44656</v>
      </c>
      <c r="C119" s="10">
        <f>YEAR(Orders[[#This Row],[Order_Date]])</f>
        <v>2022</v>
      </c>
      <c r="D119" t="s">
        <v>281</v>
      </c>
      <c r="E119" t="s">
        <v>96</v>
      </c>
      <c r="F119" s="10">
        <v>4</v>
      </c>
      <c r="G119" t="s">
        <v>6429</v>
      </c>
      <c r="H119" t="s">
        <v>6430</v>
      </c>
      <c r="I119" t="s">
        <v>1975</v>
      </c>
      <c r="J119" t="s">
        <v>1940</v>
      </c>
      <c r="K119" t="s">
        <v>1950</v>
      </c>
      <c r="L119" s="4">
        <v>9.51</v>
      </c>
      <c r="M119" s="4">
        <v>38.04</v>
      </c>
      <c r="N119" t="s">
        <v>6211</v>
      </c>
      <c r="O119" t="s">
        <v>6204</v>
      </c>
    </row>
    <row r="120" spans="1:15" x14ac:dyDescent="0.3">
      <c r="A120" t="s">
        <v>282</v>
      </c>
      <c r="B120" s="7">
        <v>43760</v>
      </c>
      <c r="C120" s="10">
        <f>YEAR(Orders[[#This Row],[Order_Date]])</f>
        <v>2019</v>
      </c>
      <c r="D120" t="s">
        <v>283</v>
      </c>
      <c r="E120" t="s">
        <v>29</v>
      </c>
      <c r="F120" s="10">
        <v>3</v>
      </c>
      <c r="G120" t="s">
        <v>6431</v>
      </c>
      <c r="H120" t="s">
        <v>6432</v>
      </c>
      <c r="I120" t="s">
        <v>2500</v>
      </c>
      <c r="J120" t="s">
        <v>1940</v>
      </c>
      <c r="K120" t="s">
        <v>1941</v>
      </c>
      <c r="L120" s="4">
        <v>7.29</v>
      </c>
      <c r="M120" s="4">
        <v>21.87</v>
      </c>
      <c r="N120" t="s">
        <v>6216</v>
      </c>
      <c r="O120" t="s">
        <v>6202</v>
      </c>
    </row>
    <row r="121" spans="1:15" x14ac:dyDescent="0.3">
      <c r="A121" t="s">
        <v>284</v>
      </c>
      <c r="B121" s="7">
        <v>44471</v>
      </c>
      <c r="C121" s="10">
        <f>YEAR(Orders[[#This Row],[Order_Date]])</f>
        <v>2021</v>
      </c>
      <c r="D121" t="s">
        <v>285</v>
      </c>
      <c r="E121" t="s">
        <v>77</v>
      </c>
      <c r="F121" s="10">
        <v>1</v>
      </c>
      <c r="G121" t="s">
        <v>6433</v>
      </c>
      <c r="H121" t="s">
        <v>6434</v>
      </c>
      <c r="I121" t="s">
        <v>2505</v>
      </c>
      <c r="J121" t="s">
        <v>1940</v>
      </c>
      <c r="K121" t="s">
        <v>1950</v>
      </c>
      <c r="L121" s="4">
        <v>4.125</v>
      </c>
      <c r="M121" s="4">
        <v>4.125</v>
      </c>
      <c r="N121" t="s">
        <v>6208</v>
      </c>
      <c r="O121" t="s">
        <v>6202</v>
      </c>
    </row>
    <row r="122" spans="1:15" x14ac:dyDescent="0.3">
      <c r="A122" t="s">
        <v>284</v>
      </c>
      <c r="B122" s="7">
        <v>44471</v>
      </c>
      <c r="C122" s="10">
        <f>YEAR(Orders[[#This Row],[Order_Date]])</f>
        <v>2021</v>
      </c>
      <c r="D122" t="s">
        <v>285</v>
      </c>
      <c r="E122" t="s">
        <v>128</v>
      </c>
      <c r="F122" s="10">
        <v>1</v>
      </c>
      <c r="G122" t="s">
        <v>6433</v>
      </c>
      <c r="H122" t="s">
        <v>6434</v>
      </c>
      <c r="I122" t="s">
        <v>2505</v>
      </c>
      <c r="J122" t="s">
        <v>1940</v>
      </c>
      <c r="K122" t="s">
        <v>1950</v>
      </c>
      <c r="L122" s="4">
        <v>3.8849999999999998</v>
      </c>
      <c r="M122" s="4">
        <v>3.8849999999999998</v>
      </c>
      <c r="N122" t="s">
        <v>6211</v>
      </c>
      <c r="O122" t="s">
        <v>6203</v>
      </c>
    </row>
    <row r="123" spans="1:15" x14ac:dyDescent="0.3">
      <c r="A123" t="s">
        <v>284</v>
      </c>
      <c r="B123" s="7">
        <v>44471</v>
      </c>
      <c r="C123" s="10">
        <f>YEAR(Orders[[#This Row],[Order_Date]])</f>
        <v>2021</v>
      </c>
      <c r="D123" t="s">
        <v>285</v>
      </c>
      <c r="E123" t="s">
        <v>22</v>
      </c>
      <c r="F123" s="10">
        <v>5</v>
      </c>
      <c r="G123" t="s">
        <v>6433</v>
      </c>
      <c r="H123" t="s">
        <v>6434</v>
      </c>
      <c r="I123" t="s">
        <v>2505</v>
      </c>
      <c r="J123" t="s">
        <v>1940</v>
      </c>
      <c r="K123" t="s">
        <v>1950</v>
      </c>
      <c r="L123" s="4">
        <v>13.75</v>
      </c>
      <c r="M123" s="4">
        <v>68.75</v>
      </c>
      <c r="N123" t="s">
        <v>6208</v>
      </c>
      <c r="O123" t="s">
        <v>6202</v>
      </c>
    </row>
    <row r="124" spans="1:15" x14ac:dyDescent="0.3">
      <c r="A124" t="s">
        <v>286</v>
      </c>
      <c r="B124" s="7">
        <v>44268</v>
      </c>
      <c r="C124" s="10">
        <f>YEAR(Orders[[#This Row],[Order_Date]])</f>
        <v>2021</v>
      </c>
      <c r="D124" t="s">
        <v>287</v>
      </c>
      <c r="E124" t="s">
        <v>85</v>
      </c>
      <c r="F124" s="10">
        <v>4</v>
      </c>
      <c r="G124" t="s">
        <v>6435</v>
      </c>
      <c r="H124" t="s">
        <v>6436</v>
      </c>
      <c r="I124" t="s">
        <v>2131</v>
      </c>
      <c r="J124" t="s">
        <v>1940</v>
      </c>
      <c r="K124" t="s">
        <v>1941</v>
      </c>
      <c r="L124" s="4">
        <v>5.97</v>
      </c>
      <c r="M124" s="4">
        <v>23.88</v>
      </c>
      <c r="N124" t="s">
        <v>6216</v>
      </c>
      <c r="O124" t="s">
        <v>6203</v>
      </c>
    </row>
    <row r="125" spans="1:15" x14ac:dyDescent="0.3">
      <c r="A125" t="s">
        <v>288</v>
      </c>
      <c r="B125" s="7">
        <v>44724</v>
      </c>
      <c r="C125" s="10">
        <f>YEAR(Orders[[#This Row],[Order_Date]])</f>
        <v>2022</v>
      </c>
      <c r="D125" t="s">
        <v>289</v>
      </c>
      <c r="E125" t="s">
        <v>117</v>
      </c>
      <c r="F125" s="10">
        <v>4</v>
      </c>
      <c r="G125" t="s">
        <v>6437</v>
      </c>
      <c r="H125" t="s">
        <v>6438</v>
      </c>
      <c r="I125" t="s">
        <v>2524</v>
      </c>
      <c r="J125" t="s">
        <v>1940</v>
      </c>
      <c r="K125" t="s">
        <v>1950</v>
      </c>
      <c r="L125" s="4">
        <v>36.454999999999998</v>
      </c>
      <c r="M125" s="4">
        <v>145.82</v>
      </c>
      <c r="N125" t="s">
        <v>6211</v>
      </c>
      <c r="O125" t="s">
        <v>6204</v>
      </c>
    </row>
    <row r="126" spans="1:15" x14ac:dyDescent="0.3">
      <c r="A126" t="s">
        <v>290</v>
      </c>
      <c r="B126" s="7">
        <v>43582</v>
      </c>
      <c r="C126" s="10">
        <f>YEAR(Orders[[#This Row],[Order_Date]])</f>
        <v>2019</v>
      </c>
      <c r="D126" t="s">
        <v>291</v>
      </c>
      <c r="E126" t="s">
        <v>90</v>
      </c>
      <c r="F126" s="10">
        <v>5</v>
      </c>
      <c r="G126" t="s">
        <v>6439</v>
      </c>
      <c r="H126" t="s">
        <v>6440</v>
      </c>
      <c r="I126" t="s">
        <v>2529</v>
      </c>
      <c r="J126" t="s">
        <v>1940</v>
      </c>
      <c r="K126" t="s">
        <v>1941</v>
      </c>
      <c r="L126" s="4">
        <v>4.3650000000000002</v>
      </c>
      <c r="M126" s="4">
        <v>21.825000000000003</v>
      </c>
      <c r="N126" t="s">
        <v>6208</v>
      </c>
      <c r="O126" t="s">
        <v>6204</v>
      </c>
    </row>
    <row r="127" spans="1:15" x14ac:dyDescent="0.3">
      <c r="A127" t="s">
        <v>292</v>
      </c>
      <c r="B127" s="7">
        <v>43608</v>
      </c>
      <c r="C127" s="10">
        <f>YEAR(Orders[[#This Row],[Order_Date]])</f>
        <v>2019</v>
      </c>
      <c r="D127" t="s">
        <v>293</v>
      </c>
      <c r="E127" t="s">
        <v>91</v>
      </c>
      <c r="F127" s="10">
        <v>3</v>
      </c>
      <c r="G127" t="s">
        <v>6441</v>
      </c>
      <c r="H127" t="s">
        <v>6442</v>
      </c>
      <c r="I127" t="s">
        <v>2534</v>
      </c>
      <c r="J127" t="s">
        <v>1948</v>
      </c>
      <c r="K127" t="s">
        <v>1941</v>
      </c>
      <c r="L127" s="4">
        <v>8.73</v>
      </c>
      <c r="M127" s="4">
        <v>26.19</v>
      </c>
      <c r="N127" t="s">
        <v>6208</v>
      </c>
      <c r="O127" t="s">
        <v>6204</v>
      </c>
    </row>
    <row r="128" spans="1:15" x14ac:dyDescent="0.3">
      <c r="A128" t="s">
        <v>294</v>
      </c>
      <c r="B128" s="7">
        <v>44026</v>
      </c>
      <c r="C128" s="10">
        <f>YEAR(Orders[[#This Row],[Order_Date]])</f>
        <v>2020</v>
      </c>
      <c r="D128" t="s">
        <v>295</v>
      </c>
      <c r="E128" t="s">
        <v>74</v>
      </c>
      <c r="F128" s="10">
        <v>1</v>
      </c>
      <c r="G128" t="s">
        <v>6443</v>
      </c>
      <c r="H128" t="s">
        <v>6444</v>
      </c>
      <c r="I128" t="s">
        <v>2500</v>
      </c>
      <c r="J128" t="s">
        <v>1940</v>
      </c>
      <c r="K128" t="s">
        <v>1950</v>
      </c>
      <c r="L128" s="4">
        <v>11.25</v>
      </c>
      <c r="M128" s="4">
        <v>11.25</v>
      </c>
      <c r="N128" t="s">
        <v>6208</v>
      </c>
      <c r="O128" t="s">
        <v>6203</v>
      </c>
    </row>
    <row r="129" spans="1:15" x14ac:dyDescent="0.3">
      <c r="A129" t="s">
        <v>296</v>
      </c>
      <c r="B129" s="7">
        <v>44510</v>
      </c>
      <c r="C129" s="10">
        <f>YEAR(Orders[[#This Row],[Order_Date]])</f>
        <v>2021</v>
      </c>
      <c r="D129" t="s">
        <v>297</v>
      </c>
      <c r="E129" t="s">
        <v>26</v>
      </c>
      <c r="F129" s="10">
        <v>6</v>
      </c>
      <c r="G129" t="s">
        <v>3187</v>
      </c>
      <c r="H129" t="s">
        <v>6445</v>
      </c>
      <c r="I129" t="s">
        <v>2365</v>
      </c>
      <c r="J129" t="s">
        <v>1948</v>
      </c>
      <c r="K129" t="s">
        <v>1950</v>
      </c>
      <c r="L129" s="4">
        <v>12.95</v>
      </c>
      <c r="M129" s="4">
        <v>77.699999999999989</v>
      </c>
      <c r="N129" t="s">
        <v>6216</v>
      </c>
      <c r="O129" t="s">
        <v>6204</v>
      </c>
    </row>
    <row r="130" spans="1:15" x14ac:dyDescent="0.3">
      <c r="A130" t="s">
        <v>298</v>
      </c>
      <c r="B130" s="7">
        <v>44439</v>
      </c>
      <c r="C130" s="10">
        <f>YEAR(Orders[[#This Row],[Order_Date]])</f>
        <v>2021</v>
      </c>
      <c r="D130" t="s">
        <v>299</v>
      </c>
      <c r="E130" t="s">
        <v>80</v>
      </c>
      <c r="F130" s="10">
        <v>1</v>
      </c>
      <c r="G130" t="s">
        <v>6446</v>
      </c>
      <c r="H130" t="s">
        <v>6447</v>
      </c>
      <c r="I130" t="s">
        <v>2549</v>
      </c>
      <c r="J130" t="s">
        <v>1940</v>
      </c>
      <c r="K130" t="s">
        <v>1950</v>
      </c>
      <c r="L130" s="4">
        <v>6.75</v>
      </c>
      <c r="M130" s="4">
        <v>6.75</v>
      </c>
      <c r="N130" t="s">
        <v>6208</v>
      </c>
      <c r="O130" t="s">
        <v>6203</v>
      </c>
    </row>
    <row r="131" spans="1:15" x14ac:dyDescent="0.3">
      <c r="A131" t="s">
        <v>300</v>
      </c>
      <c r="B131" s="7">
        <v>43652</v>
      </c>
      <c r="C131" s="10">
        <f>YEAR(Orders[[#This Row],[Order_Date]])</f>
        <v>2019</v>
      </c>
      <c r="D131" t="s">
        <v>301</v>
      </c>
      <c r="E131" t="s">
        <v>258</v>
      </c>
      <c r="F131" s="10">
        <v>1</v>
      </c>
      <c r="G131" t="s">
        <v>6448</v>
      </c>
      <c r="H131" t="s">
        <v>6449</v>
      </c>
      <c r="I131" t="s">
        <v>2554</v>
      </c>
      <c r="J131" t="s">
        <v>1940</v>
      </c>
      <c r="K131" t="s">
        <v>1941</v>
      </c>
      <c r="L131" s="4">
        <v>12.15</v>
      </c>
      <c r="M131" s="4">
        <v>12.15</v>
      </c>
      <c r="N131" t="s">
        <v>6216</v>
      </c>
      <c r="O131" t="s">
        <v>6202</v>
      </c>
    </row>
    <row r="132" spans="1:15" x14ac:dyDescent="0.3">
      <c r="A132" t="s">
        <v>302</v>
      </c>
      <c r="B132" s="7">
        <v>44624</v>
      </c>
      <c r="C132" s="10">
        <f>YEAR(Orders[[#This Row],[Order_Date]])</f>
        <v>2022</v>
      </c>
      <c r="D132" t="s">
        <v>303</v>
      </c>
      <c r="E132" t="s">
        <v>217</v>
      </c>
      <c r="F132" s="10">
        <v>5</v>
      </c>
      <c r="G132" t="s">
        <v>6450</v>
      </c>
      <c r="H132" t="s">
        <v>6451</v>
      </c>
      <c r="I132" t="s">
        <v>2475</v>
      </c>
      <c r="J132" t="s">
        <v>1948</v>
      </c>
      <c r="K132" t="s">
        <v>1941</v>
      </c>
      <c r="L132" s="4">
        <v>29.784999999999997</v>
      </c>
      <c r="M132" s="4">
        <v>148.92499999999998</v>
      </c>
      <c r="N132" t="s">
        <v>6211</v>
      </c>
      <c r="O132" t="s">
        <v>6203</v>
      </c>
    </row>
    <row r="133" spans="1:15" x14ac:dyDescent="0.3">
      <c r="A133" t="s">
        <v>304</v>
      </c>
      <c r="B133" s="7">
        <v>44196</v>
      </c>
      <c r="C133" s="10">
        <f>YEAR(Orders[[#This Row],[Order_Date]])</f>
        <v>2020</v>
      </c>
      <c r="D133" t="s">
        <v>305</v>
      </c>
      <c r="E133" t="s">
        <v>29</v>
      </c>
      <c r="F133" s="10">
        <v>2</v>
      </c>
      <c r="G133" t="s">
        <v>6452</v>
      </c>
      <c r="H133" t="s">
        <v>6453</v>
      </c>
      <c r="I133" t="s">
        <v>2299</v>
      </c>
      <c r="J133" t="s">
        <v>1940</v>
      </c>
      <c r="K133" t="s">
        <v>1941</v>
      </c>
      <c r="L133" s="4">
        <v>7.29</v>
      </c>
      <c r="M133" s="4">
        <v>14.58</v>
      </c>
      <c r="N133" t="s">
        <v>6216</v>
      </c>
      <c r="O133" t="s">
        <v>6202</v>
      </c>
    </row>
    <row r="134" spans="1:15" x14ac:dyDescent="0.3">
      <c r="A134" t="s">
        <v>306</v>
      </c>
      <c r="B134" s="7">
        <v>44043</v>
      </c>
      <c r="C134" s="10">
        <f>YEAR(Orders[[#This Row],[Order_Date]])</f>
        <v>2020</v>
      </c>
      <c r="D134" t="s">
        <v>307</v>
      </c>
      <c r="E134" t="s">
        <v>217</v>
      </c>
      <c r="F134" s="10">
        <v>5</v>
      </c>
      <c r="G134" t="s">
        <v>6454</v>
      </c>
      <c r="H134" t="s">
        <v>6455</v>
      </c>
      <c r="I134" t="s">
        <v>2566</v>
      </c>
      <c r="J134" t="s">
        <v>1940</v>
      </c>
      <c r="K134" t="s">
        <v>1941</v>
      </c>
      <c r="L134" s="4">
        <v>29.784999999999997</v>
      </c>
      <c r="M134" s="4">
        <v>148.92499999999998</v>
      </c>
      <c r="N134" t="s">
        <v>6211</v>
      </c>
      <c r="O134" t="s">
        <v>6203</v>
      </c>
    </row>
    <row r="135" spans="1:15" x14ac:dyDescent="0.3">
      <c r="A135" t="s">
        <v>308</v>
      </c>
      <c r="B135" s="7">
        <v>44340</v>
      </c>
      <c r="C135" s="10">
        <f>YEAR(Orders[[#This Row],[Order_Date]])</f>
        <v>2021</v>
      </c>
      <c r="D135" t="s">
        <v>309</v>
      </c>
      <c r="E135" t="s">
        <v>26</v>
      </c>
      <c r="F135" s="10">
        <v>1</v>
      </c>
      <c r="G135" t="s">
        <v>6456</v>
      </c>
      <c r="H135" t="s">
        <v>6457</v>
      </c>
      <c r="I135" t="s">
        <v>2571</v>
      </c>
      <c r="J135" t="s">
        <v>1940</v>
      </c>
      <c r="K135" t="s">
        <v>1950</v>
      </c>
      <c r="L135" s="4">
        <v>12.95</v>
      </c>
      <c r="M135" s="4">
        <v>12.95</v>
      </c>
      <c r="N135" t="s">
        <v>6216</v>
      </c>
      <c r="O135" t="s">
        <v>6204</v>
      </c>
    </row>
    <row r="136" spans="1:15" x14ac:dyDescent="0.3">
      <c r="A136" t="s">
        <v>310</v>
      </c>
      <c r="B136" s="7">
        <v>44758</v>
      </c>
      <c r="C136" s="10">
        <f>YEAR(Orders[[#This Row],[Order_Date]])</f>
        <v>2022</v>
      </c>
      <c r="D136" t="s">
        <v>311</v>
      </c>
      <c r="E136" t="s">
        <v>125</v>
      </c>
      <c r="F136" s="10">
        <v>3</v>
      </c>
      <c r="G136" t="s">
        <v>6458</v>
      </c>
      <c r="H136" t="s">
        <v>6459</v>
      </c>
      <c r="I136" t="s">
        <v>2185</v>
      </c>
      <c r="J136" t="s">
        <v>1940</v>
      </c>
      <c r="K136" t="s">
        <v>1941</v>
      </c>
      <c r="L136" s="4">
        <v>31.624999999999996</v>
      </c>
      <c r="M136" s="4">
        <v>94.874999999999986</v>
      </c>
      <c r="N136" t="s">
        <v>6208</v>
      </c>
      <c r="O136" t="s">
        <v>6202</v>
      </c>
    </row>
    <row r="137" spans="1:15" x14ac:dyDescent="0.3">
      <c r="A137" t="s">
        <v>312</v>
      </c>
      <c r="B137" s="7">
        <v>44232</v>
      </c>
      <c r="C137" s="10">
        <f>YEAR(Orders[[#This Row],[Order_Date]])</f>
        <v>2021</v>
      </c>
      <c r="D137" t="s">
        <v>313</v>
      </c>
      <c r="E137" t="s">
        <v>205</v>
      </c>
      <c r="F137" s="10">
        <v>5</v>
      </c>
      <c r="G137" t="s">
        <v>6460</v>
      </c>
      <c r="H137" t="s">
        <v>6461</v>
      </c>
      <c r="I137" t="s">
        <v>2361</v>
      </c>
      <c r="J137" t="s">
        <v>1940</v>
      </c>
      <c r="K137" t="s">
        <v>1941</v>
      </c>
      <c r="L137" s="4">
        <v>7.77</v>
      </c>
      <c r="M137" s="4">
        <v>38.849999999999994</v>
      </c>
      <c r="N137" t="s">
        <v>6211</v>
      </c>
      <c r="O137" t="s">
        <v>6203</v>
      </c>
    </row>
    <row r="138" spans="1:15" x14ac:dyDescent="0.3">
      <c r="A138" t="s">
        <v>314</v>
      </c>
      <c r="B138" s="7">
        <v>44406</v>
      </c>
      <c r="C138" s="10">
        <f>YEAR(Orders[[#This Row],[Order_Date]])</f>
        <v>2021</v>
      </c>
      <c r="D138" t="s">
        <v>315</v>
      </c>
      <c r="E138" t="s">
        <v>67</v>
      </c>
      <c r="F138" s="10">
        <v>4</v>
      </c>
      <c r="G138" t="s">
        <v>6462</v>
      </c>
      <c r="H138" t="s">
        <v>6463</v>
      </c>
      <c r="I138" t="s">
        <v>2012</v>
      </c>
      <c r="J138" t="s">
        <v>1940</v>
      </c>
      <c r="K138" t="s">
        <v>1950</v>
      </c>
      <c r="L138" s="4">
        <v>2.9849999999999999</v>
      </c>
      <c r="M138" s="4">
        <v>11.94</v>
      </c>
      <c r="N138" t="s">
        <v>6216</v>
      </c>
      <c r="O138" t="s">
        <v>6203</v>
      </c>
    </row>
    <row r="139" spans="1:15" x14ac:dyDescent="0.3">
      <c r="A139" t="s">
        <v>316</v>
      </c>
      <c r="B139" s="7">
        <v>44637</v>
      </c>
      <c r="C139" s="10">
        <f>YEAR(Orders[[#This Row],[Order_Date]])</f>
        <v>2022</v>
      </c>
      <c r="D139" t="s">
        <v>317</v>
      </c>
      <c r="E139" t="s">
        <v>43</v>
      </c>
      <c r="F139" s="10">
        <v>3</v>
      </c>
      <c r="G139" t="s">
        <v>6464</v>
      </c>
      <c r="H139" t="s">
        <v>6465</v>
      </c>
      <c r="I139" t="s">
        <v>2104</v>
      </c>
      <c r="J139" t="s">
        <v>1948</v>
      </c>
      <c r="K139" t="s">
        <v>1950</v>
      </c>
      <c r="L139" s="4">
        <v>34.154999999999994</v>
      </c>
      <c r="M139" s="4">
        <v>102.46499999999997</v>
      </c>
      <c r="N139" t="s">
        <v>6211</v>
      </c>
      <c r="O139" t="s">
        <v>6202</v>
      </c>
    </row>
    <row r="140" spans="1:15" x14ac:dyDescent="0.3">
      <c r="A140" t="s">
        <v>318</v>
      </c>
      <c r="B140" s="7">
        <v>44238</v>
      </c>
      <c r="C140" s="10">
        <f>YEAR(Orders[[#This Row],[Order_Date]])</f>
        <v>2021</v>
      </c>
      <c r="D140" t="s">
        <v>319</v>
      </c>
      <c r="E140" t="s">
        <v>258</v>
      </c>
      <c r="F140" s="10">
        <v>4</v>
      </c>
      <c r="G140" t="s">
        <v>6466</v>
      </c>
      <c r="H140" t="s">
        <v>6467</v>
      </c>
      <c r="I140" t="s">
        <v>2591</v>
      </c>
      <c r="J140" t="s">
        <v>1940</v>
      </c>
      <c r="K140" t="s">
        <v>1950</v>
      </c>
      <c r="L140" s="4">
        <v>12.15</v>
      </c>
      <c r="M140" s="4">
        <v>48.6</v>
      </c>
      <c r="N140" t="s">
        <v>6216</v>
      </c>
      <c r="O140" t="s">
        <v>6202</v>
      </c>
    </row>
    <row r="141" spans="1:15" x14ac:dyDescent="0.3">
      <c r="A141" t="s">
        <v>320</v>
      </c>
      <c r="B141" s="7">
        <v>43509</v>
      </c>
      <c r="C141" s="10">
        <f>YEAR(Orders[[#This Row],[Order_Date]])</f>
        <v>2019</v>
      </c>
      <c r="D141" t="s">
        <v>321</v>
      </c>
      <c r="E141" t="s">
        <v>26</v>
      </c>
      <c r="F141" s="10">
        <v>6</v>
      </c>
      <c r="G141" t="s">
        <v>6468</v>
      </c>
      <c r="H141" t="s">
        <v>6469</v>
      </c>
      <c r="I141" t="s">
        <v>2382</v>
      </c>
      <c r="J141" t="s">
        <v>1940</v>
      </c>
      <c r="K141" t="s">
        <v>1941</v>
      </c>
      <c r="L141" s="4">
        <v>12.95</v>
      </c>
      <c r="M141" s="4">
        <v>77.699999999999989</v>
      </c>
      <c r="N141" t="s">
        <v>6216</v>
      </c>
      <c r="O141" t="s">
        <v>6204</v>
      </c>
    </row>
    <row r="142" spans="1:15" x14ac:dyDescent="0.3">
      <c r="A142" t="s">
        <v>322</v>
      </c>
      <c r="B142" s="7">
        <v>44694</v>
      </c>
      <c r="C142" s="10">
        <f>YEAR(Orders[[#This Row],[Order_Date]])</f>
        <v>2022</v>
      </c>
      <c r="D142" t="s">
        <v>323</v>
      </c>
      <c r="E142" t="s">
        <v>122</v>
      </c>
      <c r="F142" s="10">
        <v>1</v>
      </c>
      <c r="G142" t="s">
        <v>6470</v>
      </c>
      <c r="H142" t="s">
        <v>6471</v>
      </c>
      <c r="I142" t="s">
        <v>2599</v>
      </c>
      <c r="J142" t="s">
        <v>1948</v>
      </c>
      <c r="K142" t="s">
        <v>1941</v>
      </c>
      <c r="L142" s="4">
        <v>29.784999999999997</v>
      </c>
      <c r="M142" s="4">
        <v>29.784999999999997</v>
      </c>
      <c r="N142" t="s">
        <v>6216</v>
      </c>
      <c r="O142" t="s">
        <v>6204</v>
      </c>
    </row>
    <row r="143" spans="1:15" x14ac:dyDescent="0.3">
      <c r="A143" t="s">
        <v>324</v>
      </c>
      <c r="B143" s="7">
        <v>43970</v>
      </c>
      <c r="C143" s="10">
        <f>YEAR(Orders[[#This Row],[Order_Date]])</f>
        <v>2020</v>
      </c>
      <c r="D143" t="s">
        <v>325</v>
      </c>
      <c r="E143" t="s">
        <v>128</v>
      </c>
      <c r="F143" s="10">
        <v>4</v>
      </c>
      <c r="G143" t="s">
        <v>6472</v>
      </c>
      <c r="H143" t="s">
        <v>6473</v>
      </c>
      <c r="I143" t="s">
        <v>2185</v>
      </c>
      <c r="J143" t="s">
        <v>1940</v>
      </c>
      <c r="K143" t="s">
        <v>1941</v>
      </c>
      <c r="L143" s="4">
        <v>3.8849999999999998</v>
      </c>
      <c r="M143" s="4">
        <v>15.54</v>
      </c>
      <c r="N143" t="s">
        <v>6211</v>
      </c>
      <c r="O143" t="s">
        <v>6203</v>
      </c>
    </row>
    <row r="144" spans="1:15" x14ac:dyDescent="0.3">
      <c r="A144" t="s">
        <v>326</v>
      </c>
      <c r="B144" s="7">
        <v>44678</v>
      </c>
      <c r="C144" s="10">
        <f>YEAR(Orders[[#This Row],[Order_Date]])</f>
        <v>2022</v>
      </c>
      <c r="D144" t="s">
        <v>327</v>
      </c>
      <c r="E144" t="s">
        <v>43</v>
      </c>
      <c r="F144" s="10">
        <v>4</v>
      </c>
      <c r="G144" t="s">
        <v>6474</v>
      </c>
      <c r="H144" t="s">
        <v>6475</v>
      </c>
      <c r="I144" t="s">
        <v>2606</v>
      </c>
      <c r="J144" t="s">
        <v>1948</v>
      </c>
      <c r="K144" t="s">
        <v>1941</v>
      </c>
      <c r="L144" s="4">
        <v>34.154999999999994</v>
      </c>
      <c r="M144" s="4">
        <v>136.61999999999998</v>
      </c>
      <c r="N144" t="s">
        <v>6211</v>
      </c>
      <c r="O144" t="s">
        <v>6202</v>
      </c>
    </row>
    <row r="145" spans="1:15" x14ac:dyDescent="0.3">
      <c r="A145" t="s">
        <v>328</v>
      </c>
      <c r="B145" s="7">
        <v>44083</v>
      </c>
      <c r="C145" s="10">
        <f>YEAR(Orders[[#This Row],[Order_Date]])</f>
        <v>2020</v>
      </c>
      <c r="D145" t="s">
        <v>329</v>
      </c>
      <c r="E145" t="s">
        <v>91</v>
      </c>
      <c r="F145" s="10">
        <v>2</v>
      </c>
      <c r="G145" t="s">
        <v>6476</v>
      </c>
      <c r="H145" t="s">
        <v>6477</v>
      </c>
      <c r="I145" t="s">
        <v>2026</v>
      </c>
      <c r="J145" t="s">
        <v>1940</v>
      </c>
      <c r="K145" t="s">
        <v>1950</v>
      </c>
      <c r="L145" s="4">
        <v>8.73</v>
      </c>
      <c r="M145" s="4">
        <v>17.46</v>
      </c>
      <c r="N145" t="s">
        <v>6208</v>
      </c>
      <c r="O145" t="s">
        <v>6204</v>
      </c>
    </row>
    <row r="146" spans="1:15" x14ac:dyDescent="0.3">
      <c r="A146" t="s">
        <v>330</v>
      </c>
      <c r="B146" s="7">
        <v>44265</v>
      </c>
      <c r="C146" s="10">
        <f>YEAR(Orders[[#This Row],[Order_Date]])</f>
        <v>2021</v>
      </c>
      <c r="D146" t="s">
        <v>331</v>
      </c>
      <c r="E146" t="s">
        <v>43</v>
      </c>
      <c r="F146" s="10">
        <v>2</v>
      </c>
      <c r="G146" t="s">
        <v>6478</v>
      </c>
      <c r="H146" t="s">
        <v>6479</v>
      </c>
      <c r="I146" t="s">
        <v>2615</v>
      </c>
      <c r="J146" t="s">
        <v>1940</v>
      </c>
      <c r="K146" t="s">
        <v>1941</v>
      </c>
      <c r="L146" s="4">
        <v>34.154999999999994</v>
      </c>
      <c r="M146" s="4">
        <v>68.309999999999988</v>
      </c>
      <c r="N146" t="s">
        <v>6211</v>
      </c>
      <c r="O146" t="s">
        <v>6202</v>
      </c>
    </row>
    <row r="147" spans="1:15" x14ac:dyDescent="0.3">
      <c r="A147" t="s">
        <v>332</v>
      </c>
      <c r="B147" s="7">
        <v>43562</v>
      </c>
      <c r="C147" s="10">
        <f>YEAR(Orders[[#This Row],[Order_Date]])</f>
        <v>2019</v>
      </c>
      <c r="D147" t="s">
        <v>333</v>
      </c>
      <c r="E147" t="s">
        <v>90</v>
      </c>
      <c r="F147" s="10">
        <v>4</v>
      </c>
      <c r="G147" t="s">
        <v>6480</v>
      </c>
      <c r="H147" t="s">
        <v>6481</v>
      </c>
      <c r="I147" t="s">
        <v>2447</v>
      </c>
      <c r="J147" t="s">
        <v>1940</v>
      </c>
      <c r="K147" t="s">
        <v>1950</v>
      </c>
      <c r="L147" s="4">
        <v>4.3650000000000002</v>
      </c>
      <c r="M147" s="4">
        <v>17.46</v>
      </c>
      <c r="N147" t="s">
        <v>6208</v>
      </c>
      <c r="O147" t="s">
        <v>6204</v>
      </c>
    </row>
    <row r="148" spans="1:15" x14ac:dyDescent="0.3">
      <c r="A148" t="s">
        <v>334</v>
      </c>
      <c r="B148" s="7">
        <v>44024</v>
      </c>
      <c r="C148" s="10">
        <f>YEAR(Orders[[#This Row],[Order_Date]])</f>
        <v>2020</v>
      </c>
      <c r="D148" t="s">
        <v>335</v>
      </c>
      <c r="E148" t="s">
        <v>109</v>
      </c>
      <c r="F148" s="10">
        <v>3</v>
      </c>
      <c r="G148" t="s">
        <v>6482</v>
      </c>
      <c r="H148" t="s">
        <v>6483</v>
      </c>
      <c r="I148" t="s">
        <v>2624</v>
      </c>
      <c r="J148" t="s">
        <v>1940</v>
      </c>
      <c r="K148" t="s">
        <v>1950</v>
      </c>
      <c r="L148" s="4">
        <v>14.55</v>
      </c>
      <c r="M148" s="4">
        <v>43.650000000000006</v>
      </c>
      <c r="N148" t="s">
        <v>6208</v>
      </c>
      <c r="O148" t="s">
        <v>6204</v>
      </c>
    </row>
    <row r="149" spans="1:15" x14ac:dyDescent="0.3">
      <c r="A149" t="s">
        <v>334</v>
      </c>
      <c r="B149" s="7">
        <v>44024</v>
      </c>
      <c r="C149" s="10">
        <f>YEAR(Orders[[#This Row],[Order_Date]])</f>
        <v>2020</v>
      </c>
      <c r="D149" t="s">
        <v>335</v>
      </c>
      <c r="E149" t="s">
        <v>22</v>
      </c>
      <c r="F149" s="10">
        <v>2</v>
      </c>
      <c r="G149" t="s">
        <v>6482</v>
      </c>
      <c r="H149" t="s">
        <v>6483</v>
      </c>
      <c r="I149" t="s">
        <v>2624</v>
      </c>
      <c r="J149" t="s">
        <v>1940</v>
      </c>
      <c r="K149" t="s">
        <v>1950</v>
      </c>
      <c r="L149" s="4">
        <v>13.75</v>
      </c>
      <c r="M149" s="4">
        <v>27.5</v>
      </c>
      <c r="N149" t="s">
        <v>6208</v>
      </c>
      <c r="O149" t="s">
        <v>6202</v>
      </c>
    </row>
    <row r="150" spans="1:15" x14ac:dyDescent="0.3">
      <c r="A150" t="s">
        <v>336</v>
      </c>
      <c r="B150" s="7">
        <v>44551</v>
      </c>
      <c r="C150" s="10">
        <f>YEAR(Orders[[#This Row],[Order_Date]])</f>
        <v>2021</v>
      </c>
      <c r="D150" t="s">
        <v>337</v>
      </c>
      <c r="E150" t="s">
        <v>64</v>
      </c>
      <c r="F150" s="10">
        <v>5</v>
      </c>
      <c r="G150" t="s">
        <v>6484</v>
      </c>
      <c r="H150" t="s">
        <v>6485</v>
      </c>
      <c r="I150" t="s">
        <v>2205</v>
      </c>
      <c r="J150" t="s">
        <v>1940</v>
      </c>
      <c r="K150" t="s">
        <v>1941</v>
      </c>
      <c r="L150" s="4">
        <v>3.645</v>
      </c>
      <c r="M150" s="4">
        <v>18.225000000000001</v>
      </c>
      <c r="N150" t="s">
        <v>6216</v>
      </c>
      <c r="O150" t="s">
        <v>6202</v>
      </c>
    </row>
    <row r="151" spans="1:15" x14ac:dyDescent="0.3">
      <c r="A151" t="s">
        <v>338</v>
      </c>
      <c r="B151" s="7">
        <v>44108</v>
      </c>
      <c r="C151" s="10">
        <f>YEAR(Orders[[#This Row],[Order_Date]])</f>
        <v>2020</v>
      </c>
      <c r="D151" t="s">
        <v>339</v>
      </c>
      <c r="E151" t="s">
        <v>184</v>
      </c>
      <c r="F151" s="10">
        <v>2</v>
      </c>
      <c r="G151" t="s">
        <v>6486</v>
      </c>
      <c r="H151" t="s">
        <v>6487</v>
      </c>
      <c r="I151" t="s">
        <v>2637</v>
      </c>
      <c r="J151" t="s">
        <v>1940</v>
      </c>
      <c r="K151" t="s">
        <v>1941</v>
      </c>
      <c r="L151" s="4">
        <v>25.874999999999996</v>
      </c>
      <c r="M151" s="4">
        <v>51.749999999999993</v>
      </c>
      <c r="N151" t="s">
        <v>6208</v>
      </c>
      <c r="O151" t="s">
        <v>6203</v>
      </c>
    </row>
    <row r="152" spans="1:15" x14ac:dyDescent="0.3">
      <c r="A152" t="s">
        <v>340</v>
      </c>
      <c r="B152" s="7">
        <v>44051</v>
      </c>
      <c r="C152" s="10">
        <f>YEAR(Orders[[#This Row],[Order_Date]])</f>
        <v>2020</v>
      </c>
      <c r="D152" t="s">
        <v>341</v>
      </c>
      <c r="E152" t="s">
        <v>26</v>
      </c>
      <c r="F152" s="10">
        <v>1</v>
      </c>
      <c r="G152" t="s">
        <v>6488</v>
      </c>
      <c r="H152" t="s">
        <v>6489</v>
      </c>
      <c r="I152" t="s">
        <v>2642</v>
      </c>
      <c r="J152" t="s">
        <v>1940</v>
      </c>
      <c r="K152" t="s">
        <v>1941</v>
      </c>
      <c r="L152" s="4">
        <v>12.95</v>
      </c>
      <c r="M152" s="4">
        <v>12.95</v>
      </c>
      <c r="N152" t="s">
        <v>6216</v>
      </c>
      <c r="O152" t="s">
        <v>6204</v>
      </c>
    </row>
    <row r="153" spans="1:15" x14ac:dyDescent="0.3">
      <c r="A153" t="s">
        <v>342</v>
      </c>
      <c r="B153" s="7">
        <v>44115</v>
      </c>
      <c r="C153" s="10">
        <f>YEAR(Orders[[#This Row],[Order_Date]])</f>
        <v>2020</v>
      </c>
      <c r="D153" t="s">
        <v>343</v>
      </c>
      <c r="E153" t="s">
        <v>74</v>
      </c>
      <c r="F153" s="10">
        <v>3</v>
      </c>
      <c r="G153" t="s">
        <v>6490</v>
      </c>
      <c r="H153" t="s">
        <v>6491</v>
      </c>
      <c r="I153" t="s">
        <v>2646</v>
      </c>
      <c r="J153" t="s">
        <v>1940</v>
      </c>
      <c r="K153" t="s">
        <v>1941</v>
      </c>
      <c r="L153" s="4">
        <v>11.25</v>
      </c>
      <c r="M153" s="4">
        <v>33.75</v>
      </c>
      <c r="N153" t="s">
        <v>6208</v>
      </c>
      <c r="O153" t="s">
        <v>6203</v>
      </c>
    </row>
    <row r="154" spans="1:15" x14ac:dyDescent="0.3">
      <c r="A154" t="s">
        <v>344</v>
      </c>
      <c r="B154" s="7">
        <v>44510</v>
      </c>
      <c r="C154" s="10">
        <f>YEAR(Orders[[#This Row],[Order_Date]])</f>
        <v>2021</v>
      </c>
      <c r="D154" t="s">
        <v>345</v>
      </c>
      <c r="E154" t="s">
        <v>54</v>
      </c>
      <c r="F154" s="10">
        <v>3</v>
      </c>
      <c r="G154" t="s">
        <v>6492</v>
      </c>
      <c r="H154" t="s">
        <v>6493</v>
      </c>
      <c r="I154" t="s">
        <v>2591</v>
      </c>
      <c r="J154" t="s">
        <v>1940</v>
      </c>
      <c r="K154" t="s">
        <v>1941</v>
      </c>
      <c r="L154" s="4">
        <v>22.884999999999998</v>
      </c>
      <c r="M154" s="4">
        <v>68.655000000000001</v>
      </c>
      <c r="N154" t="s">
        <v>6208</v>
      </c>
      <c r="O154" t="s">
        <v>6201</v>
      </c>
    </row>
    <row r="155" spans="1:15" x14ac:dyDescent="0.3">
      <c r="A155" t="s">
        <v>346</v>
      </c>
      <c r="B155" s="7">
        <v>44367</v>
      </c>
      <c r="C155" s="10">
        <f>YEAR(Orders[[#This Row],[Order_Date]])</f>
        <v>2021</v>
      </c>
      <c r="D155" t="s">
        <v>347</v>
      </c>
      <c r="E155" t="s">
        <v>114</v>
      </c>
      <c r="F155" s="10">
        <v>1</v>
      </c>
      <c r="G155" t="s">
        <v>6494</v>
      </c>
      <c r="H155" t="s">
        <v>6495</v>
      </c>
      <c r="I155" t="s">
        <v>2190</v>
      </c>
      <c r="J155" t="s">
        <v>1940</v>
      </c>
      <c r="K155" t="s">
        <v>1950</v>
      </c>
      <c r="L155" s="4">
        <v>2.6849999999999996</v>
      </c>
      <c r="M155" s="4">
        <v>2.6849999999999996</v>
      </c>
      <c r="N155" t="s">
        <v>6216</v>
      </c>
      <c r="O155" t="s">
        <v>6201</v>
      </c>
    </row>
    <row r="156" spans="1:15" x14ac:dyDescent="0.3">
      <c r="A156" t="s">
        <v>348</v>
      </c>
      <c r="B156" s="7">
        <v>44473</v>
      </c>
      <c r="C156" s="10">
        <f>YEAR(Orders[[#This Row],[Order_Date]])</f>
        <v>2021</v>
      </c>
      <c r="D156" t="s">
        <v>349</v>
      </c>
      <c r="E156" t="s">
        <v>131</v>
      </c>
      <c r="F156" s="10">
        <v>5</v>
      </c>
      <c r="G156" t="s">
        <v>6496</v>
      </c>
      <c r="H156" t="s">
        <v>6497</v>
      </c>
      <c r="I156" t="s">
        <v>2016</v>
      </c>
      <c r="J156" t="s">
        <v>1940</v>
      </c>
      <c r="K156" t="s">
        <v>1950</v>
      </c>
      <c r="L156" s="4">
        <v>22.884999999999998</v>
      </c>
      <c r="M156" s="4">
        <v>114.42499999999998</v>
      </c>
      <c r="N156" t="s">
        <v>6216</v>
      </c>
      <c r="O156" t="s">
        <v>6203</v>
      </c>
    </row>
    <row r="157" spans="1:15" x14ac:dyDescent="0.3">
      <c r="A157" t="s">
        <v>350</v>
      </c>
      <c r="B157" s="7">
        <v>43640</v>
      </c>
      <c r="C157" s="10">
        <f>YEAR(Orders[[#This Row],[Order_Date]])</f>
        <v>2019</v>
      </c>
      <c r="D157" t="s">
        <v>351</v>
      </c>
      <c r="E157" t="s">
        <v>184</v>
      </c>
      <c r="F157" s="10">
        <v>6</v>
      </c>
      <c r="G157" t="s">
        <v>6498</v>
      </c>
      <c r="H157" t="s">
        <v>6499</v>
      </c>
      <c r="I157" t="s">
        <v>2662</v>
      </c>
      <c r="J157" t="s">
        <v>1940</v>
      </c>
      <c r="K157" t="s">
        <v>1941</v>
      </c>
      <c r="L157" s="4">
        <v>25.874999999999996</v>
      </c>
      <c r="M157" s="4">
        <v>155.24999999999997</v>
      </c>
      <c r="N157" t="s">
        <v>6208</v>
      </c>
      <c r="O157" t="s">
        <v>6203</v>
      </c>
    </row>
    <row r="158" spans="1:15" x14ac:dyDescent="0.3">
      <c r="A158" t="s">
        <v>352</v>
      </c>
      <c r="B158" s="7">
        <v>43764</v>
      </c>
      <c r="C158" s="10">
        <f>YEAR(Orders[[#This Row],[Order_Date]])</f>
        <v>2019</v>
      </c>
      <c r="D158" t="s">
        <v>353</v>
      </c>
      <c r="E158" t="s">
        <v>184</v>
      </c>
      <c r="F158" s="10">
        <v>3</v>
      </c>
      <c r="G158" t="s">
        <v>6500</v>
      </c>
      <c r="H158" t="s">
        <v>6501</v>
      </c>
      <c r="I158" t="s">
        <v>2667</v>
      </c>
      <c r="J158" t="s">
        <v>1940</v>
      </c>
      <c r="K158" t="s">
        <v>1941</v>
      </c>
      <c r="L158" s="4">
        <v>25.874999999999996</v>
      </c>
      <c r="M158" s="4">
        <v>77.624999999999986</v>
      </c>
      <c r="N158" t="s">
        <v>6208</v>
      </c>
      <c r="O158" t="s">
        <v>6203</v>
      </c>
    </row>
    <row r="159" spans="1:15" x14ac:dyDescent="0.3">
      <c r="A159" t="s">
        <v>354</v>
      </c>
      <c r="B159" s="7">
        <v>44374</v>
      </c>
      <c r="C159" s="10">
        <f>YEAR(Orders[[#This Row],[Order_Date]])</f>
        <v>2021</v>
      </c>
      <c r="D159" t="s">
        <v>355</v>
      </c>
      <c r="E159" t="s">
        <v>48</v>
      </c>
      <c r="F159" s="10">
        <v>3</v>
      </c>
      <c r="G159" t="s">
        <v>6502</v>
      </c>
      <c r="H159" t="s">
        <v>6503</v>
      </c>
      <c r="I159" t="s">
        <v>2672</v>
      </c>
      <c r="J159" t="s">
        <v>1948</v>
      </c>
      <c r="K159" t="s">
        <v>1950</v>
      </c>
      <c r="L159" s="4">
        <v>20.584999999999997</v>
      </c>
      <c r="M159" s="4">
        <v>61.754999999999995</v>
      </c>
      <c r="N159" t="s">
        <v>6216</v>
      </c>
      <c r="O159" t="s">
        <v>6201</v>
      </c>
    </row>
    <row r="160" spans="1:15" x14ac:dyDescent="0.3">
      <c r="A160" t="s">
        <v>356</v>
      </c>
      <c r="B160" s="7">
        <v>43714</v>
      </c>
      <c r="C160" s="10">
        <f>YEAR(Orders[[#This Row],[Order_Date]])</f>
        <v>2019</v>
      </c>
      <c r="D160" t="s">
        <v>357</v>
      </c>
      <c r="E160" t="s">
        <v>48</v>
      </c>
      <c r="F160" s="10">
        <v>6</v>
      </c>
      <c r="G160" t="s">
        <v>6504</v>
      </c>
      <c r="H160" t="s">
        <v>6505</v>
      </c>
      <c r="I160" t="s">
        <v>2677</v>
      </c>
      <c r="J160" t="s">
        <v>1940</v>
      </c>
      <c r="K160" t="s">
        <v>1941</v>
      </c>
      <c r="L160" s="4">
        <v>20.584999999999997</v>
      </c>
      <c r="M160" s="4">
        <v>123.50999999999999</v>
      </c>
      <c r="N160" t="s">
        <v>6216</v>
      </c>
      <c r="O160" t="s">
        <v>6201</v>
      </c>
    </row>
    <row r="161" spans="1:15" x14ac:dyDescent="0.3">
      <c r="A161" t="s">
        <v>358</v>
      </c>
      <c r="B161" s="7">
        <v>44316</v>
      </c>
      <c r="C161" s="10">
        <f>YEAR(Orders[[#This Row],[Order_Date]])</f>
        <v>2021</v>
      </c>
      <c r="D161" t="s">
        <v>359</v>
      </c>
      <c r="E161" t="s">
        <v>117</v>
      </c>
      <c r="F161" s="10">
        <v>6</v>
      </c>
      <c r="G161" t="s">
        <v>6506</v>
      </c>
      <c r="H161" t="s">
        <v>6507</v>
      </c>
      <c r="I161" t="s">
        <v>2021</v>
      </c>
      <c r="J161" t="s">
        <v>1940</v>
      </c>
      <c r="K161" t="s">
        <v>1950</v>
      </c>
      <c r="L161" s="4">
        <v>36.454999999999998</v>
      </c>
      <c r="M161" s="4">
        <v>218.73</v>
      </c>
      <c r="N161" t="s">
        <v>6211</v>
      </c>
      <c r="O161" t="s">
        <v>6204</v>
      </c>
    </row>
    <row r="162" spans="1:15" x14ac:dyDescent="0.3">
      <c r="A162" t="s">
        <v>360</v>
      </c>
      <c r="B162" s="7">
        <v>43837</v>
      </c>
      <c r="C162" s="10">
        <f>YEAR(Orders[[#This Row],[Order_Date]])</f>
        <v>2020</v>
      </c>
      <c r="D162" t="s">
        <v>361</v>
      </c>
      <c r="E162" t="s">
        <v>16</v>
      </c>
      <c r="F162" s="10">
        <v>4</v>
      </c>
      <c r="G162" t="s">
        <v>6508</v>
      </c>
      <c r="H162" t="s">
        <v>6509</v>
      </c>
      <c r="I162" t="s">
        <v>2361</v>
      </c>
      <c r="J162" t="s">
        <v>1940</v>
      </c>
      <c r="K162" t="s">
        <v>1950</v>
      </c>
      <c r="L162" s="4">
        <v>8.25</v>
      </c>
      <c r="M162" s="4">
        <v>33</v>
      </c>
      <c r="N162" t="s">
        <v>6208</v>
      </c>
      <c r="O162" t="s">
        <v>6202</v>
      </c>
    </row>
    <row r="163" spans="1:15" x14ac:dyDescent="0.3">
      <c r="A163" t="s">
        <v>362</v>
      </c>
      <c r="B163" s="7">
        <v>44207</v>
      </c>
      <c r="C163" s="10">
        <f>YEAR(Orders[[#This Row],[Order_Date]])</f>
        <v>2021</v>
      </c>
      <c r="D163" t="s">
        <v>363</v>
      </c>
      <c r="E163" t="s">
        <v>205</v>
      </c>
      <c r="F163" s="10">
        <v>3</v>
      </c>
      <c r="G163" t="s">
        <v>6510</v>
      </c>
      <c r="H163" t="s">
        <v>6511</v>
      </c>
      <c r="I163" t="s">
        <v>2185</v>
      </c>
      <c r="J163" t="s">
        <v>1940</v>
      </c>
      <c r="K163" t="s">
        <v>1950</v>
      </c>
      <c r="L163" s="4">
        <v>7.77</v>
      </c>
      <c r="M163" s="4">
        <v>23.31</v>
      </c>
      <c r="N163" t="s">
        <v>6211</v>
      </c>
      <c r="O163" t="s">
        <v>6203</v>
      </c>
    </row>
    <row r="164" spans="1:15" x14ac:dyDescent="0.3">
      <c r="A164" t="s">
        <v>364</v>
      </c>
      <c r="B164" s="7">
        <v>44515</v>
      </c>
      <c r="C164" s="10">
        <f>YEAR(Orders[[#This Row],[Order_Date]])</f>
        <v>2021</v>
      </c>
      <c r="D164" t="s">
        <v>365</v>
      </c>
      <c r="E164" t="s">
        <v>29</v>
      </c>
      <c r="F164" s="10">
        <v>3</v>
      </c>
      <c r="G164" t="s">
        <v>6512</v>
      </c>
      <c r="H164" t="s">
        <v>6513</v>
      </c>
      <c r="I164" t="s">
        <v>2693</v>
      </c>
      <c r="J164" t="s">
        <v>1940</v>
      </c>
      <c r="K164" t="s">
        <v>1941</v>
      </c>
      <c r="L164" s="4">
        <v>7.29</v>
      </c>
      <c r="M164" s="4">
        <v>21.87</v>
      </c>
      <c r="N164" t="s">
        <v>6216</v>
      </c>
      <c r="O164" t="s">
        <v>6202</v>
      </c>
    </row>
    <row r="165" spans="1:15" x14ac:dyDescent="0.3">
      <c r="A165" t="s">
        <v>366</v>
      </c>
      <c r="B165" s="7">
        <v>43619</v>
      </c>
      <c r="C165" s="10">
        <f>YEAR(Orders[[#This Row],[Order_Date]])</f>
        <v>2019</v>
      </c>
      <c r="D165" t="s">
        <v>367</v>
      </c>
      <c r="E165" t="s">
        <v>114</v>
      </c>
      <c r="F165" s="10">
        <v>6</v>
      </c>
      <c r="G165" t="s">
        <v>6514</v>
      </c>
      <c r="H165" t="s">
        <v>6515</v>
      </c>
      <c r="I165" t="s">
        <v>2698</v>
      </c>
      <c r="J165" t="s">
        <v>1940</v>
      </c>
      <c r="K165" t="s">
        <v>1950</v>
      </c>
      <c r="L165" s="4">
        <v>2.6849999999999996</v>
      </c>
      <c r="M165" s="4">
        <v>16.11</v>
      </c>
      <c r="N165" t="s">
        <v>6216</v>
      </c>
      <c r="O165" t="s">
        <v>6201</v>
      </c>
    </row>
    <row r="166" spans="1:15" x14ac:dyDescent="0.3">
      <c r="A166" t="s">
        <v>368</v>
      </c>
      <c r="B166" s="7">
        <v>44182</v>
      </c>
      <c r="C166" s="10">
        <f>YEAR(Orders[[#This Row],[Order_Date]])</f>
        <v>2020</v>
      </c>
      <c r="D166" t="s">
        <v>369</v>
      </c>
      <c r="E166" t="s">
        <v>29</v>
      </c>
      <c r="F166" s="10">
        <v>4</v>
      </c>
      <c r="G166" t="s">
        <v>6516</v>
      </c>
      <c r="H166" t="s">
        <v>6517</v>
      </c>
      <c r="I166" t="s">
        <v>2703</v>
      </c>
      <c r="J166" t="s">
        <v>1948</v>
      </c>
      <c r="K166" t="s">
        <v>1950</v>
      </c>
      <c r="L166" s="4">
        <v>7.29</v>
      </c>
      <c r="M166" s="4">
        <v>29.16</v>
      </c>
      <c r="N166" t="s">
        <v>6216</v>
      </c>
      <c r="O166" t="s">
        <v>6202</v>
      </c>
    </row>
    <row r="167" spans="1:15" x14ac:dyDescent="0.3">
      <c r="A167" t="s">
        <v>370</v>
      </c>
      <c r="B167" s="7">
        <v>44234</v>
      </c>
      <c r="C167" s="10">
        <f>YEAR(Orders[[#This Row],[Order_Date]])</f>
        <v>2021</v>
      </c>
      <c r="D167" t="s">
        <v>371</v>
      </c>
      <c r="E167" t="s">
        <v>192</v>
      </c>
      <c r="F167" s="10">
        <v>6</v>
      </c>
      <c r="G167" t="s">
        <v>6518</v>
      </c>
      <c r="H167" t="s">
        <v>6519</v>
      </c>
      <c r="I167" t="s">
        <v>2708</v>
      </c>
      <c r="J167" t="s">
        <v>1940</v>
      </c>
      <c r="K167" t="s">
        <v>1941</v>
      </c>
      <c r="L167" s="4">
        <v>8.9499999999999993</v>
      </c>
      <c r="M167" s="4">
        <v>53.699999999999996</v>
      </c>
      <c r="N167" t="s">
        <v>6216</v>
      </c>
      <c r="O167" t="s">
        <v>6201</v>
      </c>
    </row>
    <row r="168" spans="1:15" x14ac:dyDescent="0.3">
      <c r="A168" t="s">
        <v>372</v>
      </c>
      <c r="B168" s="7">
        <v>44270</v>
      </c>
      <c r="C168" s="10">
        <f>YEAR(Orders[[#This Row],[Order_Date]])</f>
        <v>2021</v>
      </c>
      <c r="D168" t="s">
        <v>373</v>
      </c>
      <c r="E168" t="s">
        <v>159</v>
      </c>
      <c r="F168" s="10">
        <v>5</v>
      </c>
      <c r="G168" t="s">
        <v>6520</v>
      </c>
      <c r="H168" t="s">
        <v>6521</v>
      </c>
      <c r="I168" t="s">
        <v>2712</v>
      </c>
      <c r="J168" t="s">
        <v>1940</v>
      </c>
      <c r="K168" t="s">
        <v>1941</v>
      </c>
      <c r="L168" s="4">
        <v>5.3699999999999992</v>
      </c>
      <c r="M168" s="4">
        <v>26.849999999999994</v>
      </c>
      <c r="N168" t="s">
        <v>6216</v>
      </c>
      <c r="O168" t="s">
        <v>6201</v>
      </c>
    </row>
    <row r="169" spans="1:15" x14ac:dyDescent="0.3">
      <c r="A169" t="s">
        <v>374</v>
      </c>
      <c r="B169" s="7">
        <v>44777</v>
      </c>
      <c r="C169" s="10">
        <f>YEAR(Orders[[#This Row],[Order_Date]])</f>
        <v>2022</v>
      </c>
      <c r="D169" t="s">
        <v>375</v>
      </c>
      <c r="E169" t="s">
        <v>16</v>
      </c>
      <c r="F169" s="10">
        <v>5</v>
      </c>
      <c r="G169" t="s">
        <v>6522</v>
      </c>
      <c r="H169" t="s">
        <v>6523</v>
      </c>
      <c r="I169" t="s">
        <v>2708</v>
      </c>
      <c r="J169" t="s">
        <v>1940</v>
      </c>
      <c r="K169" t="s">
        <v>1941</v>
      </c>
      <c r="L169" s="4">
        <v>8.25</v>
      </c>
      <c r="M169" s="4">
        <v>41.25</v>
      </c>
      <c r="N169" t="s">
        <v>6208</v>
      </c>
      <c r="O169" t="s">
        <v>6202</v>
      </c>
    </row>
    <row r="170" spans="1:15" x14ac:dyDescent="0.3">
      <c r="A170" t="s">
        <v>376</v>
      </c>
      <c r="B170" s="7">
        <v>43484</v>
      </c>
      <c r="C170" s="10">
        <f>YEAR(Orders[[#This Row],[Order_Date]])</f>
        <v>2019</v>
      </c>
      <c r="D170" t="s">
        <v>377</v>
      </c>
      <c r="E170" t="s">
        <v>80</v>
      </c>
      <c r="F170" s="10">
        <v>6</v>
      </c>
      <c r="G170" t="s">
        <v>6315</v>
      </c>
      <c r="H170" t="s">
        <v>6524</v>
      </c>
      <c r="I170" t="s">
        <v>2703</v>
      </c>
      <c r="J170" t="s">
        <v>1948</v>
      </c>
      <c r="K170" t="s">
        <v>1950</v>
      </c>
      <c r="L170" s="4">
        <v>6.75</v>
      </c>
      <c r="M170" s="4">
        <v>40.5</v>
      </c>
      <c r="N170" t="s">
        <v>6208</v>
      </c>
      <c r="O170" t="s">
        <v>6203</v>
      </c>
    </row>
    <row r="171" spans="1:15" x14ac:dyDescent="0.3">
      <c r="A171" t="s">
        <v>378</v>
      </c>
      <c r="B171" s="7">
        <v>44643</v>
      </c>
      <c r="C171" s="10">
        <f>YEAR(Orders[[#This Row],[Order_Date]])</f>
        <v>2022</v>
      </c>
      <c r="D171" t="s">
        <v>379</v>
      </c>
      <c r="E171" t="s">
        <v>192</v>
      </c>
      <c r="F171" s="10">
        <v>2</v>
      </c>
      <c r="G171" t="s">
        <v>6525</v>
      </c>
      <c r="H171" t="s">
        <v>6526</v>
      </c>
      <c r="I171" t="s">
        <v>2724</v>
      </c>
      <c r="J171" t="s">
        <v>1948</v>
      </c>
      <c r="K171" t="s">
        <v>1950</v>
      </c>
      <c r="L171" s="4">
        <v>8.9499999999999993</v>
      </c>
      <c r="M171" s="4">
        <v>17.899999999999999</v>
      </c>
      <c r="N171" t="s">
        <v>6216</v>
      </c>
      <c r="O171" t="s">
        <v>6201</v>
      </c>
    </row>
    <row r="172" spans="1:15" x14ac:dyDescent="0.3">
      <c r="A172" t="s">
        <v>380</v>
      </c>
      <c r="B172" s="7">
        <v>44476</v>
      </c>
      <c r="C172" s="10">
        <f>YEAR(Orders[[#This Row],[Order_Date]])</f>
        <v>2021</v>
      </c>
      <c r="D172" t="s">
        <v>381</v>
      </c>
      <c r="E172" t="s">
        <v>43</v>
      </c>
      <c r="F172" s="10">
        <v>2</v>
      </c>
      <c r="G172" t="s">
        <v>6527</v>
      </c>
      <c r="H172" t="s">
        <v>6528</v>
      </c>
      <c r="I172" t="s">
        <v>2729</v>
      </c>
      <c r="J172" t="s">
        <v>2115</v>
      </c>
      <c r="K172" t="s">
        <v>1950</v>
      </c>
      <c r="L172" s="4">
        <v>34.154999999999994</v>
      </c>
      <c r="M172" s="4">
        <v>68.309999999999988</v>
      </c>
      <c r="N172" t="s">
        <v>6211</v>
      </c>
      <c r="O172" t="s">
        <v>6202</v>
      </c>
    </row>
    <row r="173" spans="1:15" x14ac:dyDescent="0.3">
      <c r="A173" t="s">
        <v>382</v>
      </c>
      <c r="B173" s="7">
        <v>43544</v>
      </c>
      <c r="C173" s="10">
        <f>YEAR(Orders[[#This Row],[Order_Date]])</f>
        <v>2019</v>
      </c>
      <c r="D173" t="s">
        <v>383</v>
      </c>
      <c r="E173" t="s">
        <v>125</v>
      </c>
      <c r="F173" s="10">
        <v>2</v>
      </c>
      <c r="G173" t="s">
        <v>6529</v>
      </c>
      <c r="H173" t="s">
        <v>6530</v>
      </c>
      <c r="I173" t="s">
        <v>2219</v>
      </c>
      <c r="J173" t="s">
        <v>1940</v>
      </c>
      <c r="K173" t="s">
        <v>1941</v>
      </c>
      <c r="L173" s="4">
        <v>31.624999999999996</v>
      </c>
      <c r="M173" s="4">
        <v>63.249999999999993</v>
      </c>
      <c r="N173" t="s">
        <v>6208</v>
      </c>
      <c r="O173" t="s">
        <v>6202</v>
      </c>
    </row>
    <row r="174" spans="1:15" x14ac:dyDescent="0.3">
      <c r="A174" t="s">
        <v>384</v>
      </c>
      <c r="B174" s="7">
        <v>44545</v>
      </c>
      <c r="C174" s="10">
        <f>YEAR(Orders[[#This Row],[Order_Date]])</f>
        <v>2021</v>
      </c>
      <c r="D174" t="s">
        <v>385</v>
      </c>
      <c r="E174" t="s">
        <v>29</v>
      </c>
      <c r="F174" s="10">
        <v>3</v>
      </c>
      <c r="G174" t="s">
        <v>6531</v>
      </c>
      <c r="H174" t="s">
        <v>6532</v>
      </c>
      <c r="I174" t="s">
        <v>2738</v>
      </c>
      <c r="J174" t="s">
        <v>1948</v>
      </c>
      <c r="K174" t="s">
        <v>1950</v>
      </c>
      <c r="L174" s="4">
        <v>7.29</v>
      </c>
      <c r="M174" s="4">
        <v>21.87</v>
      </c>
      <c r="N174" t="s">
        <v>6216</v>
      </c>
      <c r="O174" t="s">
        <v>6202</v>
      </c>
    </row>
    <row r="175" spans="1:15" x14ac:dyDescent="0.3">
      <c r="A175" t="s">
        <v>386</v>
      </c>
      <c r="B175" s="7">
        <v>44720</v>
      </c>
      <c r="C175" s="10">
        <f>YEAR(Orders[[#This Row],[Order_Date]])</f>
        <v>2022</v>
      </c>
      <c r="D175" t="s">
        <v>387</v>
      </c>
      <c r="E175" t="s">
        <v>54</v>
      </c>
      <c r="F175" s="10">
        <v>4</v>
      </c>
      <c r="G175" t="s">
        <v>6533</v>
      </c>
      <c r="H175" t="s">
        <v>6534</v>
      </c>
      <c r="I175" t="s">
        <v>2743</v>
      </c>
      <c r="J175" t="s">
        <v>1940</v>
      </c>
      <c r="K175" t="s">
        <v>1950</v>
      </c>
      <c r="L175" s="4">
        <v>22.884999999999998</v>
      </c>
      <c r="M175" s="4">
        <v>91.539999999999992</v>
      </c>
      <c r="N175" t="s">
        <v>6208</v>
      </c>
      <c r="O175" t="s">
        <v>6201</v>
      </c>
    </row>
    <row r="176" spans="1:15" x14ac:dyDescent="0.3">
      <c r="A176" t="s">
        <v>388</v>
      </c>
      <c r="B176" s="7">
        <v>43813</v>
      </c>
      <c r="C176" s="10">
        <f>YEAR(Orders[[#This Row],[Order_Date]])</f>
        <v>2019</v>
      </c>
      <c r="D176" t="s">
        <v>389</v>
      </c>
      <c r="E176" t="s">
        <v>43</v>
      </c>
      <c r="F176" s="10">
        <v>6</v>
      </c>
      <c r="G176" t="s">
        <v>6535</v>
      </c>
      <c r="H176" t="s">
        <v>6536</v>
      </c>
      <c r="I176" t="s">
        <v>2747</v>
      </c>
      <c r="J176" t="s">
        <v>1940</v>
      </c>
      <c r="K176" t="s">
        <v>1941</v>
      </c>
      <c r="L176" s="4">
        <v>34.154999999999994</v>
      </c>
      <c r="M176" s="4">
        <v>204.92999999999995</v>
      </c>
      <c r="N176" t="s">
        <v>6211</v>
      </c>
      <c r="O176" t="s">
        <v>6202</v>
      </c>
    </row>
    <row r="177" spans="1:15" x14ac:dyDescent="0.3">
      <c r="A177" t="s">
        <v>390</v>
      </c>
      <c r="B177" s="7">
        <v>44296</v>
      </c>
      <c r="C177" s="10">
        <f>YEAR(Orders[[#This Row],[Order_Date]])</f>
        <v>2021</v>
      </c>
      <c r="D177" t="s">
        <v>391</v>
      </c>
      <c r="E177" t="s">
        <v>125</v>
      </c>
      <c r="F177" s="10">
        <v>2</v>
      </c>
      <c r="G177" t="s">
        <v>6537</v>
      </c>
      <c r="H177" t="s">
        <v>6538</v>
      </c>
      <c r="I177" t="s">
        <v>2752</v>
      </c>
      <c r="J177" t="s">
        <v>1940</v>
      </c>
      <c r="K177" t="s">
        <v>1941</v>
      </c>
      <c r="L177" s="4">
        <v>31.624999999999996</v>
      </c>
      <c r="M177" s="4">
        <v>63.249999999999993</v>
      </c>
      <c r="N177" t="s">
        <v>6208</v>
      </c>
      <c r="O177" t="s">
        <v>6202</v>
      </c>
    </row>
    <row r="178" spans="1:15" x14ac:dyDescent="0.3">
      <c r="A178" t="s">
        <v>392</v>
      </c>
      <c r="B178" s="7">
        <v>43900</v>
      </c>
      <c r="C178" s="10">
        <f>YEAR(Orders[[#This Row],[Order_Date]])</f>
        <v>2020</v>
      </c>
      <c r="D178" t="s">
        <v>393</v>
      </c>
      <c r="E178" t="s">
        <v>43</v>
      </c>
      <c r="F178" s="10">
        <v>1</v>
      </c>
      <c r="G178" t="s">
        <v>6539</v>
      </c>
      <c r="H178" t="s">
        <v>6540</v>
      </c>
      <c r="I178" t="s">
        <v>2757</v>
      </c>
      <c r="J178" t="s">
        <v>1940</v>
      </c>
      <c r="K178" t="s">
        <v>1941</v>
      </c>
      <c r="L178" s="4">
        <v>34.154999999999994</v>
      </c>
      <c r="M178" s="4">
        <v>34.154999999999994</v>
      </c>
      <c r="N178" t="s">
        <v>6211</v>
      </c>
      <c r="O178" t="s">
        <v>6202</v>
      </c>
    </row>
    <row r="179" spans="1:15" x14ac:dyDescent="0.3">
      <c r="A179" t="s">
        <v>394</v>
      </c>
      <c r="B179" s="7">
        <v>44120</v>
      </c>
      <c r="C179" s="10">
        <f>YEAR(Orders[[#This Row],[Order_Date]])</f>
        <v>2020</v>
      </c>
      <c r="D179" t="s">
        <v>395</v>
      </c>
      <c r="E179" t="s">
        <v>23</v>
      </c>
      <c r="F179" s="10">
        <v>4</v>
      </c>
      <c r="G179" t="s">
        <v>6541</v>
      </c>
      <c r="H179" t="s">
        <v>6542</v>
      </c>
      <c r="I179" t="s">
        <v>2761</v>
      </c>
      <c r="J179" t="s">
        <v>1940</v>
      </c>
      <c r="K179" t="s">
        <v>1941</v>
      </c>
      <c r="L179" s="4">
        <v>27.484999999999996</v>
      </c>
      <c r="M179" s="4">
        <v>109.93999999999998</v>
      </c>
      <c r="N179" t="s">
        <v>6211</v>
      </c>
      <c r="O179" t="s">
        <v>6201</v>
      </c>
    </row>
    <row r="180" spans="1:15" x14ac:dyDescent="0.3">
      <c r="A180" t="s">
        <v>396</v>
      </c>
      <c r="B180" s="7">
        <v>43746</v>
      </c>
      <c r="C180" s="10">
        <f>YEAR(Orders[[#This Row],[Order_Date]])</f>
        <v>2019</v>
      </c>
      <c r="D180" t="s">
        <v>397</v>
      </c>
      <c r="E180" t="s">
        <v>19</v>
      </c>
      <c r="F180" s="10">
        <v>2</v>
      </c>
      <c r="G180" t="s">
        <v>6543</v>
      </c>
      <c r="H180" t="s">
        <v>6544</v>
      </c>
      <c r="I180" t="s">
        <v>2162</v>
      </c>
      <c r="J180" t="s">
        <v>1940</v>
      </c>
      <c r="K180" t="s">
        <v>1950</v>
      </c>
      <c r="L180" s="4">
        <v>12.95</v>
      </c>
      <c r="M180" s="4">
        <v>25.9</v>
      </c>
      <c r="N180" t="s">
        <v>6211</v>
      </c>
      <c r="O180" t="s">
        <v>6203</v>
      </c>
    </row>
    <row r="181" spans="1:15" x14ac:dyDescent="0.3">
      <c r="A181" t="s">
        <v>398</v>
      </c>
      <c r="B181" s="7">
        <v>43830</v>
      </c>
      <c r="C181" s="10">
        <f>YEAR(Orders[[#This Row],[Order_Date]])</f>
        <v>2019</v>
      </c>
      <c r="D181" t="s">
        <v>399</v>
      </c>
      <c r="E181" t="s">
        <v>67</v>
      </c>
      <c r="F181" s="10">
        <v>1</v>
      </c>
      <c r="G181" t="s">
        <v>6545</v>
      </c>
      <c r="H181" t="s">
        <v>6546</v>
      </c>
      <c r="I181" t="s">
        <v>2769</v>
      </c>
      <c r="J181" t="s">
        <v>1948</v>
      </c>
      <c r="K181" t="s">
        <v>1950</v>
      </c>
      <c r="L181" s="4">
        <v>2.9849999999999999</v>
      </c>
      <c r="M181" s="4">
        <v>2.9849999999999999</v>
      </c>
      <c r="N181" t="s">
        <v>6216</v>
      </c>
      <c r="O181" t="s">
        <v>6203</v>
      </c>
    </row>
    <row r="182" spans="1:15" x14ac:dyDescent="0.3">
      <c r="A182" t="s">
        <v>400</v>
      </c>
      <c r="B182" s="7">
        <v>43910</v>
      </c>
      <c r="C182" s="10">
        <f>YEAR(Orders[[#This Row],[Order_Date]])</f>
        <v>2020</v>
      </c>
      <c r="D182" t="s">
        <v>401</v>
      </c>
      <c r="E182" t="s">
        <v>267</v>
      </c>
      <c r="F182" s="10">
        <v>5</v>
      </c>
      <c r="G182" t="s">
        <v>6547</v>
      </c>
      <c r="H182" t="s">
        <v>6548</v>
      </c>
      <c r="I182" t="s">
        <v>2775</v>
      </c>
      <c r="J182" t="s">
        <v>1940</v>
      </c>
      <c r="K182" t="s">
        <v>1950</v>
      </c>
      <c r="L182" s="4">
        <v>4.4550000000000001</v>
      </c>
      <c r="M182" s="4">
        <v>22.274999999999999</v>
      </c>
      <c r="N182" t="s">
        <v>6211</v>
      </c>
      <c r="O182" t="s">
        <v>6202</v>
      </c>
    </row>
    <row r="183" spans="1:15" x14ac:dyDescent="0.3">
      <c r="A183" t="s">
        <v>400</v>
      </c>
      <c r="B183" s="7">
        <v>43910</v>
      </c>
      <c r="C183" s="10">
        <f>YEAR(Orders[[#This Row],[Order_Date]])</f>
        <v>2020</v>
      </c>
      <c r="D183" t="s">
        <v>401</v>
      </c>
      <c r="E183" t="s">
        <v>85</v>
      </c>
      <c r="F183" s="10">
        <v>5</v>
      </c>
      <c r="G183" t="s">
        <v>6547</v>
      </c>
      <c r="H183" t="s">
        <v>6548</v>
      </c>
      <c r="I183" t="s">
        <v>2775</v>
      </c>
      <c r="J183" t="s">
        <v>1940</v>
      </c>
      <c r="K183" t="s">
        <v>1950</v>
      </c>
      <c r="L183" s="4">
        <v>5.97</v>
      </c>
      <c r="M183" s="4">
        <v>29.849999999999998</v>
      </c>
      <c r="N183" t="s">
        <v>6216</v>
      </c>
      <c r="O183" t="s">
        <v>6203</v>
      </c>
    </row>
    <row r="184" spans="1:15" x14ac:dyDescent="0.3">
      <c r="A184" t="s">
        <v>402</v>
      </c>
      <c r="B184" s="7">
        <v>44284</v>
      </c>
      <c r="C184" s="10">
        <f>YEAR(Orders[[#This Row],[Order_Date]])</f>
        <v>2021</v>
      </c>
      <c r="D184" t="s">
        <v>403</v>
      </c>
      <c r="E184" t="s">
        <v>159</v>
      </c>
      <c r="F184" s="10">
        <v>6</v>
      </c>
      <c r="G184" t="s">
        <v>6549</v>
      </c>
      <c r="H184" t="s">
        <v>6550</v>
      </c>
      <c r="I184" t="s">
        <v>2785</v>
      </c>
      <c r="J184" t="s">
        <v>1940</v>
      </c>
      <c r="K184" t="s">
        <v>1950</v>
      </c>
      <c r="L184" s="4">
        <v>5.3699999999999992</v>
      </c>
      <c r="M184" s="4">
        <v>32.22</v>
      </c>
      <c r="N184" t="s">
        <v>6216</v>
      </c>
      <c r="O184" t="s">
        <v>6201</v>
      </c>
    </row>
    <row r="185" spans="1:15" x14ac:dyDescent="0.3">
      <c r="A185" t="s">
        <v>404</v>
      </c>
      <c r="B185" s="7">
        <v>44512</v>
      </c>
      <c r="C185" s="10">
        <f>YEAR(Orders[[#This Row],[Order_Date]])</f>
        <v>2021</v>
      </c>
      <c r="D185" t="s">
        <v>405</v>
      </c>
      <c r="E185" t="s">
        <v>77</v>
      </c>
      <c r="F185" s="10">
        <v>2</v>
      </c>
      <c r="G185" t="s">
        <v>6551</v>
      </c>
      <c r="H185" t="s">
        <v>6552</v>
      </c>
      <c r="I185" t="s">
        <v>2790</v>
      </c>
      <c r="J185" t="s">
        <v>1940</v>
      </c>
      <c r="K185" t="s">
        <v>1950</v>
      </c>
      <c r="L185" s="4">
        <v>4.125</v>
      </c>
      <c r="M185" s="4">
        <v>8.25</v>
      </c>
      <c r="N185" t="s">
        <v>6208</v>
      </c>
      <c r="O185" t="s">
        <v>6202</v>
      </c>
    </row>
    <row r="186" spans="1:15" x14ac:dyDescent="0.3">
      <c r="A186" t="s">
        <v>406</v>
      </c>
      <c r="B186" s="7">
        <v>44397</v>
      </c>
      <c r="C186" s="10">
        <f>YEAR(Orders[[#This Row],[Order_Date]])</f>
        <v>2021</v>
      </c>
      <c r="D186" t="s">
        <v>407</v>
      </c>
      <c r="E186" t="s">
        <v>205</v>
      </c>
      <c r="F186" s="10">
        <v>4</v>
      </c>
      <c r="G186" t="s">
        <v>6553</v>
      </c>
      <c r="H186" t="s">
        <v>6554</v>
      </c>
      <c r="I186" t="s">
        <v>2136</v>
      </c>
      <c r="J186" t="s">
        <v>1940</v>
      </c>
      <c r="K186" t="s">
        <v>1950</v>
      </c>
      <c r="L186" s="4">
        <v>7.77</v>
      </c>
      <c r="M186" s="4">
        <v>31.08</v>
      </c>
      <c r="N186" t="s">
        <v>6211</v>
      </c>
      <c r="O186" t="s">
        <v>6203</v>
      </c>
    </row>
    <row r="187" spans="1:15" x14ac:dyDescent="0.3">
      <c r="A187" t="s">
        <v>408</v>
      </c>
      <c r="B187" s="7">
        <v>43483</v>
      </c>
      <c r="C187" s="10">
        <f>YEAR(Orders[[#This Row],[Order_Date]])</f>
        <v>2019</v>
      </c>
      <c r="D187" t="s">
        <v>409</v>
      </c>
      <c r="E187" t="s">
        <v>29</v>
      </c>
      <c r="F187" s="10">
        <v>5</v>
      </c>
      <c r="G187" t="s">
        <v>6555</v>
      </c>
      <c r="H187" t="s">
        <v>6556</v>
      </c>
      <c r="I187" t="s">
        <v>2799</v>
      </c>
      <c r="J187" t="s">
        <v>1940</v>
      </c>
      <c r="K187" t="s">
        <v>1941</v>
      </c>
      <c r="L187" s="4">
        <v>7.29</v>
      </c>
      <c r="M187" s="4">
        <v>36.450000000000003</v>
      </c>
      <c r="N187" t="s">
        <v>6216</v>
      </c>
      <c r="O187" t="s">
        <v>6202</v>
      </c>
    </row>
    <row r="188" spans="1:15" x14ac:dyDescent="0.3">
      <c r="A188" t="s">
        <v>410</v>
      </c>
      <c r="B188" s="7">
        <v>43684</v>
      </c>
      <c r="C188" s="10">
        <f>YEAR(Orders[[#This Row],[Order_Date]])</f>
        <v>2019</v>
      </c>
      <c r="D188" t="s">
        <v>411</v>
      </c>
      <c r="E188" t="s">
        <v>54</v>
      </c>
      <c r="F188" s="10">
        <v>3</v>
      </c>
      <c r="G188" t="s">
        <v>6557</v>
      </c>
      <c r="H188" t="s">
        <v>6558</v>
      </c>
      <c r="I188" t="s">
        <v>2109</v>
      </c>
      <c r="J188" t="s">
        <v>1940</v>
      </c>
      <c r="K188" t="s">
        <v>1950</v>
      </c>
      <c r="L188" s="4">
        <v>22.884999999999998</v>
      </c>
      <c r="M188" s="4">
        <v>68.655000000000001</v>
      </c>
      <c r="N188" t="s">
        <v>6208</v>
      </c>
      <c r="O188" t="s">
        <v>6201</v>
      </c>
    </row>
    <row r="189" spans="1:15" x14ac:dyDescent="0.3">
      <c r="A189" t="s">
        <v>412</v>
      </c>
      <c r="B189" s="7">
        <v>44633</v>
      </c>
      <c r="C189" s="10">
        <f>YEAR(Orders[[#This Row],[Order_Date]])</f>
        <v>2022</v>
      </c>
      <c r="D189" t="s">
        <v>413</v>
      </c>
      <c r="E189" t="s">
        <v>91</v>
      </c>
      <c r="F189" s="10">
        <v>5</v>
      </c>
      <c r="G189" t="s">
        <v>6559</v>
      </c>
      <c r="H189" t="s">
        <v>6560</v>
      </c>
      <c r="I189" t="s">
        <v>2500</v>
      </c>
      <c r="J189" t="s">
        <v>1940</v>
      </c>
      <c r="K189" t="s">
        <v>1941</v>
      </c>
      <c r="L189" s="4">
        <v>8.73</v>
      </c>
      <c r="M189" s="4">
        <v>43.650000000000006</v>
      </c>
      <c r="N189" t="s">
        <v>6208</v>
      </c>
      <c r="O189" t="s">
        <v>6204</v>
      </c>
    </row>
    <row r="190" spans="1:15" x14ac:dyDescent="0.3">
      <c r="A190" t="s">
        <v>414</v>
      </c>
      <c r="B190" s="7">
        <v>44698</v>
      </c>
      <c r="C190" s="10">
        <f>YEAR(Orders[[#This Row],[Order_Date]])</f>
        <v>2022</v>
      </c>
      <c r="D190" t="s">
        <v>415</v>
      </c>
      <c r="E190" t="s">
        <v>267</v>
      </c>
      <c r="F190" s="10">
        <v>1</v>
      </c>
      <c r="G190" t="s">
        <v>6561</v>
      </c>
      <c r="H190" t="s">
        <v>6562</v>
      </c>
      <c r="I190" t="s">
        <v>2361</v>
      </c>
      <c r="J190" t="s">
        <v>1940</v>
      </c>
      <c r="K190" t="s">
        <v>1941</v>
      </c>
      <c r="L190" s="4">
        <v>4.4550000000000001</v>
      </c>
      <c r="M190" s="4">
        <v>4.4550000000000001</v>
      </c>
      <c r="N190" t="s">
        <v>6211</v>
      </c>
      <c r="O190" t="s">
        <v>6202</v>
      </c>
    </row>
    <row r="191" spans="1:15" x14ac:dyDescent="0.3">
      <c r="A191" t="s">
        <v>416</v>
      </c>
      <c r="B191" s="7">
        <v>43813</v>
      </c>
      <c r="C191" s="10">
        <f>YEAR(Orders[[#This Row],[Order_Date]])</f>
        <v>2019</v>
      </c>
      <c r="D191" t="s">
        <v>417</v>
      </c>
      <c r="E191" t="s">
        <v>109</v>
      </c>
      <c r="F191" s="10">
        <v>3</v>
      </c>
      <c r="G191" t="s">
        <v>6563</v>
      </c>
      <c r="H191" t="s">
        <v>6564</v>
      </c>
      <c r="I191" t="s">
        <v>2815</v>
      </c>
      <c r="J191" t="s">
        <v>1940</v>
      </c>
      <c r="K191" t="s">
        <v>1941</v>
      </c>
      <c r="L191" s="4">
        <v>14.55</v>
      </c>
      <c r="M191" s="4">
        <v>43.650000000000006</v>
      </c>
      <c r="N191" t="s">
        <v>6208</v>
      </c>
      <c r="O191" t="s">
        <v>6204</v>
      </c>
    </row>
    <row r="192" spans="1:15" x14ac:dyDescent="0.3">
      <c r="A192" t="s">
        <v>418</v>
      </c>
      <c r="B192" s="7">
        <v>43845</v>
      </c>
      <c r="C192" s="10">
        <f>YEAR(Orders[[#This Row],[Order_Date]])</f>
        <v>2020</v>
      </c>
      <c r="D192" t="s">
        <v>419</v>
      </c>
      <c r="E192" t="s">
        <v>210</v>
      </c>
      <c r="F192" s="10">
        <v>1</v>
      </c>
      <c r="G192" t="s">
        <v>6565</v>
      </c>
      <c r="H192" t="s">
        <v>6566</v>
      </c>
      <c r="I192" t="s">
        <v>2820</v>
      </c>
      <c r="J192" t="s">
        <v>1940</v>
      </c>
      <c r="K192" t="s">
        <v>1941</v>
      </c>
      <c r="L192" s="4">
        <v>33.464999999999996</v>
      </c>
      <c r="M192" s="4">
        <v>33.464999999999996</v>
      </c>
      <c r="N192" t="s">
        <v>6208</v>
      </c>
      <c r="O192" t="s">
        <v>6204</v>
      </c>
    </row>
    <row r="193" spans="1:15" x14ac:dyDescent="0.3">
      <c r="A193" t="s">
        <v>420</v>
      </c>
      <c r="B193" s="7">
        <v>43567</v>
      </c>
      <c r="C193" s="10">
        <f>YEAR(Orders[[#This Row],[Order_Date]])</f>
        <v>2019</v>
      </c>
      <c r="D193" t="s">
        <v>421</v>
      </c>
      <c r="E193" t="s">
        <v>51</v>
      </c>
      <c r="F193" s="10">
        <v>5</v>
      </c>
      <c r="G193" t="s">
        <v>6567</v>
      </c>
      <c r="H193" t="s">
        <v>6568</v>
      </c>
      <c r="I193" t="s">
        <v>2185</v>
      </c>
      <c r="J193" t="s">
        <v>1940</v>
      </c>
      <c r="K193" t="s">
        <v>1941</v>
      </c>
      <c r="L193" s="4">
        <v>3.8849999999999998</v>
      </c>
      <c r="M193" s="4">
        <v>19.424999999999997</v>
      </c>
      <c r="N193" t="s">
        <v>6216</v>
      </c>
      <c r="O193" t="s">
        <v>6204</v>
      </c>
    </row>
    <row r="194" spans="1:15" x14ac:dyDescent="0.3">
      <c r="A194" t="s">
        <v>422</v>
      </c>
      <c r="B194" s="7">
        <v>43919</v>
      </c>
      <c r="C194" s="10">
        <f>YEAR(Orders[[#This Row],[Order_Date]])</f>
        <v>2020</v>
      </c>
      <c r="D194" t="s">
        <v>423</v>
      </c>
      <c r="E194" t="s">
        <v>258</v>
      </c>
      <c r="F194" s="10">
        <v>6</v>
      </c>
      <c r="G194" t="s">
        <v>6569</v>
      </c>
      <c r="H194" t="s">
        <v>6570</v>
      </c>
      <c r="I194" t="s">
        <v>2829</v>
      </c>
      <c r="J194" t="s">
        <v>1948</v>
      </c>
      <c r="K194" t="s">
        <v>1941</v>
      </c>
      <c r="L194" s="4">
        <v>12.15</v>
      </c>
      <c r="M194" s="4">
        <v>72.900000000000006</v>
      </c>
      <c r="N194" t="s">
        <v>6216</v>
      </c>
      <c r="O194" t="s">
        <v>6202</v>
      </c>
    </row>
    <row r="195" spans="1:15" x14ac:dyDescent="0.3">
      <c r="A195" t="s">
        <v>424</v>
      </c>
      <c r="B195" s="7">
        <v>44644</v>
      </c>
      <c r="C195" s="10">
        <f>YEAR(Orders[[#This Row],[Order_Date]])</f>
        <v>2022</v>
      </c>
      <c r="D195" t="s">
        <v>425</v>
      </c>
      <c r="E195" t="s">
        <v>150</v>
      </c>
      <c r="F195" s="10">
        <v>3</v>
      </c>
      <c r="G195" t="s">
        <v>6571</v>
      </c>
      <c r="H195" t="s">
        <v>6572</v>
      </c>
      <c r="I195" t="s">
        <v>2834</v>
      </c>
      <c r="J195" t="s">
        <v>1940</v>
      </c>
      <c r="K195" t="s">
        <v>1950</v>
      </c>
      <c r="L195" s="4">
        <v>14.85</v>
      </c>
      <c r="M195" s="4">
        <v>44.55</v>
      </c>
      <c r="N195" t="s">
        <v>6211</v>
      </c>
      <c r="O195" t="s">
        <v>6202</v>
      </c>
    </row>
    <row r="196" spans="1:15" x14ac:dyDescent="0.3">
      <c r="A196" t="s">
        <v>426</v>
      </c>
      <c r="B196" s="7">
        <v>44398</v>
      </c>
      <c r="C196" s="10">
        <f>YEAR(Orders[[#This Row],[Order_Date]])</f>
        <v>2021</v>
      </c>
      <c r="D196" t="s">
        <v>427</v>
      </c>
      <c r="E196" t="s">
        <v>29</v>
      </c>
      <c r="F196" s="10">
        <v>5</v>
      </c>
      <c r="G196" t="s">
        <v>6541</v>
      </c>
      <c r="H196" t="s">
        <v>6573</v>
      </c>
      <c r="I196" t="s">
        <v>2839</v>
      </c>
      <c r="J196" t="s">
        <v>1940</v>
      </c>
      <c r="K196" t="s">
        <v>1950</v>
      </c>
      <c r="L196" s="4">
        <v>7.29</v>
      </c>
      <c r="M196" s="4">
        <v>36.450000000000003</v>
      </c>
      <c r="N196" t="s">
        <v>6216</v>
      </c>
      <c r="O196" t="s">
        <v>6202</v>
      </c>
    </row>
    <row r="197" spans="1:15" x14ac:dyDescent="0.3">
      <c r="A197" t="s">
        <v>428</v>
      </c>
      <c r="B197" s="7">
        <v>43683</v>
      </c>
      <c r="C197" s="10">
        <f>YEAR(Orders[[#This Row],[Order_Date]])</f>
        <v>2019</v>
      </c>
      <c r="D197" t="s">
        <v>429</v>
      </c>
      <c r="E197" t="s">
        <v>19</v>
      </c>
      <c r="F197" s="10">
        <v>3</v>
      </c>
      <c r="G197" t="s">
        <v>6574</v>
      </c>
      <c r="H197" t="s">
        <v>6575</v>
      </c>
      <c r="I197" t="s">
        <v>2844</v>
      </c>
      <c r="J197" t="s">
        <v>1940</v>
      </c>
      <c r="K197" t="s">
        <v>1950</v>
      </c>
      <c r="L197" s="4">
        <v>12.95</v>
      </c>
      <c r="M197" s="4">
        <v>38.849999999999994</v>
      </c>
      <c r="N197" t="s">
        <v>6211</v>
      </c>
      <c r="O197" t="s">
        <v>6203</v>
      </c>
    </row>
    <row r="198" spans="1:15" x14ac:dyDescent="0.3">
      <c r="A198" t="s">
        <v>430</v>
      </c>
      <c r="B198" s="7">
        <v>44339</v>
      </c>
      <c r="C198" s="10">
        <f>YEAR(Orders[[#This Row],[Order_Date]])</f>
        <v>2021</v>
      </c>
      <c r="D198" t="s">
        <v>431</v>
      </c>
      <c r="E198" t="s">
        <v>189</v>
      </c>
      <c r="F198" s="10">
        <v>6</v>
      </c>
      <c r="G198" t="s">
        <v>6576</v>
      </c>
      <c r="H198" t="s">
        <v>6577</v>
      </c>
      <c r="I198" t="s">
        <v>2185</v>
      </c>
      <c r="J198" t="s">
        <v>1940</v>
      </c>
      <c r="K198" t="s">
        <v>1950</v>
      </c>
      <c r="L198" s="4">
        <v>8.91</v>
      </c>
      <c r="M198" s="4">
        <v>53.46</v>
      </c>
      <c r="N198" t="s">
        <v>6211</v>
      </c>
      <c r="O198" t="s">
        <v>6202</v>
      </c>
    </row>
    <row r="199" spans="1:15" x14ac:dyDescent="0.3">
      <c r="A199" t="s">
        <v>430</v>
      </c>
      <c r="B199" s="7">
        <v>44339</v>
      </c>
      <c r="C199" s="10">
        <f>YEAR(Orders[[#This Row],[Order_Date]])</f>
        <v>2021</v>
      </c>
      <c r="D199" t="s">
        <v>431</v>
      </c>
      <c r="E199" t="s">
        <v>122</v>
      </c>
      <c r="F199" s="10">
        <v>2</v>
      </c>
      <c r="G199" t="s">
        <v>6576</v>
      </c>
      <c r="H199" t="s">
        <v>6577</v>
      </c>
      <c r="I199" t="s">
        <v>2185</v>
      </c>
      <c r="J199" t="s">
        <v>1940</v>
      </c>
      <c r="K199" t="s">
        <v>1950</v>
      </c>
      <c r="L199" s="4">
        <v>29.784999999999997</v>
      </c>
      <c r="M199" s="4">
        <v>59.569999999999993</v>
      </c>
      <c r="N199" t="s">
        <v>6216</v>
      </c>
      <c r="O199" t="s">
        <v>6204</v>
      </c>
    </row>
    <row r="200" spans="1:15" x14ac:dyDescent="0.3">
      <c r="A200" t="s">
        <v>430</v>
      </c>
      <c r="B200" s="7">
        <v>44339</v>
      </c>
      <c r="C200" s="10">
        <f>YEAR(Orders[[#This Row],[Order_Date]])</f>
        <v>2021</v>
      </c>
      <c r="D200" t="s">
        <v>431</v>
      </c>
      <c r="E200" t="s">
        <v>122</v>
      </c>
      <c r="F200" s="10">
        <v>3</v>
      </c>
      <c r="G200" t="s">
        <v>6576</v>
      </c>
      <c r="H200" t="s">
        <v>6577</v>
      </c>
      <c r="I200" t="s">
        <v>2185</v>
      </c>
      <c r="J200" t="s">
        <v>1940</v>
      </c>
      <c r="K200" t="s">
        <v>1950</v>
      </c>
      <c r="L200" s="4">
        <v>29.784999999999997</v>
      </c>
      <c r="M200" s="4">
        <v>89.35499999999999</v>
      </c>
      <c r="N200" t="s">
        <v>6216</v>
      </c>
      <c r="O200" t="s">
        <v>6204</v>
      </c>
    </row>
    <row r="201" spans="1:15" x14ac:dyDescent="0.3">
      <c r="A201" t="s">
        <v>430</v>
      </c>
      <c r="B201" s="7">
        <v>44339</v>
      </c>
      <c r="C201" s="10">
        <f>YEAR(Orders[[#This Row],[Order_Date]])</f>
        <v>2021</v>
      </c>
      <c r="D201" t="s">
        <v>431</v>
      </c>
      <c r="E201" t="s">
        <v>96</v>
      </c>
      <c r="F201" s="10">
        <v>4</v>
      </c>
      <c r="G201" t="s">
        <v>6576</v>
      </c>
      <c r="H201" t="s">
        <v>6577</v>
      </c>
      <c r="I201" t="s">
        <v>2185</v>
      </c>
      <c r="J201" t="s">
        <v>1940</v>
      </c>
      <c r="K201" t="s">
        <v>1950</v>
      </c>
      <c r="L201" s="4">
        <v>9.51</v>
      </c>
      <c r="M201" s="4">
        <v>38.04</v>
      </c>
      <c r="N201" t="s">
        <v>6211</v>
      </c>
      <c r="O201" t="s">
        <v>6204</v>
      </c>
    </row>
    <row r="202" spans="1:15" x14ac:dyDescent="0.3">
      <c r="A202" t="s">
        <v>430</v>
      </c>
      <c r="B202" s="7">
        <v>44339</v>
      </c>
      <c r="C202" s="10">
        <f>YEAR(Orders[[#This Row],[Order_Date]])</f>
        <v>2021</v>
      </c>
      <c r="D202" t="s">
        <v>431</v>
      </c>
      <c r="E202" t="s">
        <v>22</v>
      </c>
      <c r="F202" s="10">
        <v>3</v>
      </c>
      <c r="G202" t="s">
        <v>6576</v>
      </c>
      <c r="H202" t="s">
        <v>6577</v>
      </c>
      <c r="I202" t="s">
        <v>2185</v>
      </c>
      <c r="J202" t="s">
        <v>1940</v>
      </c>
      <c r="K202" t="s">
        <v>1950</v>
      </c>
      <c r="L202" s="4">
        <v>13.75</v>
      </c>
      <c r="M202" s="4">
        <v>41.25</v>
      </c>
      <c r="N202" t="s">
        <v>6208</v>
      </c>
      <c r="O202" t="s">
        <v>6202</v>
      </c>
    </row>
    <row r="203" spans="1:15" x14ac:dyDescent="0.3">
      <c r="A203" t="s">
        <v>432</v>
      </c>
      <c r="B203" s="7">
        <v>44294</v>
      </c>
      <c r="C203" s="10">
        <f>YEAR(Orders[[#This Row],[Order_Date]])</f>
        <v>2021</v>
      </c>
      <c r="D203" t="s">
        <v>433</v>
      </c>
      <c r="E203" t="s">
        <v>96</v>
      </c>
      <c r="F203" s="10">
        <v>6</v>
      </c>
      <c r="G203" t="s">
        <v>6578</v>
      </c>
      <c r="H203" t="s">
        <v>6579</v>
      </c>
      <c r="I203" t="s">
        <v>2153</v>
      </c>
      <c r="J203" t="s">
        <v>1940</v>
      </c>
      <c r="K203" t="s">
        <v>1950</v>
      </c>
      <c r="L203" s="4">
        <v>9.51</v>
      </c>
      <c r="M203" s="4">
        <v>57.06</v>
      </c>
      <c r="N203" t="s">
        <v>6211</v>
      </c>
      <c r="O203" t="s">
        <v>6204</v>
      </c>
    </row>
    <row r="204" spans="1:15" x14ac:dyDescent="0.3">
      <c r="A204" t="s">
        <v>434</v>
      </c>
      <c r="B204" s="7">
        <v>44486</v>
      </c>
      <c r="C204" s="10">
        <f>YEAR(Orders[[#This Row],[Order_Date]])</f>
        <v>2021</v>
      </c>
      <c r="D204" t="s">
        <v>435</v>
      </c>
      <c r="E204" t="s">
        <v>122</v>
      </c>
      <c r="F204" s="10">
        <v>6</v>
      </c>
      <c r="G204" t="s">
        <v>6580</v>
      </c>
      <c r="H204" t="s">
        <v>6581</v>
      </c>
      <c r="I204" t="s">
        <v>2880</v>
      </c>
      <c r="J204" t="s">
        <v>1940</v>
      </c>
      <c r="K204" t="s">
        <v>1941</v>
      </c>
      <c r="L204" s="4">
        <v>29.784999999999997</v>
      </c>
      <c r="M204" s="4">
        <v>178.70999999999998</v>
      </c>
      <c r="N204" t="s">
        <v>6216</v>
      </c>
      <c r="O204" t="s">
        <v>6204</v>
      </c>
    </row>
    <row r="205" spans="1:15" x14ac:dyDescent="0.3">
      <c r="A205" t="s">
        <v>436</v>
      </c>
      <c r="B205" s="7">
        <v>44608</v>
      </c>
      <c r="C205" s="10">
        <f>YEAR(Orders[[#This Row],[Order_Date]])</f>
        <v>2022</v>
      </c>
      <c r="D205" t="s">
        <v>437</v>
      </c>
      <c r="E205" t="s">
        <v>32</v>
      </c>
      <c r="F205" s="10">
        <v>1</v>
      </c>
      <c r="G205" t="s">
        <v>6582</v>
      </c>
      <c r="H205" t="s">
        <v>6583</v>
      </c>
      <c r="I205" t="s">
        <v>2885</v>
      </c>
      <c r="J205" t="s">
        <v>1940</v>
      </c>
      <c r="K205" t="s">
        <v>1950</v>
      </c>
      <c r="L205" s="4">
        <v>4.7549999999999999</v>
      </c>
      <c r="M205" s="4">
        <v>4.7549999999999999</v>
      </c>
      <c r="N205" t="s">
        <v>6211</v>
      </c>
      <c r="O205" t="s">
        <v>6204</v>
      </c>
    </row>
    <row r="206" spans="1:15" x14ac:dyDescent="0.3">
      <c r="A206" t="s">
        <v>438</v>
      </c>
      <c r="B206" s="7">
        <v>44027</v>
      </c>
      <c r="C206" s="10">
        <f>YEAR(Orders[[#This Row],[Order_Date]])</f>
        <v>2020</v>
      </c>
      <c r="D206" t="s">
        <v>439</v>
      </c>
      <c r="E206" t="s">
        <v>22</v>
      </c>
      <c r="F206" s="10">
        <v>6</v>
      </c>
      <c r="G206" t="s">
        <v>6584</v>
      </c>
      <c r="H206" t="s">
        <v>6585</v>
      </c>
      <c r="I206" t="s">
        <v>2889</v>
      </c>
      <c r="J206" t="s">
        <v>1940</v>
      </c>
      <c r="K206" t="s">
        <v>1950</v>
      </c>
      <c r="L206" s="4">
        <v>13.75</v>
      </c>
      <c r="M206" s="4">
        <v>82.5</v>
      </c>
      <c r="N206" t="s">
        <v>6208</v>
      </c>
      <c r="O206" t="s">
        <v>6202</v>
      </c>
    </row>
    <row r="207" spans="1:15" x14ac:dyDescent="0.3">
      <c r="A207" t="s">
        <v>440</v>
      </c>
      <c r="B207" s="7">
        <v>43883</v>
      </c>
      <c r="C207" s="10">
        <f>YEAR(Orders[[#This Row],[Order_Date]])</f>
        <v>2020</v>
      </c>
      <c r="D207" t="s">
        <v>441</v>
      </c>
      <c r="E207" t="s">
        <v>114</v>
      </c>
      <c r="F207" s="10">
        <v>3</v>
      </c>
      <c r="G207" t="s">
        <v>6586</v>
      </c>
      <c r="H207" t="s">
        <v>6587</v>
      </c>
      <c r="I207" t="s">
        <v>2185</v>
      </c>
      <c r="J207" t="s">
        <v>1940</v>
      </c>
      <c r="K207" t="s">
        <v>1941</v>
      </c>
      <c r="L207" s="4">
        <v>2.6849999999999996</v>
      </c>
      <c r="M207" s="4">
        <v>8.0549999999999997</v>
      </c>
      <c r="N207" t="s">
        <v>6216</v>
      </c>
      <c r="O207" t="s">
        <v>6201</v>
      </c>
    </row>
    <row r="208" spans="1:15" x14ac:dyDescent="0.3">
      <c r="A208" t="s">
        <v>442</v>
      </c>
      <c r="B208" s="7">
        <v>44211</v>
      </c>
      <c r="C208" s="10">
        <f>YEAR(Orders[[#This Row],[Order_Date]])</f>
        <v>2021</v>
      </c>
      <c r="D208" t="s">
        <v>443</v>
      </c>
      <c r="E208" t="s">
        <v>74</v>
      </c>
      <c r="F208" s="10">
        <v>2</v>
      </c>
      <c r="G208" t="s">
        <v>6588</v>
      </c>
      <c r="H208" t="s">
        <v>6589</v>
      </c>
      <c r="I208" t="s">
        <v>2299</v>
      </c>
      <c r="J208" t="s">
        <v>1940</v>
      </c>
      <c r="K208" t="s">
        <v>1950</v>
      </c>
      <c r="L208" s="4">
        <v>11.25</v>
      </c>
      <c r="M208" s="4">
        <v>22.5</v>
      </c>
      <c r="N208" t="s">
        <v>6208</v>
      </c>
      <c r="O208" t="s">
        <v>6203</v>
      </c>
    </row>
    <row r="209" spans="1:15" x14ac:dyDescent="0.3">
      <c r="A209" t="s">
        <v>444</v>
      </c>
      <c r="B209" s="7">
        <v>44207</v>
      </c>
      <c r="C209" s="10">
        <f>YEAR(Orders[[#This Row],[Order_Date]])</f>
        <v>2021</v>
      </c>
      <c r="D209" t="s">
        <v>445</v>
      </c>
      <c r="E209" t="s">
        <v>80</v>
      </c>
      <c r="F209" s="10">
        <v>6</v>
      </c>
      <c r="G209" t="s">
        <v>6590</v>
      </c>
      <c r="H209" t="s">
        <v>6591</v>
      </c>
      <c r="I209" t="s">
        <v>2900</v>
      </c>
      <c r="J209" t="s">
        <v>1940</v>
      </c>
      <c r="K209" t="s">
        <v>1941</v>
      </c>
      <c r="L209" s="4">
        <v>6.75</v>
      </c>
      <c r="M209" s="4">
        <v>40.5</v>
      </c>
      <c r="N209" t="s">
        <v>6208</v>
      </c>
      <c r="O209" t="s">
        <v>6203</v>
      </c>
    </row>
    <row r="210" spans="1:15" x14ac:dyDescent="0.3">
      <c r="A210" t="s">
        <v>446</v>
      </c>
      <c r="B210" s="7">
        <v>44659</v>
      </c>
      <c r="C210" s="10">
        <f>YEAR(Orders[[#This Row],[Order_Date]])</f>
        <v>2022</v>
      </c>
      <c r="D210" t="s">
        <v>447</v>
      </c>
      <c r="E210" t="s">
        <v>29</v>
      </c>
      <c r="F210" s="10">
        <v>4</v>
      </c>
      <c r="G210" t="s">
        <v>6592</v>
      </c>
      <c r="H210" t="s">
        <v>6593</v>
      </c>
      <c r="I210" t="s">
        <v>2905</v>
      </c>
      <c r="J210" t="s">
        <v>1948</v>
      </c>
      <c r="K210" t="s">
        <v>1941</v>
      </c>
      <c r="L210" s="4">
        <v>7.29</v>
      </c>
      <c r="M210" s="4">
        <v>29.16</v>
      </c>
      <c r="N210" t="s">
        <v>6216</v>
      </c>
      <c r="O210" t="s">
        <v>6202</v>
      </c>
    </row>
    <row r="211" spans="1:15" x14ac:dyDescent="0.3">
      <c r="A211" t="s">
        <v>448</v>
      </c>
      <c r="B211" s="7">
        <v>44105</v>
      </c>
      <c r="C211" s="10">
        <f>YEAR(Orders[[#This Row],[Order_Date]])</f>
        <v>2020</v>
      </c>
      <c r="D211" t="s">
        <v>449</v>
      </c>
      <c r="E211" t="s">
        <v>80</v>
      </c>
      <c r="F211" s="10">
        <v>1</v>
      </c>
      <c r="G211" t="s">
        <v>6594</v>
      </c>
      <c r="H211" t="s">
        <v>6595</v>
      </c>
      <c r="I211" t="s">
        <v>2911</v>
      </c>
      <c r="J211" t="s">
        <v>2115</v>
      </c>
      <c r="K211" t="s">
        <v>1950</v>
      </c>
      <c r="L211" s="4">
        <v>6.75</v>
      </c>
      <c r="M211" s="4">
        <v>6.75</v>
      </c>
      <c r="N211" t="s">
        <v>6208</v>
      </c>
      <c r="O211" t="s">
        <v>6203</v>
      </c>
    </row>
    <row r="212" spans="1:15" x14ac:dyDescent="0.3">
      <c r="A212" t="s">
        <v>450</v>
      </c>
      <c r="B212" s="7">
        <v>43766</v>
      </c>
      <c r="C212" s="10">
        <f>YEAR(Orders[[#This Row],[Order_Date]])</f>
        <v>2019</v>
      </c>
      <c r="D212" t="s">
        <v>451</v>
      </c>
      <c r="E212" t="s">
        <v>26</v>
      </c>
      <c r="F212" s="10">
        <v>4</v>
      </c>
      <c r="G212" t="s">
        <v>6596</v>
      </c>
      <c r="H212" t="s">
        <v>6597</v>
      </c>
      <c r="I212" t="s">
        <v>2785</v>
      </c>
      <c r="J212" t="s">
        <v>1940</v>
      </c>
      <c r="K212" t="s">
        <v>1941</v>
      </c>
      <c r="L212" s="4">
        <v>12.95</v>
      </c>
      <c r="M212" s="4">
        <v>51.8</v>
      </c>
      <c r="N212" t="s">
        <v>6216</v>
      </c>
      <c r="O212" t="s">
        <v>6204</v>
      </c>
    </row>
    <row r="213" spans="1:15" x14ac:dyDescent="0.3">
      <c r="A213" t="s">
        <v>452</v>
      </c>
      <c r="B213" s="7">
        <v>44283</v>
      </c>
      <c r="C213" s="10">
        <f>YEAR(Orders[[#This Row],[Order_Date]])</f>
        <v>2021</v>
      </c>
      <c r="D213" t="s">
        <v>453</v>
      </c>
      <c r="E213" t="s">
        <v>189</v>
      </c>
      <c r="F213" s="10">
        <v>6</v>
      </c>
      <c r="G213" t="s">
        <v>6598</v>
      </c>
      <c r="H213" t="s">
        <v>6599</v>
      </c>
      <c r="I213" t="s">
        <v>2036</v>
      </c>
      <c r="J213" t="s">
        <v>1940</v>
      </c>
      <c r="K213" t="s">
        <v>1950</v>
      </c>
      <c r="L213" s="4">
        <v>8.91</v>
      </c>
      <c r="M213" s="4">
        <v>53.46</v>
      </c>
      <c r="N213" t="s">
        <v>6211</v>
      </c>
      <c r="O213" t="s">
        <v>6202</v>
      </c>
    </row>
    <row r="214" spans="1:15" x14ac:dyDescent="0.3">
      <c r="A214" t="s">
        <v>454</v>
      </c>
      <c r="B214" s="7">
        <v>43921</v>
      </c>
      <c r="C214" s="10">
        <f>YEAR(Orders[[#This Row],[Order_Date]])</f>
        <v>2020</v>
      </c>
      <c r="D214" t="s">
        <v>455</v>
      </c>
      <c r="E214" t="s">
        <v>64</v>
      </c>
      <c r="F214" s="10">
        <v>4</v>
      </c>
      <c r="G214" t="s">
        <v>6600</v>
      </c>
      <c r="H214" t="s">
        <v>6601</v>
      </c>
      <c r="I214" t="s">
        <v>2642</v>
      </c>
      <c r="J214" t="s">
        <v>1940</v>
      </c>
      <c r="K214" t="s">
        <v>1941</v>
      </c>
      <c r="L214" s="4">
        <v>3.645</v>
      </c>
      <c r="M214" s="4">
        <v>14.58</v>
      </c>
      <c r="N214" t="s">
        <v>6216</v>
      </c>
      <c r="O214" t="s">
        <v>6202</v>
      </c>
    </row>
    <row r="215" spans="1:15" x14ac:dyDescent="0.3">
      <c r="A215" t="s">
        <v>456</v>
      </c>
      <c r="B215" s="7">
        <v>44646</v>
      </c>
      <c r="C215" s="10">
        <f>YEAR(Orders[[#This Row],[Order_Date]])</f>
        <v>2022</v>
      </c>
      <c r="D215" t="s">
        <v>457</v>
      </c>
      <c r="E215" t="s">
        <v>48</v>
      </c>
      <c r="F215" s="10">
        <v>1</v>
      </c>
      <c r="G215" t="s">
        <v>6403</v>
      </c>
      <c r="H215" t="s">
        <v>6602</v>
      </c>
      <c r="I215" t="s">
        <v>2036</v>
      </c>
      <c r="J215" t="s">
        <v>1940</v>
      </c>
      <c r="K215" t="s">
        <v>1950</v>
      </c>
      <c r="L215" s="4">
        <v>20.584999999999997</v>
      </c>
      <c r="M215" s="4">
        <v>20.584999999999997</v>
      </c>
      <c r="N215" t="s">
        <v>6216</v>
      </c>
      <c r="O215" t="s">
        <v>6201</v>
      </c>
    </row>
    <row r="216" spans="1:15" x14ac:dyDescent="0.3">
      <c r="A216" t="s">
        <v>458</v>
      </c>
      <c r="B216" s="7">
        <v>43775</v>
      </c>
      <c r="C216" s="10">
        <f>YEAR(Orders[[#This Row],[Order_Date]])</f>
        <v>2019</v>
      </c>
      <c r="D216" t="s">
        <v>459</v>
      </c>
      <c r="E216" t="s">
        <v>145</v>
      </c>
      <c r="F216" s="10">
        <v>2</v>
      </c>
      <c r="G216" t="s">
        <v>6603</v>
      </c>
      <c r="H216" t="s">
        <v>6604</v>
      </c>
      <c r="I216" t="s">
        <v>2932</v>
      </c>
      <c r="J216" t="s">
        <v>1948</v>
      </c>
      <c r="K216" t="s">
        <v>1950</v>
      </c>
      <c r="L216" s="4">
        <v>15.85</v>
      </c>
      <c r="M216" s="4">
        <v>31.7</v>
      </c>
      <c r="N216" t="s">
        <v>6211</v>
      </c>
      <c r="O216" t="s">
        <v>6204</v>
      </c>
    </row>
    <row r="217" spans="1:15" x14ac:dyDescent="0.3">
      <c r="A217" t="s">
        <v>460</v>
      </c>
      <c r="B217" s="7">
        <v>43829</v>
      </c>
      <c r="C217" s="10">
        <f>YEAR(Orders[[#This Row],[Order_Date]])</f>
        <v>2019</v>
      </c>
      <c r="D217" t="s">
        <v>461</v>
      </c>
      <c r="E217" t="s">
        <v>51</v>
      </c>
      <c r="F217" s="10">
        <v>6</v>
      </c>
      <c r="G217" t="s">
        <v>6605</v>
      </c>
      <c r="H217" t="s">
        <v>6606</v>
      </c>
      <c r="I217" t="s">
        <v>2937</v>
      </c>
      <c r="J217" t="s">
        <v>1940</v>
      </c>
      <c r="K217" t="s">
        <v>1950</v>
      </c>
      <c r="L217" s="4">
        <v>3.8849999999999998</v>
      </c>
      <c r="M217" s="4">
        <v>23.31</v>
      </c>
      <c r="N217" t="s">
        <v>6216</v>
      </c>
      <c r="O217" t="s">
        <v>6204</v>
      </c>
    </row>
    <row r="218" spans="1:15" x14ac:dyDescent="0.3">
      <c r="A218" t="s">
        <v>462</v>
      </c>
      <c r="B218" s="7">
        <v>44470</v>
      </c>
      <c r="C218" s="10">
        <f>YEAR(Orders[[#This Row],[Order_Date]])</f>
        <v>2021</v>
      </c>
      <c r="D218" t="s">
        <v>463</v>
      </c>
      <c r="E218" t="s">
        <v>109</v>
      </c>
      <c r="F218" s="10">
        <v>4</v>
      </c>
      <c r="G218" t="s">
        <v>6607</v>
      </c>
      <c r="H218" t="s">
        <v>6608</v>
      </c>
      <c r="I218" t="s">
        <v>2210</v>
      </c>
      <c r="J218" t="s">
        <v>1940</v>
      </c>
      <c r="K218" t="s">
        <v>1941</v>
      </c>
      <c r="L218" s="4">
        <v>14.55</v>
      </c>
      <c r="M218" s="4">
        <v>58.2</v>
      </c>
      <c r="N218" t="s">
        <v>6208</v>
      </c>
      <c r="O218" t="s">
        <v>6204</v>
      </c>
    </row>
    <row r="219" spans="1:15" x14ac:dyDescent="0.3">
      <c r="A219" t="s">
        <v>464</v>
      </c>
      <c r="B219" s="7">
        <v>44174</v>
      </c>
      <c r="C219" s="10">
        <f>YEAR(Orders[[#This Row],[Order_Date]])</f>
        <v>2020</v>
      </c>
      <c r="D219" t="s">
        <v>465</v>
      </c>
      <c r="E219" t="s">
        <v>189</v>
      </c>
      <c r="F219" s="10">
        <v>4</v>
      </c>
      <c r="G219" t="s">
        <v>6609</v>
      </c>
      <c r="H219" t="s">
        <v>6610</v>
      </c>
      <c r="I219" t="s">
        <v>2946</v>
      </c>
      <c r="J219" t="s">
        <v>1940</v>
      </c>
      <c r="K219" t="s">
        <v>1950</v>
      </c>
      <c r="L219" s="4">
        <v>8.91</v>
      </c>
      <c r="M219" s="4">
        <v>35.64</v>
      </c>
      <c r="N219" t="s">
        <v>6211</v>
      </c>
      <c r="O219" t="s">
        <v>6202</v>
      </c>
    </row>
    <row r="220" spans="1:15" x14ac:dyDescent="0.3">
      <c r="A220" t="s">
        <v>466</v>
      </c>
      <c r="B220" s="7">
        <v>44317</v>
      </c>
      <c r="C220" s="10">
        <f>YEAR(Orders[[#This Row],[Order_Date]])</f>
        <v>2021</v>
      </c>
      <c r="D220" t="s">
        <v>467</v>
      </c>
      <c r="E220" t="s">
        <v>74</v>
      </c>
      <c r="F220" s="10">
        <v>5</v>
      </c>
      <c r="G220" t="s">
        <v>6611</v>
      </c>
      <c r="H220" t="s">
        <v>6612</v>
      </c>
      <c r="I220" t="s">
        <v>2951</v>
      </c>
      <c r="J220" t="s">
        <v>1948</v>
      </c>
      <c r="K220" t="s">
        <v>1941</v>
      </c>
      <c r="L220" s="4">
        <v>11.25</v>
      </c>
      <c r="M220" s="4">
        <v>56.25</v>
      </c>
      <c r="N220" t="s">
        <v>6208</v>
      </c>
      <c r="O220" t="s">
        <v>6203</v>
      </c>
    </row>
    <row r="221" spans="1:15" x14ac:dyDescent="0.3">
      <c r="A221" t="s">
        <v>468</v>
      </c>
      <c r="B221" s="7">
        <v>44777</v>
      </c>
      <c r="C221" s="10">
        <f>YEAR(Orders[[#This Row],[Order_Date]])</f>
        <v>2022</v>
      </c>
      <c r="D221" t="s">
        <v>469</v>
      </c>
      <c r="E221" t="s">
        <v>195</v>
      </c>
      <c r="F221" s="10">
        <v>3</v>
      </c>
      <c r="G221" t="s">
        <v>6613</v>
      </c>
      <c r="H221" t="s">
        <v>6614</v>
      </c>
      <c r="I221" t="s">
        <v>2956</v>
      </c>
      <c r="J221" t="s">
        <v>1940</v>
      </c>
      <c r="K221" t="s">
        <v>1950</v>
      </c>
      <c r="L221" s="4">
        <v>3.5849999999999995</v>
      </c>
      <c r="M221" s="4">
        <v>10.754999999999999</v>
      </c>
      <c r="N221" t="s">
        <v>6211</v>
      </c>
      <c r="O221" t="s">
        <v>6201</v>
      </c>
    </row>
    <row r="222" spans="1:15" x14ac:dyDescent="0.3">
      <c r="A222" t="s">
        <v>468</v>
      </c>
      <c r="B222" s="7">
        <v>44777</v>
      </c>
      <c r="C222" s="10">
        <f>YEAR(Orders[[#This Row],[Order_Date]])</f>
        <v>2022</v>
      </c>
      <c r="D222" t="s">
        <v>469</v>
      </c>
      <c r="E222" t="s">
        <v>175</v>
      </c>
      <c r="F222" s="10">
        <v>5</v>
      </c>
      <c r="G222" t="s">
        <v>6613</v>
      </c>
      <c r="H222" t="s">
        <v>6614</v>
      </c>
      <c r="I222" t="s">
        <v>2956</v>
      </c>
      <c r="J222" t="s">
        <v>1940</v>
      </c>
      <c r="K222" t="s">
        <v>1950</v>
      </c>
      <c r="L222" s="4">
        <v>2.9849999999999999</v>
      </c>
      <c r="M222" s="4">
        <v>14.924999999999999</v>
      </c>
      <c r="N222" t="s">
        <v>6208</v>
      </c>
      <c r="O222" t="s">
        <v>6201</v>
      </c>
    </row>
    <row r="223" spans="1:15" x14ac:dyDescent="0.3">
      <c r="A223" t="s">
        <v>470</v>
      </c>
      <c r="B223" s="7">
        <v>44513</v>
      </c>
      <c r="C223" s="10">
        <f>YEAR(Orders[[#This Row],[Order_Date]])</f>
        <v>2021</v>
      </c>
      <c r="D223" t="s">
        <v>471</v>
      </c>
      <c r="E223" t="s">
        <v>19</v>
      </c>
      <c r="F223" s="10">
        <v>6</v>
      </c>
      <c r="G223" t="s">
        <v>6615</v>
      </c>
      <c r="H223" t="s">
        <v>6616</v>
      </c>
      <c r="I223" t="s">
        <v>2966</v>
      </c>
      <c r="J223" t="s">
        <v>1940</v>
      </c>
      <c r="K223" t="s">
        <v>1941</v>
      </c>
      <c r="L223" s="4">
        <v>12.95</v>
      </c>
      <c r="M223" s="4">
        <v>77.699999999999989</v>
      </c>
      <c r="N223" t="s">
        <v>6211</v>
      </c>
      <c r="O223" t="s">
        <v>6203</v>
      </c>
    </row>
    <row r="224" spans="1:15" x14ac:dyDescent="0.3">
      <c r="A224" t="s">
        <v>472</v>
      </c>
      <c r="B224" s="7">
        <v>44090</v>
      </c>
      <c r="C224" s="10">
        <f>YEAR(Orders[[#This Row],[Order_Date]])</f>
        <v>2020</v>
      </c>
      <c r="D224" t="s">
        <v>473</v>
      </c>
      <c r="E224" t="s">
        <v>136</v>
      </c>
      <c r="F224" s="10">
        <v>3</v>
      </c>
      <c r="G224" t="s">
        <v>6617</v>
      </c>
      <c r="H224" t="s">
        <v>6618</v>
      </c>
      <c r="I224" t="s">
        <v>2971</v>
      </c>
      <c r="J224" t="s">
        <v>1940</v>
      </c>
      <c r="K224" t="s">
        <v>1950</v>
      </c>
      <c r="L224" s="4">
        <v>7.77</v>
      </c>
      <c r="M224" s="4">
        <v>23.31</v>
      </c>
      <c r="N224" t="s">
        <v>6216</v>
      </c>
      <c r="O224" t="s">
        <v>6204</v>
      </c>
    </row>
    <row r="225" spans="1:15" x14ac:dyDescent="0.3">
      <c r="A225" t="s">
        <v>474</v>
      </c>
      <c r="B225" s="7">
        <v>44109</v>
      </c>
      <c r="C225" s="10">
        <f>YEAR(Orders[[#This Row],[Order_Date]])</f>
        <v>2020</v>
      </c>
      <c r="D225" t="s">
        <v>475</v>
      </c>
      <c r="E225" t="s">
        <v>150</v>
      </c>
      <c r="F225" s="10">
        <v>4</v>
      </c>
      <c r="G225" t="s">
        <v>6619</v>
      </c>
      <c r="H225" t="s">
        <v>6620</v>
      </c>
      <c r="I225" t="s">
        <v>2185</v>
      </c>
      <c r="J225" t="s">
        <v>1940</v>
      </c>
      <c r="K225" t="s">
        <v>1941</v>
      </c>
      <c r="L225" s="4">
        <v>14.85</v>
      </c>
      <c r="M225" s="4">
        <v>59.4</v>
      </c>
      <c r="N225" t="s">
        <v>6211</v>
      </c>
      <c r="O225" t="s">
        <v>6202</v>
      </c>
    </row>
    <row r="226" spans="1:15" x14ac:dyDescent="0.3">
      <c r="A226" t="s">
        <v>476</v>
      </c>
      <c r="B226" s="7">
        <v>43836</v>
      </c>
      <c r="C226" s="10">
        <f>YEAR(Orders[[#This Row],[Order_Date]])</f>
        <v>2020</v>
      </c>
      <c r="D226" t="s">
        <v>477</v>
      </c>
      <c r="E226" t="s">
        <v>122</v>
      </c>
      <c r="F226" s="10">
        <v>4</v>
      </c>
      <c r="G226" t="s">
        <v>6621</v>
      </c>
      <c r="H226" t="s">
        <v>6622</v>
      </c>
      <c r="I226" t="s">
        <v>2036</v>
      </c>
      <c r="J226" t="s">
        <v>1940</v>
      </c>
      <c r="K226" t="s">
        <v>1941</v>
      </c>
      <c r="L226" s="4">
        <v>29.784999999999997</v>
      </c>
      <c r="M226" s="4">
        <v>119.13999999999999</v>
      </c>
      <c r="N226" t="s">
        <v>6216</v>
      </c>
      <c r="O226" t="s">
        <v>6204</v>
      </c>
    </row>
    <row r="227" spans="1:15" x14ac:dyDescent="0.3">
      <c r="A227" t="s">
        <v>478</v>
      </c>
      <c r="B227" s="7">
        <v>44337</v>
      </c>
      <c r="C227" s="10">
        <f>YEAR(Orders[[#This Row],[Order_Date]])</f>
        <v>2021</v>
      </c>
      <c r="D227" t="s">
        <v>479</v>
      </c>
      <c r="E227" t="s">
        <v>195</v>
      </c>
      <c r="F227" s="10">
        <v>4</v>
      </c>
      <c r="G227" t="s">
        <v>6623</v>
      </c>
      <c r="H227" t="s">
        <v>6624</v>
      </c>
      <c r="I227" t="s">
        <v>2291</v>
      </c>
      <c r="J227" t="s">
        <v>1948</v>
      </c>
      <c r="K227" t="s">
        <v>1950</v>
      </c>
      <c r="L227" s="4">
        <v>3.5849999999999995</v>
      </c>
      <c r="M227" s="4">
        <v>14.339999999999998</v>
      </c>
      <c r="N227" t="s">
        <v>6211</v>
      </c>
      <c r="O227" t="s">
        <v>6201</v>
      </c>
    </row>
    <row r="228" spans="1:15" x14ac:dyDescent="0.3">
      <c r="A228" t="s">
        <v>480</v>
      </c>
      <c r="B228" s="7">
        <v>43887</v>
      </c>
      <c r="C228" s="10">
        <f>YEAR(Orders[[#This Row],[Order_Date]])</f>
        <v>2020</v>
      </c>
      <c r="D228" t="s">
        <v>481</v>
      </c>
      <c r="E228" t="s">
        <v>184</v>
      </c>
      <c r="F228" s="10">
        <v>5</v>
      </c>
      <c r="G228" t="s">
        <v>6625</v>
      </c>
      <c r="H228" t="s">
        <v>6626</v>
      </c>
      <c r="I228" t="s">
        <v>2987</v>
      </c>
      <c r="J228" t="s">
        <v>1940</v>
      </c>
      <c r="K228" t="s">
        <v>1950</v>
      </c>
      <c r="L228" s="4">
        <v>25.874999999999996</v>
      </c>
      <c r="M228" s="4">
        <v>129.37499999999997</v>
      </c>
      <c r="N228" t="s">
        <v>6208</v>
      </c>
      <c r="O228" t="s">
        <v>6203</v>
      </c>
    </row>
    <row r="229" spans="1:15" x14ac:dyDescent="0.3">
      <c r="A229" t="s">
        <v>482</v>
      </c>
      <c r="B229" s="7">
        <v>43880</v>
      </c>
      <c r="C229" s="10">
        <f>YEAR(Orders[[#This Row],[Order_Date]])</f>
        <v>2020</v>
      </c>
      <c r="D229" t="s">
        <v>483</v>
      </c>
      <c r="E229" t="s">
        <v>114</v>
      </c>
      <c r="F229" s="10">
        <v>6</v>
      </c>
      <c r="G229" t="s">
        <v>6627</v>
      </c>
      <c r="H229" t="s">
        <v>6628</v>
      </c>
      <c r="I229" t="s">
        <v>2992</v>
      </c>
      <c r="J229" t="s">
        <v>2115</v>
      </c>
      <c r="K229" t="s">
        <v>1941</v>
      </c>
      <c r="L229" s="4">
        <v>2.6849999999999996</v>
      </c>
      <c r="M229" s="4">
        <v>16.11</v>
      </c>
      <c r="N229" t="s">
        <v>6216</v>
      </c>
      <c r="O229" t="s">
        <v>6201</v>
      </c>
    </row>
    <row r="230" spans="1:15" x14ac:dyDescent="0.3">
      <c r="A230" t="s">
        <v>484</v>
      </c>
      <c r="B230" s="7">
        <v>44376</v>
      </c>
      <c r="C230" s="10">
        <f>YEAR(Orders[[#This Row],[Order_Date]])</f>
        <v>2021</v>
      </c>
      <c r="D230" t="s">
        <v>485</v>
      </c>
      <c r="E230" t="s">
        <v>195</v>
      </c>
      <c r="F230" s="10">
        <v>5</v>
      </c>
      <c r="G230" t="s">
        <v>6629</v>
      </c>
      <c r="H230" t="s">
        <v>6630</v>
      </c>
      <c r="I230" t="s">
        <v>2998</v>
      </c>
      <c r="J230" t="s">
        <v>1940</v>
      </c>
      <c r="K230" t="s">
        <v>1950</v>
      </c>
      <c r="L230" s="4">
        <v>3.5849999999999995</v>
      </c>
      <c r="M230" s="4">
        <v>17.924999999999997</v>
      </c>
      <c r="N230" t="s">
        <v>6211</v>
      </c>
      <c r="O230" t="s">
        <v>6201</v>
      </c>
    </row>
    <row r="231" spans="1:15" x14ac:dyDescent="0.3">
      <c r="A231" t="s">
        <v>486</v>
      </c>
      <c r="B231" s="7">
        <v>44282</v>
      </c>
      <c r="C231" s="10">
        <f>YEAR(Orders[[#This Row],[Order_Date]])</f>
        <v>2021</v>
      </c>
      <c r="D231" t="s">
        <v>487</v>
      </c>
      <c r="E231" t="s">
        <v>90</v>
      </c>
      <c r="F231" s="10">
        <v>2</v>
      </c>
      <c r="G231" t="s">
        <v>6631</v>
      </c>
      <c r="H231" t="s">
        <v>6632</v>
      </c>
      <c r="I231" t="s">
        <v>3003</v>
      </c>
      <c r="J231" t="s">
        <v>1940</v>
      </c>
      <c r="K231" t="s">
        <v>1950</v>
      </c>
      <c r="L231" s="4">
        <v>4.3650000000000002</v>
      </c>
      <c r="M231" s="4">
        <v>8.73</v>
      </c>
      <c r="N231" t="s">
        <v>6208</v>
      </c>
      <c r="O231" t="s">
        <v>6204</v>
      </c>
    </row>
    <row r="232" spans="1:15" x14ac:dyDescent="0.3">
      <c r="A232" t="s">
        <v>488</v>
      </c>
      <c r="B232" s="7">
        <v>44496</v>
      </c>
      <c r="C232" s="10">
        <f>YEAR(Orders[[#This Row],[Order_Date]])</f>
        <v>2021</v>
      </c>
      <c r="D232" t="s">
        <v>489</v>
      </c>
      <c r="E232" t="s">
        <v>184</v>
      </c>
      <c r="F232" s="10">
        <v>2</v>
      </c>
      <c r="G232" t="s">
        <v>6633</v>
      </c>
      <c r="H232" t="s">
        <v>6634</v>
      </c>
      <c r="I232" t="s">
        <v>2693</v>
      </c>
      <c r="J232" t="s">
        <v>1940</v>
      </c>
      <c r="K232" t="s">
        <v>1950</v>
      </c>
      <c r="L232" s="4">
        <v>25.874999999999996</v>
      </c>
      <c r="M232" s="4">
        <v>51.749999999999993</v>
      </c>
      <c r="N232" t="s">
        <v>6208</v>
      </c>
      <c r="O232" t="s">
        <v>6203</v>
      </c>
    </row>
    <row r="233" spans="1:15" x14ac:dyDescent="0.3">
      <c r="A233" t="s">
        <v>490</v>
      </c>
      <c r="B233" s="7">
        <v>43628</v>
      </c>
      <c r="C233" s="10">
        <f>YEAR(Orders[[#This Row],[Order_Date]])</f>
        <v>2019</v>
      </c>
      <c r="D233" t="s">
        <v>491</v>
      </c>
      <c r="E233" t="s">
        <v>90</v>
      </c>
      <c r="F233" s="10">
        <v>2</v>
      </c>
      <c r="G233" t="s">
        <v>6635</v>
      </c>
      <c r="H233" t="s">
        <v>6636</v>
      </c>
      <c r="I233" t="s">
        <v>2255</v>
      </c>
      <c r="J233" t="s">
        <v>1940</v>
      </c>
      <c r="K233" t="s">
        <v>1941</v>
      </c>
      <c r="L233" s="4">
        <v>4.3650000000000002</v>
      </c>
      <c r="M233" s="4">
        <v>8.73</v>
      </c>
      <c r="N233" t="s">
        <v>6208</v>
      </c>
      <c r="O233" t="s">
        <v>6204</v>
      </c>
    </row>
    <row r="234" spans="1:15" x14ac:dyDescent="0.3">
      <c r="A234" t="s">
        <v>492</v>
      </c>
      <c r="B234" s="7">
        <v>44010</v>
      </c>
      <c r="C234" s="10">
        <f>YEAR(Orders[[#This Row],[Order_Date]])</f>
        <v>2020</v>
      </c>
      <c r="D234" t="s">
        <v>493</v>
      </c>
      <c r="E234" t="s">
        <v>32</v>
      </c>
      <c r="F234" s="10">
        <v>5</v>
      </c>
      <c r="G234" t="s">
        <v>6637</v>
      </c>
      <c r="H234" t="s">
        <v>6638</v>
      </c>
      <c r="I234" t="s">
        <v>2198</v>
      </c>
      <c r="J234" t="s">
        <v>2115</v>
      </c>
      <c r="K234" t="s">
        <v>1950</v>
      </c>
      <c r="L234" s="4">
        <v>4.7549999999999999</v>
      </c>
      <c r="M234" s="4">
        <v>23.774999999999999</v>
      </c>
      <c r="N234" t="s">
        <v>6211</v>
      </c>
      <c r="O234" t="s">
        <v>6204</v>
      </c>
    </row>
    <row r="235" spans="1:15" x14ac:dyDescent="0.3">
      <c r="A235" t="s">
        <v>494</v>
      </c>
      <c r="B235" s="7">
        <v>44278</v>
      </c>
      <c r="C235" s="10">
        <f>YEAR(Orders[[#This Row],[Order_Date]])</f>
        <v>2021</v>
      </c>
      <c r="D235" t="s">
        <v>495</v>
      </c>
      <c r="E235" t="s">
        <v>77</v>
      </c>
      <c r="F235" s="10">
        <v>5</v>
      </c>
      <c r="G235" t="s">
        <v>6214</v>
      </c>
      <c r="H235" t="s">
        <v>6639</v>
      </c>
      <c r="I235" t="s">
        <v>2591</v>
      </c>
      <c r="J235" t="s">
        <v>1940</v>
      </c>
      <c r="K235" t="s">
        <v>1950</v>
      </c>
      <c r="L235" s="4">
        <v>4.125</v>
      </c>
      <c r="M235" s="4">
        <v>20.625</v>
      </c>
      <c r="N235" t="s">
        <v>6208</v>
      </c>
      <c r="O235" t="s">
        <v>6202</v>
      </c>
    </row>
    <row r="236" spans="1:15" x14ac:dyDescent="0.3">
      <c r="A236" t="s">
        <v>496</v>
      </c>
      <c r="B236" s="7">
        <v>44602</v>
      </c>
      <c r="C236" s="10">
        <f>YEAR(Orders[[#This Row],[Order_Date]])</f>
        <v>2022</v>
      </c>
      <c r="D236" t="s">
        <v>497</v>
      </c>
      <c r="E236" t="s">
        <v>117</v>
      </c>
      <c r="F236" s="10">
        <v>1</v>
      </c>
      <c r="G236" t="s">
        <v>6640</v>
      </c>
      <c r="H236" t="s">
        <v>6641</v>
      </c>
      <c r="I236" t="s">
        <v>2036</v>
      </c>
      <c r="J236" t="s">
        <v>1940</v>
      </c>
      <c r="K236" t="s">
        <v>1950</v>
      </c>
      <c r="L236" s="4">
        <v>36.454999999999998</v>
      </c>
      <c r="M236" s="4">
        <v>36.454999999999998</v>
      </c>
      <c r="N236" t="s">
        <v>6211</v>
      </c>
      <c r="O236" t="s">
        <v>6204</v>
      </c>
    </row>
    <row r="237" spans="1:15" x14ac:dyDescent="0.3">
      <c r="A237" t="s">
        <v>498</v>
      </c>
      <c r="B237" s="7">
        <v>43571</v>
      </c>
      <c r="C237" s="10">
        <f>YEAR(Orders[[#This Row],[Order_Date]])</f>
        <v>2019</v>
      </c>
      <c r="D237" t="s">
        <v>499</v>
      </c>
      <c r="E237" t="s">
        <v>117</v>
      </c>
      <c r="F237" s="10">
        <v>5</v>
      </c>
      <c r="G237" t="s">
        <v>6642</v>
      </c>
      <c r="H237" t="s">
        <v>6643</v>
      </c>
      <c r="I237" t="s">
        <v>3025</v>
      </c>
      <c r="J237" t="s">
        <v>1948</v>
      </c>
      <c r="K237" t="s">
        <v>1950</v>
      </c>
      <c r="L237" s="4">
        <v>36.454999999999998</v>
      </c>
      <c r="M237" s="4">
        <v>182.27499999999998</v>
      </c>
      <c r="N237" t="s">
        <v>6211</v>
      </c>
      <c r="O237" t="s">
        <v>6204</v>
      </c>
    </row>
    <row r="238" spans="1:15" x14ac:dyDescent="0.3">
      <c r="A238" t="s">
        <v>500</v>
      </c>
      <c r="B238" s="7">
        <v>43873</v>
      </c>
      <c r="C238" s="10">
        <f>YEAR(Orders[[#This Row],[Order_Date]])</f>
        <v>2020</v>
      </c>
      <c r="D238" t="s">
        <v>501</v>
      </c>
      <c r="E238" t="s">
        <v>122</v>
      </c>
      <c r="F238" s="10">
        <v>3</v>
      </c>
      <c r="G238" t="s">
        <v>6644</v>
      </c>
      <c r="H238" t="s">
        <v>6645</v>
      </c>
      <c r="I238" t="s">
        <v>3031</v>
      </c>
      <c r="J238" t="s">
        <v>1948</v>
      </c>
      <c r="K238" t="s">
        <v>1950</v>
      </c>
      <c r="L238" s="4">
        <v>29.784999999999997</v>
      </c>
      <c r="M238" s="4">
        <v>89.35499999999999</v>
      </c>
      <c r="N238" t="s">
        <v>6216</v>
      </c>
      <c r="O238" t="s">
        <v>6204</v>
      </c>
    </row>
    <row r="239" spans="1:15" x14ac:dyDescent="0.3">
      <c r="A239" t="s">
        <v>502</v>
      </c>
      <c r="B239" s="7">
        <v>44563</v>
      </c>
      <c r="C239" s="10">
        <f>YEAR(Orders[[#This Row],[Order_Date]])</f>
        <v>2022</v>
      </c>
      <c r="D239" t="s">
        <v>503</v>
      </c>
      <c r="E239" t="s">
        <v>195</v>
      </c>
      <c r="F239" s="10">
        <v>1</v>
      </c>
      <c r="G239" t="s">
        <v>6646</v>
      </c>
      <c r="H239" t="s">
        <v>6647</v>
      </c>
      <c r="I239" t="s">
        <v>3036</v>
      </c>
      <c r="J239" t="s">
        <v>1940</v>
      </c>
      <c r="K239" t="s">
        <v>1941</v>
      </c>
      <c r="L239" s="4">
        <v>3.5849999999999995</v>
      </c>
      <c r="M239" s="4">
        <v>3.5849999999999995</v>
      </c>
      <c r="N239" t="s">
        <v>6211</v>
      </c>
      <c r="O239" t="s">
        <v>6201</v>
      </c>
    </row>
    <row r="240" spans="1:15" x14ac:dyDescent="0.3">
      <c r="A240" t="s">
        <v>504</v>
      </c>
      <c r="B240" s="7">
        <v>44172</v>
      </c>
      <c r="C240" s="10">
        <f>YEAR(Orders[[#This Row],[Order_Date]])</f>
        <v>2020</v>
      </c>
      <c r="D240" t="s">
        <v>505</v>
      </c>
      <c r="E240" t="s">
        <v>54</v>
      </c>
      <c r="F240" s="10">
        <v>2</v>
      </c>
      <c r="G240" t="s">
        <v>6648</v>
      </c>
      <c r="H240" t="s">
        <v>6649</v>
      </c>
      <c r="I240" t="s">
        <v>2319</v>
      </c>
      <c r="J240" t="s">
        <v>1940</v>
      </c>
      <c r="K240" t="s">
        <v>1941</v>
      </c>
      <c r="L240" s="4">
        <v>22.884999999999998</v>
      </c>
      <c r="M240" s="4">
        <v>45.769999999999996</v>
      </c>
      <c r="N240" t="s">
        <v>6208</v>
      </c>
      <c r="O240" t="s">
        <v>6201</v>
      </c>
    </row>
    <row r="241" spans="1:15" x14ac:dyDescent="0.3">
      <c r="A241" t="s">
        <v>506</v>
      </c>
      <c r="B241" s="7">
        <v>43881</v>
      </c>
      <c r="C241" s="10">
        <f>YEAR(Orders[[#This Row],[Order_Date]])</f>
        <v>2020</v>
      </c>
      <c r="D241" t="s">
        <v>507</v>
      </c>
      <c r="E241" t="s">
        <v>150</v>
      </c>
      <c r="F241" s="10">
        <v>4</v>
      </c>
      <c r="G241" t="s">
        <v>6650</v>
      </c>
      <c r="H241" t="s">
        <v>6651</v>
      </c>
      <c r="I241" t="s">
        <v>3045</v>
      </c>
      <c r="J241" t="s">
        <v>1940</v>
      </c>
      <c r="K241" t="s">
        <v>1950</v>
      </c>
      <c r="L241" s="4">
        <v>14.85</v>
      </c>
      <c r="M241" s="4">
        <v>59.4</v>
      </c>
      <c r="N241" t="s">
        <v>6211</v>
      </c>
      <c r="O241" t="s">
        <v>6202</v>
      </c>
    </row>
    <row r="242" spans="1:15" x14ac:dyDescent="0.3">
      <c r="A242" t="s">
        <v>508</v>
      </c>
      <c r="B242" s="7">
        <v>43993</v>
      </c>
      <c r="C242" s="10">
        <f>YEAR(Orders[[#This Row],[Order_Date]])</f>
        <v>2020</v>
      </c>
      <c r="D242" t="s">
        <v>509</v>
      </c>
      <c r="E242" t="s">
        <v>184</v>
      </c>
      <c r="F242" s="10">
        <v>6</v>
      </c>
      <c r="G242" t="s">
        <v>6652</v>
      </c>
      <c r="H242" t="s">
        <v>6653</v>
      </c>
      <c r="I242" t="s">
        <v>3048</v>
      </c>
      <c r="J242" t="s">
        <v>1940</v>
      </c>
      <c r="K242" t="s">
        <v>1941</v>
      </c>
      <c r="L242" s="4">
        <v>25.874999999999996</v>
      </c>
      <c r="M242" s="4">
        <v>155.24999999999997</v>
      </c>
      <c r="N242" t="s">
        <v>6208</v>
      </c>
      <c r="O242" t="s">
        <v>6203</v>
      </c>
    </row>
    <row r="243" spans="1:15" x14ac:dyDescent="0.3">
      <c r="A243" t="s">
        <v>510</v>
      </c>
      <c r="B243" s="7">
        <v>44082</v>
      </c>
      <c r="C243" s="10">
        <f>YEAR(Orders[[#This Row],[Order_Date]])</f>
        <v>2020</v>
      </c>
      <c r="D243" t="s">
        <v>511</v>
      </c>
      <c r="E243" t="s">
        <v>54</v>
      </c>
      <c r="F243" s="10">
        <v>2</v>
      </c>
      <c r="G243" t="s">
        <v>6654</v>
      </c>
      <c r="H243" t="s">
        <v>6655</v>
      </c>
      <c r="I243" t="s">
        <v>3052</v>
      </c>
      <c r="J243" t="s">
        <v>1940</v>
      </c>
      <c r="K243" t="s">
        <v>1950</v>
      </c>
      <c r="L243" s="4">
        <v>22.884999999999998</v>
      </c>
      <c r="M243" s="4">
        <v>45.769999999999996</v>
      </c>
      <c r="N243" t="s">
        <v>6208</v>
      </c>
      <c r="O243" t="s">
        <v>6201</v>
      </c>
    </row>
    <row r="244" spans="1:15" x14ac:dyDescent="0.3">
      <c r="A244" t="s">
        <v>512</v>
      </c>
      <c r="B244" s="7">
        <v>43918</v>
      </c>
      <c r="C244" s="10">
        <f>YEAR(Orders[[#This Row],[Order_Date]])</f>
        <v>2020</v>
      </c>
      <c r="D244" t="s">
        <v>513</v>
      </c>
      <c r="E244" t="s">
        <v>258</v>
      </c>
      <c r="F244" s="10">
        <v>3</v>
      </c>
      <c r="G244" t="s">
        <v>6656</v>
      </c>
      <c r="H244" t="s">
        <v>6657</v>
      </c>
      <c r="I244" t="s">
        <v>2998</v>
      </c>
      <c r="J244" t="s">
        <v>1940</v>
      </c>
      <c r="K244" t="s">
        <v>1941</v>
      </c>
      <c r="L244" s="4">
        <v>12.15</v>
      </c>
      <c r="M244" s="4">
        <v>36.450000000000003</v>
      </c>
      <c r="N244" t="s">
        <v>6216</v>
      </c>
      <c r="O244" t="s">
        <v>6202</v>
      </c>
    </row>
    <row r="245" spans="1:15" x14ac:dyDescent="0.3">
      <c r="A245" t="s">
        <v>514</v>
      </c>
      <c r="B245" s="7">
        <v>44114</v>
      </c>
      <c r="C245" s="10">
        <f>YEAR(Orders[[#This Row],[Order_Date]])</f>
        <v>2020</v>
      </c>
      <c r="D245" t="s">
        <v>515</v>
      </c>
      <c r="E245" t="s">
        <v>29</v>
      </c>
      <c r="F245" s="10">
        <v>4</v>
      </c>
      <c r="G245" t="s">
        <v>6658</v>
      </c>
      <c r="H245" t="s">
        <v>6659</v>
      </c>
      <c r="I245" t="s">
        <v>2219</v>
      </c>
      <c r="J245" t="s">
        <v>1940</v>
      </c>
      <c r="K245" t="s">
        <v>1941</v>
      </c>
      <c r="L245" s="4">
        <v>7.29</v>
      </c>
      <c r="M245" s="4">
        <v>29.16</v>
      </c>
      <c r="N245" t="s">
        <v>6216</v>
      </c>
      <c r="O245" t="s">
        <v>6202</v>
      </c>
    </row>
    <row r="246" spans="1:15" x14ac:dyDescent="0.3">
      <c r="A246" t="s">
        <v>516</v>
      </c>
      <c r="B246" s="7">
        <v>44702</v>
      </c>
      <c r="C246" s="10">
        <f>YEAR(Orders[[#This Row],[Order_Date]])</f>
        <v>2022</v>
      </c>
      <c r="D246" t="s">
        <v>517</v>
      </c>
      <c r="E246" t="s">
        <v>210</v>
      </c>
      <c r="F246" s="10">
        <v>4</v>
      </c>
      <c r="G246" t="s">
        <v>6660</v>
      </c>
      <c r="H246" t="s">
        <v>6661</v>
      </c>
      <c r="I246" t="s">
        <v>2591</v>
      </c>
      <c r="J246" t="s">
        <v>1940</v>
      </c>
      <c r="K246" t="s">
        <v>1950</v>
      </c>
      <c r="L246" s="4">
        <v>33.464999999999996</v>
      </c>
      <c r="M246" s="4">
        <v>133.85999999999999</v>
      </c>
      <c r="N246" t="s">
        <v>6208</v>
      </c>
      <c r="O246" t="s">
        <v>6204</v>
      </c>
    </row>
    <row r="247" spans="1:15" x14ac:dyDescent="0.3">
      <c r="A247" t="s">
        <v>518</v>
      </c>
      <c r="B247" s="7">
        <v>43951</v>
      </c>
      <c r="C247" s="10">
        <f>YEAR(Orders[[#This Row],[Order_Date]])</f>
        <v>2020</v>
      </c>
      <c r="D247" t="s">
        <v>519</v>
      </c>
      <c r="E247" t="s">
        <v>32</v>
      </c>
      <c r="F247" s="10">
        <v>5</v>
      </c>
      <c r="G247" t="s">
        <v>6662</v>
      </c>
      <c r="H247" t="s">
        <v>6663</v>
      </c>
      <c r="I247" t="s">
        <v>3069</v>
      </c>
      <c r="J247" t="s">
        <v>1940</v>
      </c>
      <c r="K247" t="s">
        <v>1941</v>
      </c>
      <c r="L247" s="4">
        <v>4.7549999999999999</v>
      </c>
      <c r="M247" s="4">
        <v>23.774999999999999</v>
      </c>
      <c r="N247" t="s">
        <v>6211</v>
      </c>
      <c r="O247" t="s">
        <v>6204</v>
      </c>
    </row>
    <row r="248" spans="1:15" x14ac:dyDescent="0.3">
      <c r="A248" t="s">
        <v>520</v>
      </c>
      <c r="B248" s="7">
        <v>44542</v>
      </c>
      <c r="C248" s="10">
        <f>YEAR(Orders[[#This Row],[Order_Date]])</f>
        <v>2021</v>
      </c>
      <c r="D248" t="s">
        <v>521</v>
      </c>
      <c r="E248" t="s">
        <v>26</v>
      </c>
      <c r="F248" s="10">
        <v>3</v>
      </c>
      <c r="G248" t="s">
        <v>6664</v>
      </c>
      <c r="H248" t="s">
        <v>6665</v>
      </c>
      <c r="I248" t="s">
        <v>3074</v>
      </c>
      <c r="J248" t="s">
        <v>2115</v>
      </c>
      <c r="K248" t="s">
        <v>1950</v>
      </c>
      <c r="L248" s="4">
        <v>12.95</v>
      </c>
      <c r="M248" s="4">
        <v>38.849999999999994</v>
      </c>
      <c r="N248" t="s">
        <v>6216</v>
      </c>
      <c r="O248" t="s">
        <v>6204</v>
      </c>
    </row>
    <row r="249" spans="1:15" x14ac:dyDescent="0.3">
      <c r="A249" t="s">
        <v>522</v>
      </c>
      <c r="B249" s="7">
        <v>44131</v>
      </c>
      <c r="C249" s="10">
        <f>YEAR(Orders[[#This Row],[Order_Date]])</f>
        <v>2020</v>
      </c>
      <c r="D249" t="s">
        <v>523</v>
      </c>
      <c r="E249" t="s">
        <v>195</v>
      </c>
      <c r="F249" s="10">
        <v>6</v>
      </c>
      <c r="G249" t="s">
        <v>6666</v>
      </c>
      <c r="H249" t="s">
        <v>6667</v>
      </c>
      <c r="I249" t="s">
        <v>3079</v>
      </c>
      <c r="J249" t="s">
        <v>1948</v>
      </c>
      <c r="K249" t="s">
        <v>1941</v>
      </c>
      <c r="L249" s="4">
        <v>3.5849999999999995</v>
      </c>
      <c r="M249" s="4">
        <v>21.509999999999998</v>
      </c>
      <c r="N249" t="s">
        <v>6211</v>
      </c>
      <c r="O249" t="s">
        <v>6201</v>
      </c>
    </row>
    <row r="250" spans="1:15" x14ac:dyDescent="0.3">
      <c r="A250" t="s">
        <v>524</v>
      </c>
      <c r="B250" s="7">
        <v>44019</v>
      </c>
      <c r="C250" s="10">
        <f>YEAR(Orders[[#This Row],[Order_Date]])</f>
        <v>2020</v>
      </c>
      <c r="D250" t="s">
        <v>525</v>
      </c>
      <c r="E250" t="s">
        <v>40</v>
      </c>
      <c r="F250" s="10">
        <v>1</v>
      </c>
      <c r="G250" t="s">
        <v>6668</v>
      </c>
      <c r="H250" t="s">
        <v>6669</v>
      </c>
      <c r="I250" t="s">
        <v>2136</v>
      </c>
      <c r="J250" t="s">
        <v>1940</v>
      </c>
      <c r="K250" t="s">
        <v>1941</v>
      </c>
      <c r="L250" s="4">
        <v>9.9499999999999993</v>
      </c>
      <c r="M250" s="4">
        <v>9.9499999999999993</v>
      </c>
      <c r="N250" t="s">
        <v>6216</v>
      </c>
      <c r="O250" t="s">
        <v>6203</v>
      </c>
    </row>
    <row r="251" spans="1:15" x14ac:dyDescent="0.3">
      <c r="A251" t="s">
        <v>526</v>
      </c>
      <c r="B251" s="7">
        <v>43861</v>
      </c>
      <c r="C251" s="10">
        <f>YEAR(Orders[[#This Row],[Order_Date]])</f>
        <v>2020</v>
      </c>
      <c r="D251" t="s">
        <v>527</v>
      </c>
      <c r="E251" t="s">
        <v>145</v>
      </c>
      <c r="F251" s="10">
        <v>1</v>
      </c>
      <c r="G251" t="s">
        <v>6670</v>
      </c>
      <c r="H251" t="s">
        <v>6671</v>
      </c>
      <c r="I251" t="s">
        <v>3120</v>
      </c>
      <c r="J251" t="s">
        <v>1940</v>
      </c>
      <c r="K251" t="s">
        <v>1941</v>
      </c>
      <c r="L251" s="4">
        <v>15.85</v>
      </c>
      <c r="M251" s="4">
        <v>15.85</v>
      </c>
      <c r="N251" t="s">
        <v>6211</v>
      </c>
      <c r="O251" t="s">
        <v>6204</v>
      </c>
    </row>
    <row r="252" spans="1:15" x14ac:dyDescent="0.3">
      <c r="A252" t="s">
        <v>528</v>
      </c>
      <c r="B252" s="7">
        <v>43879</v>
      </c>
      <c r="C252" s="10">
        <f>YEAR(Orders[[#This Row],[Order_Date]])</f>
        <v>2020</v>
      </c>
      <c r="D252" t="s">
        <v>529</v>
      </c>
      <c r="E252" t="s">
        <v>175</v>
      </c>
      <c r="F252" s="10">
        <v>1</v>
      </c>
      <c r="G252" t="s">
        <v>6672</v>
      </c>
      <c r="H252" t="s">
        <v>6673</v>
      </c>
      <c r="I252" t="s">
        <v>2299</v>
      </c>
      <c r="J252" t="s">
        <v>1940</v>
      </c>
      <c r="K252" t="s">
        <v>1941</v>
      </c>
      <c r="L252" s="4">
        <v>2.9849999999999999</v>
      </c>
      <c r="M252" s="4">
        <v>2.9849999999999999</v>
      </c>
      <c r="N252" t="s">
        <v>6208</v>
      </c>
      <c r="O252" t="s">
        <v>6201</v>
      </c>
    </row>
    <row r="253" spans="1:15" x14ac:dyDescent="0.3">
      <c r="A253" t="s">
        <v>530</v>
      </c>
      <c r="B253" s="7">
        <v>44360</v>
      </c>
      <c r="C253" s="10">
        <f>YEAR(Orders[[#This Row],[Order_Date]])</f>
        <v>2021</v>
      </c>
      <c r="D253" t="s">
        <v>531</v>
      </c>
      <c r="E253" t="s">
        <v>22</v>
      </c>
      <c r="F253" s="10">
        <v>5</v>
      </c>
      <c r="G253" t="s">
        <v>6674</v>
      </c>
      <c r="H253" t="s">
        <v>6675</v>
      </c>
      <c r="I253" t="s">
        <v>3098</v>
      </c>
      <c r="J253" t="s">
        <v>1940</v>
      </c>
      <c r="K253" t="s">
        <v>1941</v>
      </c>
      <c r="L253" s="4">
        <v>13.75</v>
      </c>
      <c r="M253" s="4">
        <v>68.75</v>
      </c>
      <c r="N253" t="s">
        <v>6208</v>
      </c>
      <c r="O253" t="s">
        <v>6202</v>
      </c>
    </row>
    <row r="254" spans="1:15" x14ac:dyDescent="0.3">
      <c r="A254" t="s">
        <v>532</v>
      </c>
      <c r="B254" s="7">
        <v>44779</v>
      </c>
      <c r="C254" s="10">
        <f>YEAR(Orders[[#This Row],[Order_Date]])</f>
        <v>2022</v>
      </c>
      <c r="D254" t="s">
        <v>533</v>
      </c>
      <c r="E254" t="s">
        <v>40</v>
      </c>
      <c r="F254" s="10">
        <v>3</v>
      </c>
      <c r="G254" t="s">
        <v>6676</v>
      </c>
      <c r="H254" t="s">
        <v>6677</v>
      </c>
      <c r="I254" t="s">
        <v>2098</v>
      </c>
      <c r="J254" t="s">
        <v>1940</v>
      </c>
      <c r="K254" t="s">
        <v>1950</v>
      </c>
      <c r="L254" s="4">
        <v>9.9499999999999993</v>
      </c>
      <c r="M254" s="4">
        <v>29.849999999999998</v>
      </c>
      <c r="N254" t="s">
        <v>6216</v>
      </c>
      <c r="O254" t="s">
        <v>6203</v>
      </c>
    </row>
    <row r="255" spans="1:15" x14ac:dyDescent="0.3">
      <c r="A255" t="s">
        <v>534</v>
      </c>
      <c r="B255" s="7">
        <v>44523</v>
      </c>
      <c r="C255" s="10">
        <f>YEAR(Orders[[#This Row],[Order_Date]])</f>
        <v>2021</v>
      </c>
      <c r="D255" t="s">
        <v>535</v>
      </c>
      <c r="E255" t="s">
        <v>109</v>
      </c>
      <c r="F255" s="10">
        <v>4</v>
      </c>
      <c r="G255" t="s">
        <v>6678</v>
      </c>
      <c r="H255" t="s">
        <v>6679</v>
      </c>
      <c r="I255" t="s">
        <v>3106</v>
      </c>
      <c r="J255" t="s">
        <v>1940</v>
      </c>
      <c r="K255" t="s">
        <v>1950</v>
      </c>
      <c r="L255" s="4">
        <v>14.55</v>
      </c>
      <c r="M255" s="4">
        <v>58.2</v>
      </c>
      <c r="N255" t="s">
        <v>6208</v>
      </c>
      <c r="O255" t="s">
        <v>6204</v>
      </c>
    </row>
    <row r="256" spans="1:15" x14ac:dyDescent="0.3">
      <c r="A256" t="s">
        <v>536</v>
      </c>
      <c r="B256" s="7">
        <v>44482</v>
      </c>
      <c r="C256" s="10">
        <f>YEAR(Orders[[#This Row],[Order_Date]])</f>
        <v>2021</v>
      </c>
      <c r="D256" t="s">
        <v>537</v>
      </c>
      <c r="E256" t="s">
        <v>170</v>
      </c>
      <c r="F256" s="10">
        <v>4</v>
      </c>
      <c r="G256" t="s">
        <v>6680</v>
      </c>
      <c r="H256" t="s">
        <v>6681</v>
      </c>
      <c r="I256" t="s">
        <v>3110</v>
      </c>
      <c r="J256" t="s">
        <v>2115</v>
      </c>
      <c r="K256" t="s">
        <v>1950</v>
      </c>
      <c r="L256" s="4">
        <v>7.169999999999999</v>
      </c>
      <c r="M256" s="4">
        <v>28.679999999999996</v>
      </c>
      <c r="N256" t="s">
        <v>6211</v>
      </c>
      <c r="O256" t="s">
        <v>6201</v>
      </c>
    </row>
    <row r="257" spans="1:15" x14ac:dyDescent="0.3">
      <c r="A257" t="s">
        <v>538</v>
      </c>
      <c r="B257" s="7">
        <v>44439</v>
      </c>
      <c r="C257" s="10">
        <f>YEAR(Orders[[#This Row],[Order_Date]])</f>
        <v>2021</v>
      </c>
      <c r="D257" t="s">
        <v>539</v>
      </c>
      <c r="E257" t="s">
        <v>170</v>
      </c>
      <c r="F257" s="10">
        <v>3</v>
      </c>
      <c r="G257" t="s">
        <v>6682</v>
      </c>
      <c r="H257" t="s">
        <v>6683</v>
      </c>
      <c r="I257" t="s">
        <v>2139</v>
      </c>
      <c r="J257" t="s">
        <v>1940</v>
      </c>
      <c r="K257" t="s">
        <v>1950</v>
      </c>
      <c r="L257" s="4">
        <v>7.169999999999999</v>
      </c>
      <c r="M257" s="4">
        <v>21.509999999999998</v>
      </c>
      <c r="N257" t="s">
        <v>6211</v>
      </c>
      <c r="O257" t="s">
        <v>6201</v>
      </c>
    </row>
    <row r="258" spans="1:15" x14ac:dyDescent="0.3">
      <c r="A258" t="s">
        <v>540</v>
      </c>
      <c r="B258" s="7">
        <v>43846</v>
      </c>
      <c r="C258" s="10">
        <f>YEAR(Orders[[#This Row],[Order_Date]])</f>
        <v>2020</v>
      </c>
      <c r="D258" t="s">
        <v>527</v>
      </c>
      <c r="E258" t="s">
        <v>91</v>
      </c>
      <c r="F258" s="10">
        <v>2</v>
      </c>
      <c r="G258" t="s">
        <v>6670</v>
      </c>
      <c r="H258" t="s">
        <v>6671</v>
      </c>
      <c r="I258" t="s">
        <v>3120</v>
      </c>
      <c r="J258" t="s">
        <v>1940</v>
      </c>
      <c r="K258" t="s">
        <v>1941</v>
      </c>
      <c r="L258" s="4">
        <v>8.73</v>
      </c>
      <c r="M258" s="4">
        <v>17.46</v>
      </c>
      <c r="N258" t="s">
        <v>6208</v>
      </c>
      <c r="O258" t="s">
        <v>6204</v>
      </c>
    </row>
    <row r="259" spans="1:15" x14ac:dyDescent="0.3">
      <c r="A259" t="s">
        <v>541</v>
      </c>
      <c r="B259" s="7">
        <v>44676</v>
      </c>
      <c r="C259" s="10">
        <f>YEAR(Orders[[#This Row],[Order_Date]])</f>
        <v>2022</v>
      </c>
      <c r="D259" t="s">
        <v>542</v>
      </c>
      <c r="E259" t="s">
        <v>543</v>
      </c>
      <c r="F259" s="10">
        <v>1</v>
      </c>
      <c r="G259" t="s">
        <v>6684</v>
      </c>
      <c r="H259" t="s">
        <v>6685</v>
      </c>
      <c r="I259" t="s">
        <v>2860</v>
      </c>
      <c r="J259" t="s">
        <v>1940</v>
      </c>
      <c r="K259" t="s">
        <v>1941</v>
      </c>
      <c r="L259" s="4">
        <v>27.945</v>
      </c>
      <c r="M259" s="4">
        <v>27.945</v>
      </c>
      <c r="N259" t="s">
        <v>6216</v>
      </c>
      <c r="O259" t="s">
        <v>6202</v>
      </c>
    </row>
    <row r="260" spans="1:15" x14ac:dyDescent="0.3">
      <c r="A260" t="s">
        <v>544</v>
      </c>
      <c r="B260" s="7">
        <v>44513</v>
      </c>
      <c r="C260" s="10">
        <f>YEAR(Orders[[#This Row],[Order_Date]])</f>
        <v>2021</v>
      </c>
      <c r="D260" t="s">
        <v>545</v>
      </c>
      <c r="E260" t="s">
        <v>543</v>
      </c>
      <c r="F260" s="10">
        <v>5</v>
      </c>
      <c r="G260" t="s">
        <v>6686</v>
      </c>
      <c r="H260" t="s">
        <v>6687</v>
      </c>
      <c r="I260" t="s">
        <v>2757</v>
      </c>
      <c r="J260" t="s">
        <v>1940</v>
      </c>
      <c r="K260" t="s">
        <v>1950</v>
      </c>
      <c r="L260" s="4">
        <v>27.945</v>
      </c>
      <c r="M260" s="4">
        <v>139.72499999999999</v>
      </c>
      <c r="N260" t="s">
        <v>6216</v>
      </c>
      <c r="O260" t="s">
        <v>6202</v>
      </c>
    </row>
    <row r="261" spans="1:15" x14ac:dyDescent="0.3">
      <c r="A261" t="s">
        <v>546</v>
      </c>
      <c r="B261" s="7">
        <v>44355</v>
      </c>
      <c r="C261" s="10">
        <f>YEAR(Orders[[#This Row],[Order_Date]])</f>
        <v>2021</v>
      </c>
      <c r="D261" t="s">
        <v>547</v>
      </c>
      <c r="E261" t="s">
        <v>175</v>
      </c>
      <c r="F261" s="10">
        <v>2</v>
      </c>
      <c r="G261" t="s">
        <v>6688</v>
      </c>
      <c r="H261" t="s">
        <v>6689</v>
      </c>
      <c r="I261" t="s">
        <v>3133</v>
      </c>
      <c r="J261" t="s">
        <v>2115</v>
      </c>
      <c r="K261" t="s">
        <v>1950</v>
      </c>
      <c r="L261" s="4">
        <v>2.9849999999999999</v>
      </c>
      <c r="M261" s="4">
        <v>5.97</v>
      </c>
      <c r="N261" t="s">
        <v>6208</v>
      </c>
      <c r="O261" t="s">
        <v>6201</v>
      </c>
    </row>
    <row r="262" spans="1:15" x14ac:dyDescent="0.3">
      <c r="A262" t="s">
        <v>548</v>
      </c>
      <c r="B262" s="7">
        <v>44156</v>
      </c>
      <c r="C262" s="10">
        <f>YEAR(Orders[[#This Row],[Order_Date]])</f>
        <v>2020</v>
      </c>
      <c r="D262" t="s">
        <v>549</v>
      </c>
      <c r="E262" t="s">
        <v>23</v>
      </c>
      <c r="F262" s="10">
        <v>1</v>
      </c>
      <c r="G262" t="s">
        <v>6690</v>
      </c>
      <c r="H262" t="s">
        <v>6691</v>
      </c>
      <c r="I262" t="s">
        <v>2012</v>
      </c>
      <c r="J262" t="s">
        <v>1940</v>
      </c>
      <c r="K262" t="s">
        <v>1941</v>
      </c>
      <c r="L262" s="4">
        <v>27.484999999999996</v>
      </c>
      <c r="M262" s="4">
        <v>27.484999999999996</v>
      </c>
      <c r="N262" t="s">
        <v>6211</v>
      </c>
      <c r="O262" t="s">
        <v>6201</v>
      </c>
    </row>
    <row r="263" spans="1:15" x14ac:dyDescent="0.3">
      <c r="A263" t="s">
        <v>550</v>
      </c>
      <c r="B263" s="7">
        <v>43538</v>
      </c>
      <c r="C263" s="10">
        <f>YEAR(Orders[[#This Row],[Order_Date]])</f>
        <v>2019</v>
      </c>
      <c r="D263" t="s">
        <v>551</v>
      </c>
      <c r="E263" t="s">
        <v>202</v>
      </c>
      <c r="F263" s="10">
        <v>5</v>
      </c>
      <c r="G263" t="s">
        <v>6692</v>
      </c>
      <c r="H263" t="s">
        <v>6693</v>
      </c>
      <c r="I263" t="s">
        <v>3142</v>
      </c>
      <c r="J263" t="s">
        <v>1940</v>
      </c>
      <c r="K263" t="s">
        <v>1941</v>
      </c>
      <c r="L263" s="4">
        <v>11.95</v>
      </c>
      <c r="M263" s="4">
        <v>59.75</v>
      </c>
      <c r="N263" t="s">
        <v>6211</v>
      </c>
      <c r="O263" t="s">
        <v>6201</v>
      </c>
    </row>
    <row r="264" spans="1:15" x14ac:dyDescent="0.3">
      <c r="A264" t="s">
        <v>552</v>
      </c>
      <c r="B264" s="7">
        <v>43693</v>
      </c>
      <c r="C264" s="10">
        <f>YEAR(Orders[[#This Row],[Order_Date]])</f>
        <v>2019</v>
      </c>
      <c r="D264" t="s">
        <v>553</v>
      </c>
      <c r="E264" t="s">
        <v>22</v>
      </c>
      <c r="F264" s="10">
        <v>3</v>
      </c>
      <c r="G264" t="s">
        <v>6694</v>
      </c>
      <c r="H264" t="s">
        <v>6695</v>
      </c>
      <c r="I264" t="s">
        <v>3147</v>
      </c>
      <c r="J264" t="s">
        <v>1940</v>
      </c>
      <c r="K264" t="s">
        <v>1950</v>
      </c>
      <c r="L264" s="4">
        <v>13.75</v>
      </c>
      <c r="M264" s="4">
        <v>41.25</v>
      </c>
      <c r="N264" t="s">
        <v>6208</v>
      </c>
      <c r="O264" t="s">
        <v>6202</v>
      </c>
    </row>
    <row r="265" spans="1:15" x14ac:dyDescent="0.3">
      <c r="A265" t="s">
        <v>554</v>
      </c>
      <c r="B265" s="7">
        <v>43577</v>
      </c>
      <c r="C265" s="10">
        <f>YEAR(Orders[[#This Row],[Order_Date]])</f>
        <v>2019</v>
      </c>
      <c r="D265" t="s">
        <v>555</v>
      </c>
      <c r="E265" t="s">
        <v>210</v>
      </c>
      <c r="F265" s="10">
        <v>4</v>
      </c>
      <c r="G265" t="s">
        <v>6696</v>
      </c>
      <c r="H265" t="s">
        <v>6697</v>
      </c>
      <c r="I265" t="s">
        <v>2003</v>
      </c>
      <c r="J265" t="s">
        <v>1940</v>
      </c>
      <c r="K265" t="s">
        <v>1950</v>
      </c>
      <c r="L265" s="4">
        <v>33.464999999999996</v>
      </c>
      <c r="M265" s="4">
        <v>133.85999999999999</v>
      </c>
      <c r="N265" t="s">
        <v>6208</v>
      </c>
      <c r="O265" t="s">
        <v>6204</v>
      </c>
    </row>
    <row r="266" spans="1:15" x14ac:dyDescent="0.3">
      <c r="A266" t="s">
        <v>556</v>
      </c>
      <c r="B266" s="7">
        <v>44683</v>
      </c>
      <c r="C266" s="10">
        <f>YEAR(Orders[[#This Row],[Order_Date]])</f>
        <v>2022</v>
      </c>
      <c r="D266" t="s">
        <v>557</v>
      </c>
      <c r="E266" t="s">
        <v>202</v>
      </c>
      <c r="F266" s="10">
        <v>5</v>
      </c>
      <c r="G266" t="s">
        <v>6698</v>
      </c>
      <c r="H266" t="s">
        <v>6699</v>
      </c>
      <c r="I266" t="s">
        <v>3154</v>
      </c>
      <c r="J266" t="s">
        <v>1948</v>
      </c>
      <c r="K266" t="s">
        <v>1941</v>
      </c>
      <c r="L266" s="4">
        <v>11.95</v>
      </c>
      <c r="M266" s="4">
        <v>59.75</v>
      </c>
      <c r="N266" t="s">
        <v>6211</v>
      </c>
      <c r="O266" t="s">
        <v>6201</v>
      </c>
    </row>
    <row r="267" spans="1:15" x14ac:dyDescent="0.3">
      <c r="A267" t="s">
        <v>558</v>
      </c>
      <c r="B267" s="7">
        <v>43872</v>
      </c>
      <c r="C267" s="10">
        <f>YEAR(Orders[[#This Row],[Order_Date]])</f>
        <v>2020</v>
      </c>
      <c r="D267" t="s">
        <v>559</v>
      </c>
      <c r="E267" t="s">
        <v>85</v>
      </c>
      <c r="F267" s="10">
        <v>1</v>
      </c>
      <c r="G267" t="s">
        <v>6700</v>
      </c>
      <c r="H267" t="s">
        <v>6701</v>
      </c>
      <c r="I267" t="s">
        <v>2126</v>
      </c>
      <c r="J267" t="s">
        <v>1940</v>
      </c>
      <c r="K267" t="s">
        <v>1941</v>
      </c>
      <c r="L267" s="4">
        <v>5.97</v>
      </c>
      <c r="M267" s="4">
        <v>5.97</v>
      </c>
      <c r="N267" t="s">
        <v>6216</v>
      </c>
      <c r="O267" t="s">
        <v>6203</v>
      </c>
    </row>
    <row r="268" spans="1:15" x14ac:dyDescent="0.3">
      <c r="A268" t="s">
        <v>560</v>
      </c>
      <c r="B268" s="7">
        <v>44283</v>
      </c>
      <c r="C268" s="10">
        <f>YEAR(Orders[[#This Row],[Order_Date]])</f>
        <v>2021</v>
      </c>
      <c r="D268" t="s">
        <v>561</v>
      </c>
      <c r="E268" t="s">
        <v>258</v>
      </c>
      <c r="F268" s="10">
        <v>2</v>
      </c>
      <c r="G268" t="s">
        <v>6702</v>
      </c>
      <c r="H268" t="s">
        <v>6703</v>
      </c>
      <c r="I268" t="s">
        <v>3163</v>
      </c>
      <c r="J268" t="s">
        <v>2115</v>
      </c>
      <c r="K268" t="s">
        <v>1950</v>
      </c>
      <c r="L268" s="4">
        <v>12.15</v>
      </c>
      <c r="M268" s="4">
        <v>24.3</v>
      </c>
      <c r="N268" t="s">
        <v>6216</v>
      </c>
      <c r="O268" t="s">
        <v>6202</v>
      </c>
    </row>
    <row r="269" spans="1:15" x14ac:dyDescent="0.3">
      <c r="A269" t="s">
        <v>562</v>
      </c>
      <c r="B269" s="7">
        <v>44324</v>
      </c>
      <c r="C269" s="10">
        <f>YEAR(Orders[[#This Row],[Order_Date]])</f>
        <v>2021</v>
      </c>
      <c r="D269" t="s">
        <v>563</v>
      </c>
      <c r="E269" t="s">
        <v>64</v>
      </c>
      <c r="F269" s="10">
        <v>6</v>
      </c>
      <c r="G269" t="s">
        <v>6704</v>
      </c>
      <c r="H269" t="s">
        <v>6705</v>
      </c>
      <c r="I269" t="s">
        <v>2747</v>
      </c>
      <c r="J269" t="s">
        <v>1940</v>
      </c>
      <c r="K269" t="s">
        <v>1941</v>
      </c>
      <c r="L269" s="4">
        <v>3.645</v>
      </c>
      <c r="M269" s="4">
        <v>21.87</v>
      </c>
      <c r="N269" t="s">
        <v>6216</v>
      </c>
      <c r="O269" t="s">
        <v>6202</v>
      </c>
    </row>
    <row r="270" spans="1:15" x14ac:dyDescent="0.3">
      <c r="A270" t="s">
        <v>564</v>
      </c>
      <c r="B270" s="7">
        <v>43790</v>
      </c>
      <c r="C270" s="10">
        <f>YEAR(Orders[[#This Row],[Order_Date]])</f>
        <v>2019</v>
      </c>
      <c r="D270" t="s">
        <v>451</v>
      </c>
      <c r="E270" t="s">
        <v>40</v>
      </c>
      <c r="F270" s="10">
        <v>2</v>
      </c>
      <c r="G270" t="s">
        <v>6596</v>
      </c>
      <c r="H270" t="s">
        <v>6597</v>
      </c>
      <c r="I270" t="s">
        <v>2785</v>
      </c>
      <c r="J270" t="s">
        <v>1940</v>
      </c>
      <c r="K270" t="s">
        <v>1941</v>
      </c>
      <c r="L270" s="4">
        <v>9.9499999999999993</v>
      </c>
      <c r="M270" s="4">
        <v>19.899999999999999</v>
      </c>
      <c r="N270" t="s">
        <v>6216</v>
      </c>
      <c r="O270" t="s">
        <v>6203</v>
      </c>
    </row>
    <row r="271" spans="1:15" x14ac:dyDescent="0.3">
      <c r="A271" t="s">
        <v>565</v>
      </c>
      <c r="B271" s="7">
        <v>44333</v>
      </c>
      <c r="C271" s="10">
        <f>YEAR(Orders[[#This Row],[Order_Date]])</f>
        <v>2021</v>
      </c>
      <c r="D271" t="s">
        <v>566</v>
      </c>
      <c r="E271" t="s">
        <v>67</v>
      </c>
      <c r="F271" s="10">
        <v>2</v>
      </c>
      <c r="G271" t="s">
        <v>6706</v>
      </c>
      <c r="H271" t="s">
        <v>6707</v>
      </c>
      <c r="I271" t="s">
        <v>3178</v>
      </c>
      <c r="J271" t="s">
        <v>1940</v>
      </c>
      <c r="K271" t="s">
        <v>1950</v>
      </c>
      <c r="L271" s="4">
        <v>2.9849999999999999</v>
      </c>
      <c r="M271" s="4">
        <v>5.97</v>
      </c>
      <c r="N271" t="s">
        <v>6216</v>
      </c>
      <c r="O271" t="s">
        <v>6203</v>
      </c>
    </row>
    <row r="272" spans="1:15" x14ac:dyDescent="0.3">
      <c r="A272" t="s">
        <v>567</v>
      </c>
      <c r="B272" s="7">
        <v>43655</v>
      </c>
      <c r="C272" s="10">
        <f>YEAR(Orders[[#This Row],[Order_Date]])</f>
        <v>2019</v>
      </c>
      <c r="D272" t="s">
        <v>568</v>
      </c>
      <c r="E272" t="s">
        <v>29</v>
      </c>
      <c r="F272" s="10">
        <v>1</v>
      </c>
      <c r="G272" t="s">
        <v>6708</v>
      </c>
      <c r="H272" t="s">
        <v>6709</v>
      </c>
      <c r="I272" t="s">
        <v>3181</v>
      </c>
      <c r="J272" t="s">
        <v>1948</v>
      </c>
      <c r="K272" t="s">
        <v>1941</v>
      </c>
      <c r="L272" s="4">
        <v>7.29</v>
      </c>
      <c r="M272" s="4">
        <v>7.29</v>
      </c>
      <c r="N272" t="s">
        <v>6216</v>
      </c>
      <c r="O272" t="s">
        <v>6202</v>
      </c>
    </row>
    <row r="273" spans="1:15" x14ac:dyDescent="0.3">
      <c r="A273" t="s">
        <v>569</v>
      </c>
      <c r="B273" s="7">
        <v>43971</v>
      </c>
      <c r="C273" s="10">
        <f>YEAR(Orders[[#This Row],[Order_Date]])</f>
        <v>2020</v>
      </c>
      <c r="D273" t="s">
        <v>570</v>
      </c>
      <c r="E273" t="s">
        <v>67</v>
      </c>
      <c r="F273" s="10">
        <v>4</v>
      </c>
      <c r="G273" t="s">
        <v>6710</v>
      </c>
      <c r="H273" t="s">
        <v>6711</v>
      </c>
      <c r="I273" t="s">
        <v>3187</v>
      </c>
      <c r="J273" t="s">
        <v>1940</v>
      </c>
      <c r="K273" t="s">
        <v>1941</v>
      </c>
      <c r="L273" s="4">
        <v>2.9849999999999999</v>
      </c>
      <c r="M273" s="4">
        <v>11.94</v>
      </c>
      <c r="N273" t="s">
        <v>6216</v>
      </c>
      <c r="O273" t="s">
        <v>6203</v>
      </c>
    </row>
    <row r="274" spans="1:15" x14ac:dyDescent="0.3">
      <c r="A274" t="s">
        <v>571</v>
      </c>
      <c r="B274" s="7">
        <v>44435</v>
      </c>
      <c r="C274" s="10">
        <f>YEAR(Orders[[#This Row],[Order_Date]])</f>
        <v>2021</v>
      </c>
      <c r="D274" t="s">
        <v>572</v>
      </c>
      <c r="E274" t="s">
        <v>202</v>
      </c>
      <c r="F274" s="10">
        <v>6</v>
      </c>
      <c r="G274" t="s">
        <v>6712</v>
      </c>
      <c r="H274" t="s">
        <v>6713</v>
      </c>
      <c r="I274" t="s">
        <v>3192</v>
      </c>
      <c r="J274" t="s">
        <v>1948</v>
      </c>
      <c r="K274" t="s">
        <v>1941</v>
      </c>
      <c r="L274" s="4">
        <v>11.95</v>
      </c>
      <c r="M274" s="4">
        <v>71.699999999999989</v>
      </c>
      <c r="N274" t="s">
        <v>6211</v>
      </c>
      <c r="O274" t="s">
        <v>6201</v>
      </c>
    </row>
    <row r="275" spans="1:15" x14ac:dyDescent="0.3">
      <c r="A275" t="s">
        <v>573</v>
      </c>
      <c r="B275" s="7">
        <v>44681</v>
      </c>
      <c r="C275" s="10">
        <f>YEAR(Orders[[#This Row],[Order_Date]])</f>
        <v>2022</v>
      </c>
      <c r="D275" t="s">
        <v>574</v>
      </c>
      <c r="E275" t="s">
        <v>128</v>
      </c>
      <c r="F275" s="10">
        <v>2</v>
      </c>
      <c r="G275" t="s">
        <v>6714</v>
      </c>
      <c r="H275" t="s">
        <v>6715</v>
      </c>
      <c r="I275" t="s">
        <v>2036</v>
      </c>
      <c r="J275" t="s">
        <v>1940</v>
      </c>
      <c r="K275" t="s">
        <v>1950</v>
      </c>
      <c r="L275" s="4">
        <v>3.8849999999999998</v>
      </c>
      <c r="M275" s="4">
        <v>7.77</v>
      </c>
      <c r="N275" t="s">
        <v>6211</v>
      </c>
      <c r="O275" t="s">
        <v>6203</v>
      </c>
    </row>
    <row r="276" spans="1:15" x14ac:dyDescent="0.3">
      <c r="A276" t="s">
        <v>575</v>
      </c>
      <c r="B276" s="7">
        <v>43985</v>
      </c>
      <c r="C276" s="10">
        <f>YEAR(Orders[[#This Row],[Order_Date]])</f>
        <v>2020</v>
      </c>
      <c r="D276" t="s">
        <v>576</v>
      </c>
      <c r="E276" t="s">
        <v>184</v>
      </c>
      <c r="F276" s="10">
        <v>1</v>
      </c>
      <c r="G276" t="s">
        <v>6716</v>
      </c>
      <c r="H276" t="s">
        <v>6717</v>
      </c>
      <c r="I276" t="s">
        <v>2524</v>
      </c>
      <c r="J276" t="s">
        <v>1940</v>
      </c>
      <c r="K276" t="s">
        <v>1950</v>
      </c>
      <c r="L276" s="4">
        <v>25.874999999999996</v>
      </c>
      <c r="M276" s="4">
        <v>25.874999999999996</v>
      </c>
      <c r="N276" t="s">
        <v>6208</v>
      </c>
      <c r="O276" t="s">
        <v>6203</v>
      </c>
    </row>
    <row r="277" spans="1:15" x14ac:dyDescent="0.3">
      <c r="A277" t="s">
        <v>577</v>
      </c>
      <c r="B277" s="7">
        <v>44725</v>
      </c>
      <c r="C277" s="10">
        <f>YEAR(Orders[[#This Row],[Order_Date]])</f>
        <v>2022</v>
      </c>
      <c r="D277" t="s">
        <v>578</v>
      </c>
      <c r="E277" t="s">
        <v>43</v>
      </c>
      <c r="F277" s="10">
        <v>6</v>
      </c>
      <c r="G277" t="s">
        <v>6718</v>
      </c>
      <c r="H277" t="s">
        <v>6719</v>
      </c>
      <c r="I277" t="s">
        <v>2210</v>
      </c>
      <c r="J277" t="s">
        <v>1940</v>
      </c>
      <c r="K277" t="s">
        <v>1950</v>
      </c>
      <c r="L277" s="4">
        <v>34.154999999999994</v>
      </c>
      <c r="M277" s="4">
        <v>204.92999999999995</v>
      </c>
      <c r="N277" t="s">
        <v>6211</v>
      </c>
      <c r="O277" t="s">
        <v>6202</v>
      </c>
    </row>
    <row r="278" spans="1:15" x14ac:dyDescent="0.3">
      <c r="A278" t="s">
        <v>579</v>
      </c>
      <c r="B278" s="7">
        <v>43992</v>
      </c>
      <c r="C278" s="10">
        <f>YEAR(Orders[[#This Row],[Order_Date]])</f>
        <v>2020</v>
      </c>
      <c r="D278" t="s">
        <v>580</v>
      </c>
      <c r="E278" t="s">
        <v>23</v>
      </c>
      <c r="F278" s="10">
        <v>4</v>
      </c>
      <c r="G278" t="s">
        <v>6720</v>
      </c>
      <c r="H278" t="s">
        <v>6721</v>
      </c>
      <c r="I278" t="s">
        <v>3210</v>
      </c>
      <c r="J278" t="s">
        <v>1948</v>
      </c>
      <c r="K278" t="s">
        <v>1941</v>
      </c>
      <c r="L278" s="4">
        <v>27.484999999999996</v>
      </c>
      <c r="M278" s="4">
        <v>109.93999999999998</v>
      </c>
      <c r="N278" t="s">
        <v>6211</v>
      </c>
      <c r="O278" t="s">
        <v>6201</v>
      </c>
    </row>
    <row r="279" spans="1:15" x14ac:dyDescent="0.3">
      <c r="A279" t="s">
        <v>581</v>
      </c>
      <c r="B279" s="7">
        <v>44183</v>
      </c>
      <c r="C279" s="10">
        <f>YEAR(Orders[[#This Row],[Order_Date]])</f>
        <v>2020</v>
      </c>
      <c r="D279" t="s">
        <v>582</v>
      </c>
      <c r="E279" t="s">
        <v>150</v>
      </c>
      <c r="F279" s="10">
        <v>6</v>
      </c>
      <c r="G279" t="s">
        <v>6722</v>
      </c>
      <c r="H279" t="s">
        <v>6723</v>
      </c>
      <c r="I279" t="s">
        <v>3216</v>
      </c>
      <c r="J279" t="s">
        <v>1940</v>
      </c>
      <c r="K279" t="s">
        <v>1950</v>
      </c>
      <c r="L279" s="4">
        <v>14.85</v>
      </c>
      <c r="M279" s="4">
        <v>89.1</v>
      </c>
      <c r="N279" t="s">
        <v>6211</v>
      </c>
      <c r="O279" t="s">
        <v>6202</v>
      </c>
    </row>
    <row r="280" spans="1:15" x14ac:dyDescent="0.3">
      <c r="A280" t="s">
        <v>583</v>
      </c>
      <c r="B280" s="7">
        <v>43708</v>
      </c>
      <c r="C280" s="10">
        <f>YEAR(Orders[[#This Row],[Order_Date]])</f>
        <v>2019</v>
      </c>
      <c r="D280" t="s">
        <v>584</v>
      </c>
      <c r="E280" t="s">
        <v>128</v>
      </c>
      <c r="F280" s="10">
        <v>2</v>
      </c>
      <c r="G280" t="s">
        <v>6541</v>
      </c>
      <c r="H280" t="s">
        <v>6724</v>
      </c>
      <c r="I280" t="s">
        <v>2237</v>
      </c>
      <c r="J280" t="s">
        <v>1940</v>
      </c>
      <c r="K280" t="s">
        <v>1941</v>
      </c>
      <c r="L280" s="4">
        <v>3.8849999999999998</v>
      </c>
      <c r="M280" s="4">
        <v>7.77</v>
      </c>
      <c r="N280" t="s">
        <v>6211</v>
      </c>
      <c r="O280" t="s">
        <v>6203</v>
      </c>
    </row>
    <row r="281" spans="1:15" x14ac:dyDescent="0.3">
      <c r="A281" t="s">
        <v>585</v>
      </c>
      <c r="B281" s="7">
        <v>43521</v>
      </c>
      <c r="C281" s="10">
        <f>YEAR(Orders[[#This Row],[Order_Date]])</f>
        <v>2019</v>
      </c>
      <c r="D281" t="s">
        <v>586</v>
      </c>
      <c r="E281" t="s">
        <v>210</v>
      </c>
      <c r="F281" s="10">
        <v>1</v>
      </c>
      <c r="G281" t="s">
        <v>6725</v>
      </c>
      <c r="H281" t="s">
        <v>6726</v>
      </c>
      <c r="I281" t="s">
        <v>2012</v>
      </c>
      <c r="J281" t="s">
        <v>1940</v>
      </c>
      <c r="K281" t="s">
        <v>1941</v>
      </c>
      <c r="L281" s="4">
        <v>33.464999999999996</v>
      </c>
      <c r="M281" s="4">
        <v>33.464999999999996</v>
      </c>
      <c r="N281" t="s">
        <v>6208</v>
      </c>
      <c r="O281" t="s">
        <v>6204</v>
      </c>
    </row>
    <row r="282" spans="1:15" x14ac:dyDescent="0.3">
      <c r="A282" t="s">
        <v>587</v>
      </c>
      <c r="B282" s="7">
        <v>44234</v>
      </c>
      <c r="C282" s="10">
        <f>YEAR(Orders[[#This Row],[Order_Date]])</f>
        <v>2021</v>
      </c>
      <c r="D282" t="s">
        <v>588</v>
      </c>
      <c r="E282" t="s">
        <v>16</v>
      </c>
      <c r="F282" s="10">
        <v>5</v>
      </c>
      <c r="G282" t="s">
        <v>6727</v>
      </c>
      <c r="H282" t="s">
        <v>6728</v>
      </c>
      <c r="I282" t="s">
        <v>2021</v>
      </c>
      <c r="J282" t="s">
        <v>1940</v>
      </c>
      <c r="K282" t="s">
        <v>1941</v>
      </c>
      <c r="L282" s="4">
        <v>8.25</v>
      </c>
      <c r="M282" s="4">
        <v>41.25</v>
      </c>
      <c r="N282" t="s">
        <v>6208</v>
      </c>
      <c r="O282" t="s">
        <v>6202</v>
      </c>
    </row>
    <row r="283" spans="1:15" x14ac:dyDescent="0.3">
      <c r="A283" t="s">
        <v>589</v>
      </c>
      <c r="B283" s="7">
        <v>44210</v>
      </c>
      <c r="C283" s="10">
        <f>YEAR(Orders[[#This Row],[Order_Date]])</f>
        <v>2021</v>
      </c>
      <c r="D283" t="s">
        <v>590</v>
      </c>
      <c r="E283" t="s">
        <v>150</v>
      </c>
      <c r="F283" s="10">
        <v>4</v>
      </c>
      <c r="G283" t="s">
        <v>6729</v>
      </c>
      <c r="H283" t="s">
        <v>6730</v>
      </c>
      <c r="I283" t="s">
        <v>3232</v>
      </c>
      <c r="J283" t="s">
        <v>1940</v>
      </c>
      <c r="K283" t="s">
        <v>1941</v>
      </c>
      <c r="L283" s="4">
        <v>14.85</v>
      </c>
      <c r="M283" s="4">
        <v>59.4</v>
      </c>
      <c r="N283" t="s">
        <v>6211</v>
      </c>
      <c r="O283" t="s">
        <v>6202</v>
      </c>
    </row>
    <row r="284" spans="1:15" x14ac:dyDescent="0.3">
      <c r="A284" t="s">
        <v>591</v>
      </c>
      <c r="B284" s="7">
        <v>43520</v>
      </c>
      <c r="C284" s="10">
        <f>YEAR(Orders[[#This Row],[Order_Date]])</f>
        <v>2019</v>
      </c>
      <c r="D284" t="s">
        <v>592</v>
      </c>
      <c r="E284" t="s">
        <v>205</v>
      </c>
      <c r="F284" s="10">
        <v>1</v>
      </c>
      <c r="G284" t="s">
        <v>6731</v>
      </c>
      <c r="H284" t="s">
        <v>6732</v>
      </c>
      <c r="I284" t="s">
        <v>3237</v>
      </c>
      <c r="J284" t="s">
        <v>2115</v>
      </c>
      <c r="K284" t="s">
        <v>1950</v>
      </c>
      <c r="L284" s="4">
        <v>7.77</v>
      </c>
      <c r="M284" s="4">
        <v>7.77</v>
      </c>
      <c r="N284" t="s">
        <v>6211</v>
      </c>
      <c r="O284" t="s">
        <v>6203</v>
      </c>
    </row>
    <row r="285" spans="1:15" x14ac:dyDescent="0.3">
      <c r="A285" t="s">
        <v>593</v>
      </c>
      <c r="B285" s="7">
        <v>43639</v>
      </c>
      <c r="C285" s="10">
        <f>YEAR(Orders[[#This Row],[Order_Date]])</f>
        <v>2019</v>
      </c>
      <c r="D285" t="s">
        <v>594</v>
      </c>
      <c r="E285" t="s">
        <v>159</v>
      </c>
      <c r="F285" s="10">
        <v>1</v>
      </c>
      <c r="G285" t="s">
        <v>6733</v>
      </c>
      <c r="H285" t="s">
        <v>6734</v>
      </c>
      <c r="I285" t="s">
        <v>3133</v>
      </c>
      <c r="J285" t="s">
        <v>2115</v>
      </c>
      <c r="K285" t="s">
        <v>1941</v>
      </c>
      <c r="L285" s="4">
        <v>5.3699999999999992</v>
      </c>
      <c r="M285" s="4">
        <v>5.3699999999999992</v>
      </c>
      <c r="N285" t="s">
        <v>6216</v>
      </c>
      <c r="O285" t="s">
        <v>6201</v>
      </c>
    </row>
    <row r="286" spans="1:15" x14ac:dyDescent="0.3">
      <c r="A286" t="s">
        <v>595</v>
      </c>
      <c r="B286" s="7">
        <v>43960</v>
      </c>
      <c r="C286" s="10">
        <f>YEAR(Orders[[#This Row],[Order_Date]])</f>
        <v>2020</v>
      </c>
      <c r="D286" t="s">
        <v>596</v>
      </c>
      <c r="E286" t="s">
        <v>125</v>
      </c>
      <c r="F286" s="10">
        <v>3</v>
      </c>
      <c r="G286" t="s">
        <v>6735</v>
      </c>
      <c r="H286" t="s">
        <v>6736</v>
      </c>
      <c r="I286" t="s">
        <v>3246</v>
      </c>
      <c r="J286" t="s">
        <v>1940</v>
      </c>
      <c r="K286" t="s">
        <v>1950</v>
      </c>
      <c r="L286" s="4">
        <v>31.624999999999996</v>
      </c>
      <c r="M286" s="4">
        <v>94.874999999999986</v>
      </c>
      <c r="N286" t="s">
        <v>6208</v>
      </c>
      <c r="O286" t="s">
        <v>6202</v>
      </c>
    </row>
    <row r="287" spans="1:15" x14ac:dyDescent="0.3">
      <c r="A287" t="s">
        <v>597</v>
      </c>
      <c r="B287" s="7">
        <v>44030</v>
      </c>
      <c r="C287" s="10">
        <f>YEAR(Orders[[#This Row],[Order_Date]])</f>
        <v>2020</v>
      </c>
      <c r="D287" t="s">
        <v>598</v>
      </c>
      <c r="E287" t="s">
        <v>117</v>
      </c>
      <c r="F287" s="10">
        <v>1</v>
      </c>
      <c r="G287" t="s">
        <v>6737</v>
      </c>
      <c r="H287" t="s">
        <v>6738</v>
      </c>
      <c r="I287" t="s">
        <v>2349</v>
      </c>
      <c r="J287" t="s">
        <v>1940</v>
      </c>
      <c r="K287" t="s">
        <v>1950</v>
      </c>
      <c r="L287" s="4">
        <v>36.454999999999998</v>
      </c>
      <c r="M287" s="4">
        <v>36.454999999999998</v>
      </c>
      <c r="N287" t="s">
        <v>6211</v>
      </c>
      <c r="O287" t="s">
        <v>6204</v>
      </c>
    </row>
    <row r="288" spans="1:15" x14ac:dyDescent="0.3">
      <c r="A288" t="s">
        <v>599</v>
      </c>
      <c r="B288" s="7">
        <v>43755</v>
      </c>
      <c r="C288" s="10">
        <f>YEAR(Orders[[#This Row],[Order_Date]])</f>
        <v>2019</v>
      </c>
      <c r="D288" t="s">
        <v>600</v>
      </c>
      <c r="E288" t="s">
        <v>57</v>
      </c>
      <c r="F288" s="10">
        <v>4</v>
      </c>
      <c r="G288" t="s">
        <v>6739</v>
      </c>
      <c r="H288" t="s">
        <v>6740</v>
      </c>
      <c r="I288" t="s">
        <v>3253</v>
      </c>
      <c r="J288" t="s">
        <v>1940</v>
      </c>
      <c r="K288" t="s">
        <v>1941</v>
      </c>
      <c r="L288" s="4">
        <v>3.375</v>
      </c>
      <c r="M288" s="4">
        <v>13.5</v>
      </c>
      <c r="N288" t="s">
        <v>6208</v>
      </c>
      <c r="O288" t="s">
        <v>6203</v>
      </c>
    </row>
    <row r="289" spans="1:15" x14ac:dyDescent="0.3">
      <c r="A289" t="s">
        <v>601</v>
      </c>
      <c r="B289" s="7">
        <v>44697</v>
      </c>
      <c r="C289" s="10">
        <f>YEAR(Orders[[#This Row],[Order_Date]])</f>
        <v>2022</v>
      </c>
      <c r="D289" t="s">
        <v>602</v>
      </c>
      <c r="E289" t="s">
        <v>195</v>
      </c>
      <c r="F289" s="10">
        <v>4</v>
      </c>
      <c r="G289" t="s">
        <v>6741</v>
      </c>
      <c r="H289" t="s">
        <v>6742</v>
      </c>
      <c r="I289" t="s">
        <v>2157</v>
      </c>
      <c r="J289" t="s">
        <v>1940</v>
      </c>
      <c r="K289" t="s">
        <v>1950</v>
      </c>
      <c r="L289" s="4">
        <v>3.5849999999999995</v>
      </c>
      <c r="M289" s="4">
        <v>14.339999999999998</v>
      </c>
      <c r="N289" t="s">
        <v>6211</v>
      </c>
      <c r="O289" t="s">
        <v>6201</v>
      </c>
    </row>
    <row r="290" spans="1:15" x14ac:dyDescent="0.3">
      <c r="A290" t="s">
        <v>603</v>
      </c>
      <c r="B290" s="7">
        <v>44279</v>
      </c>
      <c r="C290" s="10">
        <f>YEAR(Orders[[#This Row],[Order_Date]])</f>
        <v>2021</v>
      </c>
      <c r="D290" t="s">
        <v>604</v>
      </c>
      <c r="E290" t="s">
        <v>16</v>
      </c>
      <c r="F290" s="10">
        <v>1</v>
      </c>
      <c r="G290" t="s">
        <v>6743</v>
      </c>
      <c r="H290" t="s">
        <v>6334</v>
      </c>
      <c r="I290" t="s">
        <v>3261</v>
      </c>
      <c r="J290" t="s">
        <v>1948</v>
      </c>
      <c r="K290" t="s">
        <v>1941</v>
      </c>
      <c r="L290" s="4">
        <v>8.25</v>
      </c>
      <c r="M290" s="4">
        <v>8.25</v>
      </c>
      <c r="N290" t="s">
        <v>6208</v>
      </c>
      <c r="O290" t="s">
        <v>6202</v>
      </c>
    </row>
    <row r="291" spans="1:15" x14ac:dyDescent="0.3">
      <c r="A291" t="s">
        <v>605</v>
      </c>
      <c r="B291" s="7">
        <v>43772</v>
      </c>
      <c r="C291" s="10">
        <f>YEAR(Orders[[#This Row],[Order_Date]])</f>
        <v>2019</v>
      </c>
      <c r="D291" t="s">
        <v>606</v>
      </c>
      <c r="E291" t="s">
        <v>114</v>
      </c>
      <c r="F291" s="10">
        <v>5</v>
      </c>
      <c r="G291" t="s">
        <v>6744</v>
      </c>
      <c r="H291" t="s">
        <v>6745</v>
      </c>
      <c r="I291" t="s">
        <v>3265</v>
      </c>
      <c r="J291" t="s">
        <v>1940</v>
      </c>
      <c r="K291" t="s">
        <v>1941</v>
      </c>
      <c r="L291" s="4">
        <v>2.6849999999999996</v>
      </c>
      <c r="M291" s="4">
        <v>13.424999999999997</v>
      </c>
      <c r="N291" t="s">
        <v>6216</v>
      </c>
      <c r="O291" t="s">
        <v>6201</v>
      </c>
    </row>
    <row r="292" spans="1:15" x14ac:dyDescent="0.3">
      <c r="A292" t="s">
        <v>607</v>
      </c>
      <c r="B292" s="7">
        <v>44497</v>
      </c>
      <c r="C292" s="10">
        <f>YEAR(Orders[[#This Row],[Order_Date]])</f>
        <v>2021</v>
      </c>
      <c r="D292" t="s">
        <v>608</v>
      </c>
      <c r="E292" t="s">
        <v>40</v>
      </c>
      <c r="F292" s="10">
        <v>5</v>
      </c>
      <c r="G292" t="s">
        <v>6746</v>
      </c>
      <c r="H292" t="s">
        <v>6747</v>
      </c>
      <c r="I292" t="s">
        <v>1985</v>
      </c>
      <c r="J292" t="s">
        <v>1940</v>
      </c>
      <c r="K292" t="s">
        <v>1950</v>
      </c>
      <c r="L292" s="4">
        <v>9.9499999999999993</v>
      </c>
      <c r="M292" s="4">
        <v>49.75</v>
      </c>
      <c r="N292" t="s">
        <v>6216</v>
      </c>
      <c r="O292" t="s">
        <v>6203</v>
      </c>
    </row>
    <row r="293" spans="1:15" x14ac:dyDescent="0.3">
      <c r="A293" t="s">
        <v>609</v>
      </c>
      <c r="B293" s="7">
        <v>44181</v>
      </c>
      <c r="C293" s="10">
        <f>YEAR(Orders[[#This Row],[Order_Date]])</f>
        <v>2020</v>
      </c>
      <c r="D293" t="s">
        <v>610</v>
      </c>
      <c r="E293" t="s">
        <v>16</v>
      </c>
      <c r="F293" s="10">
        <v>2</v>
      </c>
      <c r="G293" t="s">
        <v>6748</v>
      </c>
      <c r="H293" t="s">
        <v>6749</v>
      </c>
      <c r="I293" t="s">
        <v>2534</v>
      </c>
      <c r="J293" t="s">
        <v>1948</v>
      </c>
      <c r="K293" t="s">
        <v>1950</v>
      </c>
      <c r="L293" s="4">
        <v>8.25</v>
      </c>
      <c r="M293" s="4">
        <v>16.5</v>
      </c>
      <c r="N293" t="s">
        <v>6208</v>
      </c>
      <c r="O293" t="s">
        <v>6202</v>
      </c>
    </row>
    <row r="294" spans="1:15" x14ac:dyDescent="0.3">
      <c r="A294" t="s">
        <v>611</v>
      </c>
      <c r="B294" s="7">
        <v>44529</v>
      </c>
      <c r="C294" s="10">
        <f>YEAR(Orders[[#This Row],[Order_Date]])</f>
        <v>2021</v>
      </c>
      <c r="D294" t="s">
        <v>612</v>
      </c>
      <c r="E294" t="s">
        <v>85</v>
      </c>
      <c r="F294" s="10">
        <v>3</v>
      </c>
      <c r="G294" t="s">
        <v>6750</v>
      </c>
      <c r="H294" t="s">
        <v>6751</v>
      </c>
      <c r="I294" t="s">
        <v>2171</v>
      </c>
      <c r="J294" t="s">
        <v>1940</v>
      </c>
      <c r="K294" t="s">
        <v>1950</v>
      </c>
      <c r="L294" s="4">
        <v>5.97</v>
      </c>
      <c r="M294" s="4">
        <v>17.91</v>
      </c>
      <c r="N294" t="s">
        <v>6216</v>
      </c>
      <c r="O294" t="s">
        <v>6203</v>
      </c>
    </row>
    <row r="295" spans="1:15" x14ac:dyDescent="0.3">
      <c r="A295" t="s">
        <v>613</v>
      </c>
      <c r="B295" s="7">
        <v>44275</v>
      </c>
      <c r="C295" s="10">
        <f>YEAR(Orders[[#This Row],[Order_Date]])</f>
        <v>2021</v>
      </c>
      <c r="D295" t="s">
        <v>614</v>
      </c>
      <c r="E295" t="s">
        <v>85</v>
      </c>
      <c r="F295" s="10">
        <v>5</v>
      </c>
      <c r="G295" t="s">
        <v>6752</v>
      </c>
      <c r="H295" t="s">
        <v>6753</v>
      </c>
      <c r="I295" t="s">
        <v>2698</v>
      </c>
      <c r="J295" t="s">
        <v>1940</v>
      </c>
      <c r="K295" t="s">
        <v>1950</v>
      </c>
      <c r="L295" s="4">
        <v>5.97</v>
      </c>
      <c r="M295" s="4">
        <v>29.849999999999998</v>
      </c>
      <c r="N295" t="s">
        <v>6216</v>
      </c>
      <c r="O295" t="s">
        <v>6203</v>
      </c>
    </row>
    <row r="296" spans="1:15" x14ac:dyDescent="0.3">
      <c r="A296" t="s">
        <v>615</v>
      </c>
      <c r="B296" s="7">
        <v>44659</v>
      </c>
      <c r="C296" s="10">
        <f>YEAR(Orders[[#This Row],[Order_Date]])</f>
        <v>2022</v>
      </c>
      <c r="D296" t="s">
        <v>616</v>
      </c>
      <c r="E296" t="s">
        <v>150</v>
      </c>
      <c r="F296" s="10">
        <v>3</v>
      </c>
      <c r="G296" t="s">
        <v>6754</v>
      </c>
      <c r="H296" t="s">
        <v>6523</v>
      </c>
      <c r="I296" t="s">
        <v>3282</v>
      </c>
      <c r="J296" t="s">
        <v>1940</v>
      </c>
      <c r="K296" t="s">
        <v>1950</v>
      </c>
      <c r="L296" s="4">
        <v>14.85</v>
      </c>
      <c r="M296" s="4">
        <v>44.55</v>
      </c>
      <c r="N296" t="s">
        <v>6211</v>
      </c>
      <c r="O296" t="s">
        <v>6202</v>
      </c>
    </row>
    <row r="297" spans="1:15" x14ac:dyDescent="0.3">
      <c r="A297" t="s">
        <v>617</v>
      </c>
      <c r="B297" s="7">
        <v>44057</v>
      </c>
      <c r="C297" s="10">
        <f>YEAR(Orders[[#This Row],[Order_Date]])</f>
        <v>2020</v>
      </c>
      <c r="D297" t="s">
        <v>618</v>
      </c>
      <c r="E297" t="s">
        <v>22</v>
      </c>
      <c r="F297" s="10">
        <v>2</v>
      </c>
      <c r="G297" t="s">
        <v>6755</v>
      </c>
      <c r="H297" t="s">
        <v>6756</v>
      </c>
      <c r="I297" t="s">
        <v>2880</v>
      </c>
      <c r="J297" t="s">
        <v>1940</v>
      </c>
      <c r="K297" t="s">
        <v>1950</v>
      </c>
      <c r="L297" s="4">
        <v>13.75</v>
      </c>
      <c r="M297" s="4">
        <v>27.5</v>
      </c>
      <c r="N297" t="s">
        <v>6208</v>
      </c>
      <c r="O297" t="s">
        <v>6202</v>
      </c>
    </row>
    <row r="298" spans="1:15" x14ac:dyDescent="0.3">
      <c r="A298" t="s">
        <v>619</v>
      </c>
      <c r="B298" s="7">
        <v>43597</v>
      </c>
      <c r="C298" s="10">
        <f>YEAR(Orders[[#This Row],[Order_Date]])</f>
        <v>2019</v>
      </c>
      <c r="D298" t="s">
        <v>620</v>
      </c>
      <c r="E298" t="s">
        <v>35</v>
      </c>
      <c r="F298" s="10">
        <v>6</v>
      </c>
      <c r="G298" t="s">
        <v>6757</v>
      </c>
      <c r="H298" t="s">
        <v>6758</v>
      </c>
      <c r="I298" t="s">
        <v>2246</v>
      </c>
      <c r="J298" t="s">
        <v>1940</v>
      </c>
      <c r="K298" t="s">
        <v>1941</v>
      </c>
      <c r="L298" s="4">
        <v>5.97</v>
      </c>
      <c r="M298" s="4">
        <v>35.82</v>
      </c>
      <c r="N298" t="s">
        <v>6208</v>
      </c>
      <c r="O298" t="s">
        <v>6201</v>
      </c>
    </row>
    <row r="299" spans="1:15" x14ac:dyDescent="0.3">
      <c r="A299" t="s">
        <v>621</v>
      </c>
      <c r="B299" s="7">
        <v>44258</v>
      </c>
      <c r="C299" s="10">
        <f>YEAR(Orders[[#This Row],[Order_Date]])</f>
        <v>2021</v>
      </c>
      <c r="D299" t="s">
        <v>622</v>
      </c>
      <c r="E299" t="s">
        <v>159</v>
      </c>
      <c r="F299" s="10">
        <v>3</v>
      </c>
      <c r="G299" t="s">
        <v>6759</v>
      </c>
      <c r="H299" t="s">
        <v>6760</v>
      </c>
      <c r="I299" t="s">
        <v>3293</v>
      </c>
      <c r="J299" t="s">
        <v>1940</v>
      </c>
      <c r="K299" t="s">
        <v>1941</v>
      </c>
      <c r="L299" s="4">
        <v>5.3699999999999992</v>
      </c>
      <c r="M299" s="4">
        <v>16.11</v>
      </c>
      <c r="N299" t="s">
        <v>6216</v>
      </c>
      <c r="O299" t="s">
        <v>6201</v>
      </c>
    </row>
    <row r="300" spans="1:15" x14ac:dyDescent="0.3">
      <c r="A300" t="s">
        <v>623</v>
      </c>
      <c r="B300" s="7">
        <v>43872</v>
      </c>
      <c r="C300" s="10">
        <f>YEAR(Orders[[#This Row],[Order_Date]])</f>
        <v>2020</v>
      </c>
      <c r="D300" t="s">
        <v>624</v>
      </c>
      <c r="E300" t="s">
        <v>267</v>
      </c>
      <c r="F300" s="10">
        <v>6</v>
      </c>
      <c r="G300" t="s">
        <v>6761</v>
      </c>
      <c r="H300" t="s">
        <v>6762</v>
      </c>
      <c r="I300" t="s">
        <v>3048</v>
      </c>
      <c r="J300" t="s">
        <v>1940</v>
      </c>
      <c r="K300" t="s">
        <v>1941</v>
      </c>
      <c r="L300" s="4">
        <v>4.4550000000000001</v>
      </c>
      <c r="M300" s="4">
        <v>26.73</v>
      </c>
      <c r="N300" t="s">
        <v>6211</v>
      </c>
      <c r="O300" t="s">
        <v>6202</v>
      </c>
    </row>
    <row r="301" spans="1:15" x14ac:dyDescent="0.3">
      <c r="A301" t="s">
        <v>625</v>
      </c>
      <c r="B301" s="7">
        <v>43582</v>
      </c>
      <c r="C301" s="10">
        <f>YEAR(Orders[[#This Row],[Order_Date]])</f>
        <v>2019</v>
      </c>
      <c r="D301" t="s">
        <v>626</v>
      </c>
      <c r="E301" t="s">
        <v>43</v>
      </c>
      <c r="F301" s="10">
        <v>6</v>
      </c>
      <c r="G301" t="s">
        <v>6763</v>
      </c>
      <c r="H301" t="s">
        <v>6764</v>
      </c>
      <c r="I301" t="s">
        <v>3302</v>
      </c>
      <c r="J301" t="s">
        <v>1940</v>
      </c>
      <c r="K301" t="s">
        <v>1941</v>
      </c>
      <c r="L301" s="4">
        <v>34.154999999999994</v>
      </c>
      <c r="M301" s="4">
        <v>204.92999999999995</v>
      </c>
      <c r="N301" t="s">
        <v>6211</v>
      </c>
      <c r="O301" t="s">
        <v>6202</v>
      </c>
    </row>
    <row r="302" spans="1:15" x14ac:dyDescent="0.3">
      <c r="A302" t="s">
        <v>627</v>
      </c>
      <c r="B302" s="7">
        <v>44646</v>
      </c>
      <c r="C302" s="10">
        <f>YEAR(Orders[[#This Row],[Order_Date]])</f>
        <v>2022</v>
      </c>
      <c r="D302" t="s">
        <v>628</v>
      </c>
      <c r="E302" t="s">
        <v>19</v>
      </c>
      <c r="F302" s="10">
        <v>3</v>
      </c>
      <c r="G302" t="s">
        <v>6765</v>
      </c>
      <c r="H302" t="s">
        <v>6766</v>
      </c>
      <c r="I302" t="s">
        <v>2591</v>
      </c>
      <c r="J302" t="s">
        <v>1940</v>
      </c>
      <c r="K302" t="s">
        <v>1941</v>
      </c>
      <c r="L302" s="4">
        <v>12.95</v>
      </c>
      <c r="M302" s="4">
        <v>38.849999999999994</v>
      </c>
      <c r="N302" t="s">
        <v>6211</v>
      </c>
      <c r="O302" t="s">
        <v>6203</v>
      </c>
    </row>
    <row r="303" spans="1:15" x14ac:dyDescent="0.3">
      <c r="A303" t="s">
        <v>629</v>
      </c>
      <c r="B303" s="7">
        <v>44102</v>
      </c>
      <c r="C303" s="10">
        <f>YEAR(Orders[[#This Row],[Order_Date]])</f>
        <v>2020</v>
      </c>
      <c r="D303" t="s">
        <v>630</v>
      </c>
      <c r="E303" t="s">
        <v>51</v>
      </c>
      <c r="F303" s="10">
        <v>4</v>
      </c>
      <c r="G303" t="s">
        <v>6767</v>
      </c>
      <c r="H303" t="s">
        <v>6768</v>
      </c>
      <c r="I303" t="s">
        <v>2386</v>
      </c>
      <c r="J303" t="s">
        <v>1940</v>
      </c>
      <c r="K303" t="s">
        <v>1941</v>
      </c>
      <c r="L303" s="4">
        <v>3.8849999999999998</v>
      </c>
      <c r="M303" s="4">
        <v>15.54</v>
      </c>
      <c r="N303" t="s">
        <v>6216</v>
      </c>
      <c r="O303" t="s">
        <v>6204</v>
      </c>
    </row>
    <row r="304" spans="1:15" x14ac:dyDescent="0.3">
      <c r="A304" t="s">
        <v>631</v>
      </c>
      <c r="B304" s="7">
        <v>43762</v>
      </c>
      <c r="C304" s="10">
        <f>YEAR(Orders[[#This Row],[Order_Date]])</f>
        <v>2019</v>
      </c>
      <c r="D304" t="s">
        <v>632</v>
      </c>
      <c r="E304" t="s">
        <v>80</v>
      </c>
      <c r="F304" s="10">
        <v>1</v>
      </c>
      <c r="G304" t="s">
        <v>6769</v>
      </c>
      <c r="H304" t="s">
        <v>6770</v>
      </c>
      <c r="I304" t="s">
        <v>3315</v>
      </c>
      <c r="J304" t="s">
        <v>1940</v>
      </c>
      <c r="K304" t="s">
        <v>1950</v>
      </c>
      <c r="L304" s="4">
        <v>6.75</v>
      </c>
      <c r="M304" s="4">
        <v>6.75</v>
      </c>
      <c r="N304" t="s">
        <v>6208</v>
      </c>
      <c r="O304" t="s">
        <v>6203</v>
      </c>
    </row>
    <row r="305" spans="1:15" x14ac:dyDescent="0.3">
      <c r="A305" t="s">
        <v>633</v>
      </c>
      <c r="B305" s="7">
        <v>44412</v>
      </c>
      <c r="C305" s="10">
        <f>YEAR(Orders[[#This Row],[Order_Date]])</f>
        <v>2021</v>
      </c>
      <c r="D305" t="s">
        <v>634</v>
      </c>
      <c r="E305" t="s">
        <v>543</v>
      </c>
      <c r="F305" s="10">
        <v>4</v>
      </c>
      <c r="G305" t="s">
        <v>6771</v>
      </c>
      <c r="H305" t="s">
        <v>6772</v>
      </c>
      <c r="I305" t="s">
        <v>3319</v>
      </c>
      <c r="J305" t="s">
        <v>1940</v>
      </c>
      <c r="K305" t="s">
        <v>1941</v>
      </c>
      <c r="L305" s="4">
        <v>27.945</v>
      </c>
      <c r="M305" s="4">
        <v>111.78</v>
      </c>
      <c r="N305" t="s">
        <v>6216</v>
      </c>
      <c r="O305" t="s">
        <v>6202</v>
      </c>
    </row>
    <row r="306" spans="1:15" x14ac:dyDescent="0.3">
      <c r="A306" t="s">
        <v>635</v>
      </c>
      <c r="B306" s="7">
        <v>43828</v>
      </c>
      <c r="C306" s="10">
        <f>YEAR(Orders[[#This Row],[Order_Date]])</f>
        <v>2019</v>
      </c>
      <c r="D306" t="s">
        <v>636</v>
      </c>
      <c r="E306" t="s">
        <v>128</v>
      </c>
      <c r="F306" s="10">
        <v>1</v>
      </c>
      <c r="G306" t="s">
        <v>6773</v>
      </c>
      <c r="H306" t="s">
        <v>6774</v>
      </c>
      <c r="I306" t="s">
        <v>2299</v>
      </c>
      <c r="J306" t="s">
        <v>1940</v>
      </c>
      <c r="K306" t="s">
        <v>1941</v>
      </c>
      <c r="L306" s="4">
        <v>3.8849999999999998</v>
      </c>
      <c r="M306" s="4">
        <v>3.8849999999999998</v>
      </c>
      <c r="N306" t="s">
        <v>6211</v>
      </c>
      <c r="O306" t="s">
        <v>6203</v>
      </c>
    </row>
    <row r="307" spans="1:15" x14ac:dyDescent="0.3">
      <c r="A307" t="s">
        <v>637</v>
      </c>
      <c r="B307" s="7">
        <v>43796</v>
      </c>
      <c r="C307" s="10">
        <f>YEAR(Orders[[#This Row],[Order_Date]])</f>
        <v>2019</v>
      </c>
      <c r="D307" t="s">
        <v>638</v>
      </c>
      <c r="E307" t="s">
        <v>90</v>
      </c>
      <c r="F307" s="10">
        <v>5</v>
      </c>
      <c r="G307" t="s">
        <v>6775</v>
      </c>
      <c r="H307" t="s">
        <v>6776</v>
      </c>
      <c r="I307" t="s">
        <v>3329</v>
      </c>
      <c r="J307" t="s">
        <v>2115</v>
      </c>
      <c r="K307" t="s">
        <v>1950</v>
      </c>
      <c r="L307" s="4">
        <v>4.3650000000000002</v>
      </c>
      <c r="M307" s="4">
        <v>21.825000000000003</v>
      </c>
      <c r="N307" t="s">
        <v>6208</v>
      </c>
      <c r="O307" t="s">
        <v>6204</v>
      </c>
    </row>
    <row r="308" spans="1:15" x14ac:dyDescent="0.3">
      <c r="A308" t="s">
        <v>639</v>
      </c>
      <c r="B308" s="7">
        <v>43890</v>
      </c>
      <c r="C308" s="10">
        <f>YEAR(Orders[[#This Row],[Order_Date]])</f>
        <v>2020</v>
      </c>
      <c r="D308" t="s">
        <v>640</v>
      </c>
      <c r="E308" t="s">
        <v>175</v>
      </c>
      <c r="F308" s="10">
        <v>5</v>
      </c>
      <c r="G308" t="s">
        <v>6777</v>
      </c>
      <c r="H308" t="s">
        <v>6778</v>
      </c>
      <c r="I308" t="s">
        <v>3335</v>
      </c>
      <c r="J308" t="s">
        <v>1940</v>
      </c>
      <c r="K308" t="s">
        <v>1950</v>
      </c>
      <c r="L308" s="4">
        <v>2.9849999999999999</v>
      </c>
      <c r="M308" s="4">
        <v>14.924999999999999</v>
      </c>
      <c r="N308" t="s">
        <v>6208</v>
      </c>
      <c r="O308" t="s">
        <v>6201</v>
      </c>
    </row>
    <row r="309" spans="1:15" x14ac:dyDescent="0.3">
      <c r="A309" t="s">
        <v>641</v>
      </c>
      <c r="B309" s="7">
        <v>44227</v>
      </c>
      <c r="C309" s="10">
        <f>YEAR(Orders[[#This Row],[Order_Date]])</f>
        <v>2021</v>
      </c>
      <c r="D309" t="s">
        <v>642</v>
      </c>
      <c r="E309" t="s">
        <v>74</v>
      </c>
      <c r="F309" s="10">
        <v>3</v>
      </c>
      <c r="G309" t="s">
        <v>6779</v>
      </c>
      <c r="H309" t="s">
        <v>6780</v>
      </c>
      <c r="I309" t="s">
        <v>3036</v>
      </c>
      <c r="J309" t="s">
        <v>1940</v>
      </c>
      <c r="K309" t="s">
        <v>1941</v>
      </c>
      <c r="L309" s="4">
        <v>11.25</v>
      </c>
      <c r="M309" s="4">
        <v>33.75</v>
      </c>
      <c r="N309" t="s">
        <v>6208</v>
      </c>
      <c r="O309" t="s">
        <v>6203</v>
      </c>
    </row>
    <row r="310" spans="1:15" x14ac:dyDescent="0.3">
      <c r="A310" t="s">
        <v>643</v>
      </c>
      <c r="B310" s="7">
        <v>44729</v>
      </c>
      <c r="C310" s="10">
        <f>YEAR(Orders[[#This Row],[Order_Date]])</f>
        <v>2022</v>
      </c>
      <c r="D310" t="s">
        <v>644</v>
      </c>
      <c r="E310" t="s">
        <v>74</v>
      </c>
      <c r="F310" s="10">
        <v>3</v>
      </c>
      <c r="G310" t="s">
        <v>6781</v>
      </c>
      <c r="H310" t="s">
        <v>6782</v>
      </c>
      <c r="I310" t="s">
        <v>3133</v>
      </c>
      <c r="J310" t="s">
        <v>2115</v>
      </c>
      <c r="K310" t="s">
        <v>1950</v>
      </c>
      <c r="L310" s="4">
        <v>11.25</v>
      </c>
      <c r="M310" s="4">
        <v>33.75</v>
      </c>
      <c r="N310" t="s">
        <v>6208</v>
      </c>
      <c r="O310" t="s">
        <v>6203</v>
      </c>
    </row>
    <row r="311" spans="1:15" x14ac:dyDescent="0.3">
      <c r="A311" t="s">
        <v>645</v>
      </c>
      <c r="B311" s="7">
        <v>43864</v>
      </c>
      <c r="C311" s="10">
        <f>YEAR(Orders[[#This Row],[Order_Date]])</f>
        <v>2020</v>
      </c>
      <c r="D311" t="s">
        <v>646</v>
      </c>
      <c r="E311" t="s">
        <v>90</v>
      </c>
      <c r="F311" s="10">
        <v>6</v>
      </c>
      <c r="G311" t="s">
        <v>6783</v>
      </c>
      <c r="H311" t="s">
        <v>6784</v>
      </c>
      <c r="I311" t="s">
        <v>3347</v>
      </c>
      <c r="J311" t="s">
        <v>1940</v>
      </c>
      <c r="K311" t="s">
        <v>1941</v>
      </c>
      <c r="L311" s="4">
        <v>4.3650000000000002</v>
      </c>
      <c r="M311" s="4">
        <v>26.19</v>
      </c>
      <c r="N311" t="s">
        <v>6208</v>
      </c>
      <c r="O311" t="s">
        <v>6204</v>
      </c>
    </row>
    <row r="312" spans="1:15" x14ac:dyDescent="0.3">
      <c r="A312" t="s">
        <v>647</v>
      </c>
      <c r="B312" s="7">
        <v>44586</v>
      </c>
      <c r="C312" s="10">
        <f>YEAR(Orders[[#This Row],[Order_Date]])</f>
        <v>2022</v>
      </c>
      <c r="D312" t="s">
        <v>648</v>
      </c>
      <c r="E312" t="s">
        <v>150</v>
      </c>
      <c r="F312" s="10">
        <v>1</v>
      </c>
      <c r="G312" t="s">
        <v>6785</v>
      </c>
      <c r="H312" t="s">
        <v>6786</v>
      </c>
      <c r="I312" t="s">
        <v>2308</v>
      </c>
      <c r="J312" t="s">
        <v>1948</v>
      </c>
      <c r="K312" t="s">
        <v>1950</v>
      </c>
      <c r="L312" s="4">
        <v>14.85</v>
      </c>
      <c r="M312" s="4">
        <v>14.85</v>
      </c>
      <c r="N312" t="s">
        <v>6211</v>
      </c>
      <c r="O312" t="s">
        <v>6202</v>
      </c>
    </row>
    <row r="313" spans="1:15" x14ac:dyDescent="0.3">
      <c r="A313" t="s">
        <v>649</v>
      </c>
      <c r="B313" s="7">
        <v>43951</v>
      </c>
      <c r="C313" s="10">
        <f>YEAR(Orders[[#This Row],[Order_Date]])</f>
        <v>2020</v>
      </c>
      <c r="D313" t="s">
        <v>636</v>
      </c>
      <c r="E313" t="s">
        <v>125</v>
      </c>
      <c r="F313" s="10">
        <v>6</v>
      </c>
      <c r="G313" t="s">
        <v>6773</v>
      </c>
      <c r="H313" t="s">
        <v>6774</v>
      </c>
      <c r="I313" t="s">
        <v>2299</v>
      </c>
      <c r="J313" t="s">
        <v>1940</v>
      </c>
      <c r="K313" t="s">
        <v>1941</v>
      </c>
      <c r="L313" s="4">
        <v>31.624999999999996</v>
      </c>
      <c r="M313" s="4">
        <v>189.74999999999997</v>
      </c>
      <c r="N313" t="s">
        <v>6208</v>
      </c>
      <c r="O313" t="s">
        <v>6202</v>
      </c>
    </row>
    <row r="314" spans="1:15" x14ac:dyDescent="0.3">
      <c r="A314" t="s">
        <v>650</v>
      </c>
      <c r="B314" s="7">
        <v>44317</v>
      </c>
      <c r="C314" s="10">
        <f>YEAR(Orders[[#This Row],[Order_Date]])</f>
        <v>2021</v>
      </c>
      <c r="D314" t="s">
        <v>651</v>
      </c>
      <c r="E314" t="s">
        <v>35</v>
      </c>
      <c r="F314" s="10">
        <v>1</v>
      </c>
      <c r="G314" t="s">
        <v>6787</v>
      </c>
      <c r="H314" t="s">
        <v>6788</v>
      </c>
      <c r="I314" t="s">
        <v>2698</v>
      </c>
      <c r="J314" t="s">
        <v>1940</v>
      </c>
      <c r="K314" t="s">
        <v>1941</v>
      </c>
      <c r="L314" s="4">
        <v>5.97</v>
      </c>
      <c r="M314" s="4">
        <v>5.97</v>
      </c>
      <c r="N314" t="s">
        <v>6208</v>
      </c>
      <c r="O314" t="s">
        <v>6201</v>
      </c>
    </row>
    <row r="315" spans="1:15" x14ac:dyDescent="0.3">
      <c r="A315" t="s">
        <v>652</v>
      </c>
      <c r="B315" s="7">
        <v>44497</v>
      </c>
      <c r="C315" s="10">
        <f>YEAR(Orders[[#This Row],[Order_Date]])</f>
        <v>2021</v>
      </c>
      <c r="D315" t="s">
        <v>653</v>
      </c>
      <c r="E315" t="s">
        <v>15</v>
      </c>
      <c r="F315" s="10">
        <v>3</v>
      </c>
      <c r="G315" t="s">
        <v>6789</v>
      </c>
      <c r="H315" t="s">
        <v>6790</v>
      </c>
      <c r="I315" t="s">
        <v>3364</v>
      </c>
      <c r="J315" t="s">
        <v>2115</v>
      </c>
      <c r="K315" t="s">
        <v>1941</v>
      </c>
      <c r="L315" s="4">
        <v>9.9499999999999993</v>
      </c>
      <c r="M315" s="4">
        <v>29.849999999999998</v>
      </c>
      <c r="N315" t="s">
        <v>6208</v>
      </c>
      <c r="O315" t="s">
        <v>6201</v>
      </c>
    </row>
    <row r="316" spans="1:15" x14ac:dyDescent="0.3">
      <c r="A316" t="s">
        <v>654</v>
      </c>
      <c r="B316" s="7">
        <v>44437</v>
      </c>
      <c r="C316" s="10">
        <f>YEAR(Orders[[#This Row],[Order_Date]])</f>
        <v>2021</v>
      </c>
      <c r="D316" t="s">
        <v>655</v>
      </c>
      <c r="E316" t="s">
        <v>192</v>
      </c>
      <c r="F316" s="10">
        <v>5</v>
      </c>
      <c r="G316" t="s">
        <v>6791</v>
      </c>
      <c r="H316" t="s">
        <v>6792</v>
      </c>
      <c r="I316" t="s">
        <v>3369</v>
      </c>
      <c r="J316" t="s">
        <v>1940</v>
      </c>
      <c r="K316" t="s">
        <v>1950</v>
      </c>
      <c r="L316" s="4">
        <v>8.9499999999999993</v>
      </c>
      <c r="M316" s="4">
        <v>44.75</v>
      </c>
      <c r="N316" t="s">
        <v>6216</v>
      </c>
      <c r="O316" t="s">
        <v>6201</v>
      </c>
    </row>
    <row r="317" spans="1:15" x14ac:dyDescent="0.3">
      <c r="A317" t="s">
        <v>656</v>
      </c>
      <c r="B317" s="7">
        <v>43826</v>
      </c>
      <c r="C317" s="10">
        <f>YEAR(Orders[[#This Row],[Order_Date]])</f>
        <v>2019</v>
      </c>
      <c r="D317" t="s">
        <v>657</v>
      </c>
      <c r="E317" t="s">
        <v>43</v>
      </c>
      <c r="F317" s="10">
        <v>1</v>
      </c>
      <c r="G317" t="s">
        <v>6793</v>
      </c>
      <c r="H317" t="s">
        <v>6794</v>
      </c>
      <c r="I317" t="s">
        <v>2646</v>
      </c>
      <c r="J317" t="s">
        <v>1940</v>
      </c>
      <c r="K317" t="s">
        <v>1941</v>
      </c>
      <c r="L317" s="4">
        <v>34.154999999999994</v>
      </c>
      <c r="M317" s="4">
        <v>34.154999999999994</v>
      </c>
      <c r="N317" t="s">
        <v>6211</v>
      </c>
      <c r="O317" t="s">
        <v>6202</v>
      </c>
    </row>
    <row r="318" spans="1:15" x14ac:dyDescent="0.3">
      <c r="A318" t="s">
        <v>658</v>
      </c>
      <c r="B318" s="7">
        <v>43641</v>
      </c>
      <c r="C318" s="10">
        <f>YEAR(Orders[[#This Row],[Order_Date]])</f>
        <v>2019</v>
      </c>
      <c r="D318" t="s">
        <v>659</v>
      </c>
      <c r="E318" t="s">
        <v>43</v>
      </c>
      <c r="F318" s="10">
        <v>6</v>
      </c>
      <c r="G318" t="s">
        <v>6795</v>
      </c>
      <c r="H318" t="s">
        <v>6796</v>
      </c>
      <c r="I318" t="s">
        <v>2599</v>
      </c>
      <c r="J318" t="s">
        <v>1948</v>
      </c>
      <c r="K318" t="s">
        <v>1950</v>
      </c>
      <c r="L318" s="4">
        <v>34.154999999999994</v>
      </c>
      <c r="M318" s="4">
        <v>204.92999999999995</v>
      </c>
      <c r="N318" t="s">
        <v>6211</v>
      </c>
      <c r="O318" t="s">
        <v>6202</v>
      </c>
    </row>
    <row r="319" spans="1:15" x14ac:dyDescent="0.3">
      <c r="A319" t="s">
        <v>660</v>
      </c>
      <c r="B319" s="7">
        <v>43526</v>
      </c>
      <c r="C319" s="10">
        <f>YEAR(Orders[[#This Row],[Order_Date]])</f>
        <v>2019</v>
      </c>
      <c r="D319" t="s">
        <v>661</v>
      </c>
      <c r="E319" t="s">
        <v>29</v>
      </c>
      <c r="F319" s="10">
        <v>3</v>
      </c>
      <c r="G319" t="s">
        <v>6797</v>
      </c>
      <c r="H319" t="s">
        <v>6798</v>
      </c>
      <c r="I319" t="s">
        <v>3382</v>
      </c>
      <c r="J319" t="s">
        <v>1940</v>
      </c>
      <c r="K319" t="s">
        <v>1950</v>
      </c>
      <c r="L319" s="4">
        <v>7.29</v>
      </c>
      <c r="M319" s="4">
        <v>21.87</v>
      </c>
      <c r="N319" t="s">
        <v>6216</v>
      </c>
      <c r="O319" t="s">
        <v>6202</v>
      </c>
    </row>
    <row r="320" spans="1:15" x14ac:dyDescent="0.3">
      <c r="A320" t="s">
        <v>662</v>
      </c>
      <c r="B320" s="7">
        <v>44563</v>
      </c>
      <c r="C320" s="10">
        <f>YEAR(Orders[[#This Row],[Order_Date]])</f>
        <v>2022</v>
      </c>
      <c r="D320" t="s">
        <v>663</v>
      </c>
      <c r="E320" t="s">
        <v>184</v>
      </c>
      <c r="F320" s="10">
        <v>2</v>
      </c>
      <c r="G320" t="s">
        <v>6799</v>
      </c>
      <c r="H320" t="s">
        <v>6800</v>
      </c>
      <c r="I320" t="s">
        <v>3387</v>
      </c>
      <c r="J320" t="s">
        <v>1940</v>
      </c>
      <c r="K320" t="s">
        <v>1941</v>
      </c>
      <c r="L320" s="4">
        <v>25.874999999999996</v>
      </c>
      <c r="M320" s="4">
        <v>51.749999999999993</v>
      </c>
      <c r="N320" t="s">
        <v>6208</v>
      </c>
      <c r="O320" t="s">
        <v>6203</v>
      </c>
    </row>
    <row r="321" spans="1:15" x14ac:dyDescent="0.3">
      <c r="A321" t="s">
        <v>664</v>
      </c>
      <c r="B321" s="7">
        <v>43676</v>
      </c>
      <c r="C321" s="10">
        <f>YEAR(Orders[[#This Row],[Order_Date]])</f>
        <v>2019</v>
      </c>
      <c r="D321" t="s">
        <v>665</v>
      </c>
      <c r="E321" t="s">
        <v>77</v>
      </c>
      <c r="F321" s="10">
        <v>2</v>
      </c>
      <c r="G321" t="s">
        <v>6801</v>
      </c>
      <c r="H321" t="s">
        <v>6802</v>
      </c>
      <c r="I321" t="s">
        <v>2354</v>
      </c>
      <c r="J321" t="s">
        <v>1940</v>
      </c>
      <c r="K321" t="s">
        <v>1941</v>
      </c>
      <c r="L321" s="4">
        <v>4.125</v>
      </c>
      <c r="M321" s="4">
        <v>8.25</v>
      </c>
      <c r="N321" t="s">
        <v>6208</v>
      </c>
      <c r="O321" t="s">
        <v>6202</v>
      </c>
    </row>
    <row r="322" spans="1:15" x14ac:dyDescent="0.3">
      <c r="A322" t="s">
        <v>664</v>
      </c>
      <c r="B322" s="7">
        <v>43676</v>
      </c>
      <c r="C322" s="10">
        <f>YEAR(Orders[[#This Row],[Order_Date]])</f>
        <v>2019</v>
      </c>
      <c r="D322" t="s">
        <v>665</v>
      </c>
      <c r="E322" t="s">
        <v>128</v>
      </c>
      <c r="F322" s="10">
        <v>5</v>
      </c>
      <c r="G322" t="s">
        <v>6801</v>
      </c>
      <c r="H322" t="s">
        <v>6802</v>
      </c>
      <c r="I322" t="s">
        <v>2354</v>
      </c>
      <c r="J322" t="s">
        <v>1940</v>
      </c>
      <c r="K322" t="s">
        <v>1941</v>
      </c>
      <c r="L322" s="4">
        <v>3.8849999999999998</v>
      </c>
      <c r="M322" s="4">
        <v>19.424999999999997</v>
      </c>
      <c r="N322" t="s">
        <v>6211</v>
      </c>
      <c r="O322" t="s">
        <v>6203</v>
      </c>
    </row>
    <row r="323" spans="1:15" x14ac:dyDescent="0.3">
      <c r="A323" t="s">
        <v>666</v>
      </c>
      <c r="B323" s="7">
        <v>44170</v>
      </c>
      <c r="C323" s="10">
        <f>YEAR(Orders[[#This Row],[Order_Date]])</f>
        <v>2020</v>
      </c>
      <c r="D323" t="s">
        <v>667</v>
      </c>
      <c r="E323" t="s">
        <v>57</v>
      </c>
      <c r="F323" s="10">
        <v>6</v>
      </c>
      <c r="G323" t="s">
        <v>6803</v>
      </c>
      <c r="H323" t="s">
        <v>6804</v>
      </c>
      <c r="I323" t="s">
        <v>3401</v>
      </c>
      <c r="J323" t="s">
        <v>1948</v>
      </c>
      <c r="K323" t="s">
        <v>1941</v>
      </c>
      <c r="L323" s="4">
        <v>3.375</v>
      </c>
      <c r="M323" s="4">
        <v>20.25</v>
      </c>
      <c r="N323" t="s">
        <v>6208</v>
      </c>
      <c r="O323" t="s">
        <v>6203</v>
      </c>
    </row>
    <row r="324" spans="1:15" x14ac:dyDescent="0.3">
      <c r="A324" t="s">
        <v>668</v>
      </c>
      <c r="B324" s="7">
        <v>44182</v>
      </c>
      <c r="C324" s="10">
        <f>YEAR(Orders[[#This Row],[Order_Date]])</f>
        <v>2020</v>
      </c>
      <c r="D324" t="s">
        <v>669</v>
      </c>
      <c r="E324" t="s">
        <v>136</v>
      </c>
      <c r="F324" s="10">
        <v>3</v>
      </c>
      <c r="G324" t="s">
        <v>6805</v>
      </c>
      <c r="H324" t="s">
        <v>6806</v>
      </c>
      <c r="I324" t="s">
        <v>3406</v>
      </c>
      <c r="J324" t="s">
        <v>1948</v>
      </c>
      <c r="K324" t="s">
        <v>1950</v>
      </c>
      <c r="L324" s="4">
        <v>7.77</v>
      </c>
      <c r="M324" s="4">
        <v>23.31</v>
      </c>
      <c r="N324" t="s">
        <v>6216</v>
      </c>
      <c r="O324" t="s">
        <v>6204</v>
      </c>
    </row>
    <row r="325" spans="1:15" x14ac:dyDescent="0.3">
      <c r="A325" t="s">
        <v>670</v>
      </c>
      <c r="B325" s="7">
        <v>44373</v>
      </c>
      <c r="C325" s="10">
        <f>YEAR(Orders[[#This Row],[Order_Date]])</f>
        <v>2021</v>
      </c>
      <c r="D325" t="s">
        <v>671</v>
      </c>
      <c r="E325" t="s">
        <v>64</v>
      </c>
      <c r="F325" s="10">
        <v>5</v>
      </c>
      <c r="G325" t="s">
        <v>6807</v>
      </c>
      <c r="H325" t="s">
        <v>6808</v>
      </c>
      <c r="I325" t="s">
        <v>3411</v>
      </c>
      <c r="J325" t="s">
        <v>1940</v>
      </c>
      <c r="K325" t="s">
        <v>1941</v>
      </c>
      <c r="L325" s="4">
        <v>3.645</v>
      </c>
      <c r="M325" s="4">
        <v>18.225000000000001</v>
      </c>
      <c r="N325" t="s">
        <v>6216</v>
      </c>
      <c r="O325" t="s">
        <v>6202</v>
      </c>
    </row>
    <row r="326" spans="1:15" x14ac:dyDescent="0.3">
      <c r="A326" t="s">
        <v>672</v>
      </c>
      <c r="B326" s="7">
        <v>43666</v>
      </c>
      <c r="C326" s="10">
        <f>YEAR(Orders[[#This Row],[Order_Date]])</f>
        <v>2019</v>
      </c>
      <c r="D326" t="s">
        <v>673</v>
      </c>
      <c r="E326" t="s">
        <v>22</v>
      </c>
      <c r="F326" s="10">
        <v>1</v>
      </c>
      <c r="G326" t="s">
        <v>6809</v>
      </c>
      <c r="H326" t="s">
        <v>6810</v>
      </c>
      <c r="I326" t="s">
        <v>2987</v>
      </c>
      <c r="J326" t="s">
        <v>1940</v>
      </c>
      <c r="K326" t="s">
        <v>1950</v>
      </c>
      <c r="L326" s="4">
        <v>13.75</v>
      </c>
      <c r="M326" s="4">
        <v>13.75</v>
      </c>
      <c r="N326" t="s">
        <v>6208</v>
      </c>
      <c r="O326" t="s">
        <v>6202</v>
      </c>
    </row>
    <row r="327" spans="1:15" x14ac:dyDescent="0.3">
      <c r="A327" t="s">
        <v>674</v>
      </c>
      <c r="B327" s="7">
        <v>44756</v>
      </c>
      <c r="C327" s="10">
        <f>YEAR(Orders[[#This Row],[Order_Date]])</f>
        <v>2022</v>
      </c>
      <c r="D327" t="s">
        <v>675</v>
      </c>
      <c r="E327" t="s">
        <v>217</v>
      </c>
      <c r="F327" s="10">
        <v>1</v>
      </c>
      <c r="G327" t="s">
        <v>6811</v>
      </c>
      <c r="H327" t="s">
        <v>6812</v>
      </c>
      <c r="I327" t="s">
        <v>3089</v>
      </c>
      <c r="J327" t="s">
        <v>1940</v>
      </c>
      <c r="K327" t="s">
        <v>1941</v>
      </c>
      <c r="L327" s="4">
        <v>29.784999999999997</v>
      </c>
      <c r="M327" s="4">
        <v>29.784999999999997</v>
      </c>
      <c r="N327" t="s">
        <v>6211</v>
      </c>
      <c r="O327" t="s">
        <v>6203</v>
      </c>
    </row>
    <row r="328" spans="1:15" x14ac:dyDescent="0.3">
      <c r="A328" t="s">
        <v>676</v>
      </c>
      <c r="B328" s="7">
        <v>44057</v>
      </c>
      <c r="C328" s="10">
        <f>YEAR(Orders[[#This Row],[Order_Date]])</f>
        <v>2020</v>
      </c>
      <c r="D328" t="s">
        <v>677</v>
      </c>
      <c r="E328" t="s">
        <v>192</v>
      </c>
      <c r="F328" s="10">
        <v>5</v>
      </c>
      <c r="G328" t="s">
        <v>6813</v>
      </c>
      <c r="H328" t="s">
        <v>6814</v>
      </c>
      <c r="I328" t="s">
        <v>2171</v>
      </c>
      <c r="J328" t="s">
        <v>1940</v>
      </c>
      <c r="K328" t="s">
        <v>1950</v>
      </c>
      <c r="L328" s="4">
        <v>8.9499999999999993</v>
      </c>
      <c r="M328" s="4">
        <v>44.75</v>
      </c>
      <c r="N328" t="s">
        <v>6216</v>
      </c>
      <c r="O328" t="s">
        <v>6201</v>
      </c>
    </row>
    <row r="329" spans="1:15" x14ac:dyDescent="0.3">
      <c r="A329" t="s">
        <v>678</v>
      </c>
      <c r="B329" s="7">
        <v>43579</v>
      </c>
      <c r="C329" s="10">
        <f>YEAR(Orders[[#This Row],[Order_Date]])</f>
        <v>2019</v>
      </c>
      <c r="D329" t="s">
        <v>679</v>
      </c>
      <c r="E329" t="s">
        <v>192</v>
      </c>
      <c r="F329" s="10">
        <v>5</v>
      </c>
      <c r="G329" t="s">
        <v>6815</v>
      </c>
      <c r="H329" t="s">
        <v>6816</v>
      </c>
      <c r="I329" t="s">
        <v>2775</v>
      </c>
      <c r="J329" t="s">
        <v>1940</v>
      </c>
      <c r="K329" t="s">
        <v>1941</v>
      </c>
      <c r="L329" s="4">
        <v>8.9499999999999993</v>
      </c>
      <c r="M329" s="4">
        <v>44.75</v>
      </c>
      <c r="N329" t="s">
        <v>6216</v>
      </c>
      <c r="O329" t="s">
        <v>6201</v>
      </c>
    </row>
    <row r="330" spans="1:15" x14ac:dyDescent="0.3">
      <c r="A330" t="s">
        <v>680</v>
      </c>
      <c r="B330" s="7">
        <v>43620</v>
      </c>
      <c r="C330" s="10">
        <f>YEAR(Orders[[#This Row],[Order_Date]])</f>
        <v>2019</v>
      </c>
      <c r="D330" t="s">
        <v>681</v>
      </c>
      <c r="E330" t="s">
        <v>96</v>
      </c>
      <c r="F330" s="10">
        <v>4</v>
      </c>
      <c r="G330" t="s">
        <v>6817</v>
      </c>
      <c r="H330" t="s">
        <v>6818</v>
      </c>
      <c r="I330" t="s">
        <v>2447</v>
      </c>
      <c r="J330" t="s">
        <v>1940</v>
      </c>
      <c r="K330" t="s">
        <v>1941</v>
      </c>
      <c r="L330" s="4">
        <v>9.51</v>
      </c>
      <c r="M330" s="4">
        <v>38.04</v>
      </c>
      <c r="N330" t="s">
        <v>6211</v>
      </c>
      <c r="O330" t="s">
        <v>6204</v>
      </c>
    </row>
    <row r="331" spans="1:15" x14ac:dyDescent="0.3">
      <c r="A331" t="s">
        <v>682</v>
      </c>
      <c r="B331" s="7">
        <v>44781</v>
      </c>
      <c r="C331" s="10">
        <f>YEAR(Orders[[#This Row],[Order_Date]])</f>
        <v>2022</v>
      </c>
      <c r="D331" t="s">
        <v>683</v>
      </c>
      <c r="E331" t="s">
        <v>159</v>
      </c>
      <c r="F331" s="10">
        <v>4</v>
      </c>
      <c r="G331" t="s">
        <v>6819</v>
      </c>
      <c r="H331" t="s">
        <v>6820</v>
      </c>
      <c r="I331" t="s">
        <v>2998</v>
      </c>
      <c r="J331" t="s">
        <v>1940</v>
      </c>
      <c r="K331" t="s">
        <v>1941</v>
      </c>
      <c r="L331" s="4">
        <v>5.3699999999999992</v>
      </c>
      <c r="M331" s="4">
        <v>21.479999999999997</v>
      </c>
      <c r="N331" t="s">
        <v>6216</v>
      </c>
      <c r="O331" t="s">
        <v>6201</v>
      </c>
    </row>
    <row r="332" spans="1:15" x14ac:dyDescent="0.3">
      <c r="A332" t="s">
        <v>684</v>
      </c>
      <c r="B332" s="7">
        <v>43782</v>
      </c>
      <c r="C332" s="10">
        <f>YEAR(Orders[[#This Row],[Order_Date]])</f>
        <v>2019</v>
      </c>
      <c r="D332" t="s">
        <v>661</v>
      </c>
      <c r="E332" t="s">
        <v>159</v>
      </c>
      <c r="F332" s="10">
        <v>3</v>
      </c>
      <c r="G332" t="s">
        <v>6797</v>
      </c>
      <c r="H332" t="s">
        <v>6798</v>
      </c>
      <c r="I332" t="s">
        <v>3382</v>
      </c>
      <c r="J332" t="s">
        <v>1940</v>
      </c>
      <c r="K332" t="s">
        <v>1950</v>
      </c>
      <c r="L332" s="4">
        <v>5.3699999999999992</v>
      </c>
      <c r="M332" s="4">
        <v>16.11</v>
      </c>
      <c r="N332" t="s">
        <v>6216</v>
      </c>
      <c r="O332" t="s">
        <v>6201</v>
      </c>
    </row>
    <row r="333" spans="1:15" x14ac:dyDescent="0.3">
      <c r="A333" t="s">
        <v>685</v>
      </c>
      <c r="B333" s="7">
        <v>43989</v>
      </c>
      <c r="C333" s="10">
        <f>YEAR(Orders[[#This Row],[Order_Date]])</f>
        <v>2020</v>
      </c>
      <c r="D333" t="s">
        <v>686</v>
      </c>
      <c r="E333" t="s">
        <v>54</v>
      </c>
      <c r="F333" s="10">
        <v>1</v>
      </c>
      <c r="G333" t="s">
        <v>6821</v>
      </c>
      <c r="H333" t="s">
        <v>6822</v>
      </c>
      <c r="I333" t="s">
        <v>3441</v>
      </c>
      <c r="J333" t="s">
        <v>1940</v>
      </c>
      <c r="K333" t="s">
        <v>1941</v>
      </c>
      <c r="L333" s="4">
        <v>22.884999999999998</v>
      </c>
      <c r="M333" s="4">
        <v>22.884999999999998</v>
      </c>
      <c r="N333" t="s">
        <v>6208</v>
      </c>
      <c r="O333" t="s">
        <v>6201</v>
      </c>
    </row>
    <row r="334" spans="1:15" x14ac:dyDescent="0.3">
      <c r="A334" t="s">
        <v>687</v>
      </c>
      <c r="B334" s="7">
        <v>43689</v>
      </c>
      <c r="C334" s="10">
        <f>YEAR(Orders[[#This Row],[Order_Date]])</f>
        <v>2019</v>
      </c>
      <c r="D334" t="s">
        <v>688</v>
      </c>
      <c r="E334" t="s">
        <v>85</v>
      </c>
      <c r="F334" s="10">
        <v>3</v>
      </c>
      <c r="G334" t="s">
        <v>6823</v>
      </c>
      <c r="H334" t="s">
        <v>6824</v>
      </c>
      <c r="I334" t="s">
        <v>1985</v>
      </c>
      <c r="J334" t="s">
        <v>1940</v>
      </c>
      <c r="K334" t="s">
        <v>1941</v>
      </c>
      <c r="L334" s="4">
        <v>5.97</v>
      </c>
      <c r="M334" s="4">
        <v>17.91</v>
      </c>
      <c r="N334" t="s">
        <v>6216</v>
      </c>
      <c r="O334" t="s">
        <v>6203</v>
      </c>
    </row>
    <row r="335" spans="1:15" x14ac:dyDescent="0.3">
      <c r="A335" t="s">
        <v>689</v>
      </c>
      <c r="B335" s="7">
        <v>43712</v>
      </c>
      <c r="C335" s="10">
        <f>YEAR(Orders[[#This Row],[Order_Date]])</f>
        <v>2019</v>
      </c>
      <c r="D335" t="s">
        <v>690</v>
      </c>
      <c r="E335" t="s">
        <v>35</v>
      </c>
      <c r="F335" s="10">
        <v>4</v>
      </c>
      <c r="G335" t="s">
        <v>6825</v>
      </c>
      <c r="H335" t="s">
        <v>6826</v>
      </c>
      <c r="I335" t="s">
        <v>3315</v>
      </c>
      <c r="J335" t="s">
        <v>1940</v>
      </c>
      <c r="K335" t="s">
        <v>1941</v>
      </c>
      <c r="L335" s="4">
        <v>5.97</v>
      </c>
      <c r="M335" s="4">
        <v>23.88</v>
      </c>
      <c r="N335" t="s">
        <v>6208</v>
      </c>
      <c r="O335" t="s">
        <v>6201</v>
      </c>
    </row>
    <row r="336" spans="1:15" x14ac:dyDescent="0.3">
      <c r="A336" t="s">
        <v>691</v>
      </c>
      <c r="B336" s="7">
        <v>43742</v>
      </c>
      <c r="C336" s="10">
        <f>YEAR(Orders[[#This Row],[Order_Date]])</f>
        <v>2019</v>
      </c>
      <c r="D336" t="s">
        <v>692</v>
      </c>
      <c r="E336" t="s">
        <v>202</v>
      </c>
      <c r="F336" s="10">
        <v>5</v>
      </c>
      <c r="G336" t="s">
        <v>6464</v>
      </c>
      <c r="H336" t="s">
        <v>6827</v>
      </c>
      <c r="I336" t="s">
        <v>2937</v>
      </c>
      <c r="J336" t="s">
        <v>1940</v>
      </c>
      <c r="K336" t="s">
        <v>1950</v>
      </c>
      <c r="L336" s="4">
        <v>11.95</v>
      </c>
      <c r="M336" s="4">
        <v>59.75</v>
      </c>
      <c r="N336" t="s">
        <v>6211</v>
      </c>
      <c r="O336" t="s">
        <v>6201</v>
      </c>
    </row>
    <row r="337" spans="1:15" x14ac:dyDescent="0.3">
      <c r="A337" t="s">
        <v>693</v>
      </c>
      <c r="B337" s="7">
        <v>43885</v>
      </c>
      <c r="C337" s="10">
        <f>YEAR(Orders[[#This Row],[Order_Date]])</f>
        <v>2020</v>
      </c>
      <c r="D337" t="s">
        <v>694</v>
      </c>
      <c r="E337" t="s">
        <v>32</v>
      </c>
      <c r="F337" s="10">
        <v>6</v>
      </c>
      <c r="G337" t="s">
        <v>6828</v>
      </c>
      <c r="H337" t="s">
        <v>6829</v>
      </c>
      <c r="I337" t="s">
        <v>2790</v>
      </c>
      <c r="J337" t="s">
        <v>1940</v>
      </c>
      <c r="K337" t="s">
        <v>1941</v>
      </c>
      <c r="L337" s="4">
        <v>4.7549999999999999</v>
      </c>
      <c r="M337" s="4">
        <v>28.53</v>
      </c>
      <c r="N337" t="s">
        <v>6211</v>
      </c>
      <c r="O337" t="s">
        <v>6204</v>
      </c>
    </row>
    <row r="338" spans="1:15" x14ac:dyDescent="0.3">
      <c r="A338" t="s">
        <v>695</v>
      </c>
      <c r="B338" s="7">
        <v>44434</v>
      </c>
      <c r="C338" s="10">
        <f>YEAR(Orders[[#This Row],[Order_Date]])</f>
        <v>2021</v>
      </c>
      <c r="D338" t="s">
        <v>696</v>
      </c>
      <c r="E338" t="s">
        <v>74</v>
      </c>
      <c r="F338" s="10">
        <v>4</v>
      </c>
      <c r="G338" t="s">
        <v>6830</v>
      </c>
      <c r="H338" t="s">
        <v>6831</v>
      </c>
      <c r="I338" t="s">
        <v>3460</v>
      </c>
      <c r="J338" t="s">
        <v>2115</v>
      </c>
      <c r="K338" t="s">
        <v>1950</v>
      </c>
      <c r="L338" s="4">
        <v>11.25</v>
      </c>
      <c r="M338" s="4">
        <v>45</v>
      </c>
      <c r="N338" t="s">
        <v>6208</v>
      </c>
      <c r="O338" t="s">
        <v>6203</v>
      </c>
    </row>
    <row r="339" spans="1:15" x14ac:dyDescent="0.3">
      <c r="A339" t="s">
        <v>697</v>
      </c>
      <c r="B339" s="7">
        <v>44472</v>
      </c>
      <c r="C339" s="10">
        <f>YEAR(Orders[[#This Row],[Order_Date]])</f>
        <v>2021</v>
      </c>
      <c r="D339" t="s">
        <v>677</v>
      </c>
      <c r="E339" t="s">
        <v>543</v>
      </c>
      <c r="F339" s="10">
        <v>2</v>
      </c>
      <c r="G339" t="s">
        <v>6813</v>
      </c>
      <c r="H339" t="s">
        <v>6814</v>
      </c>
      <c r="I339" t="s">
        <v>2171</v>
      </c>
      <c r="J339" t="s">
        <v>1940</v>
      </c>
      <c r="K339" t="s">
        <v>1950</v>
      </c>
      <c r="L339" s="4">
        <v>27.945</v>
      </c>
      <c r="M339" s="4">
        <v>55.89</v>
      </c>
      <c r="N339" t="s">
        <v>6216</v>
      </c>
      <c r="O339" t="s">
        <v>6202</v>
      </c>
    </row>
    <row r="340" spans="1:15" x14ac:dyDescent="0.3">
      <c r="A340" t="s">
        <v>698</v>
      </c>
      <c r="B340" s="7">
        <v>43995</v>
      </c>
      <c r="C340" s="10">
        <f>YEAR(Orders[[#This Row],[Order_Date]])</f>
        <v>2020</v>
      </c>
      <c r="D340" t="s">
        <v>699</v>
      </c>
      <c r="E340" t="s">
        <v>150</v>
      </c>
      <c r="F340" s="10">
        <v>4</v>
      </c>
      <c r="G340" t="s">
        <v>6832</v>
      </c>
      <c r="H340" t="s">
        <v>6833</v>
      </c>
      <c r="I340" t="s">
        <v>2036</v>
      </c>
      <c r="J340" t="s">
        <v>1940</v>
      </c>
      <c r="K340" t="s">
        <v>1950</v>
      </c>
      <c r="L340" s="4">
        <v>14.85</v>
      </c>
      <c r="M340" s="4">
        <v>59.4</v>
      </c>
      <c r="N340" t="s">
        <v>6211</v>
      </c>
      <c r="O340" t="s">
        <v>6202</v>
      </c>
    </row>
    <row r="341" spans="1:15" x14ac:dyDescent="0.3">
      <c r="A341" t="s">
        <v>700</v>
      </c>
      <c r="B341" s="7">
        <v>44256</v>
      </c>
      <c r="C341" s="10">
        <f>YEAR(Orders[[#This Row],[Order_Date]])</f>
        <v>2021</v>
      </c>
      <c r="D341" t="s">
        <v>701</v>
      </c>
      <c r="E341" t="s">
        <v>64</v>
      </c>
      <c r="F341" s="10">
        <v>2</v>
      </c>
      <c r="G341" t="s">
        <v>6834</v>
      </c>
      <c r="H341" t="s">
        <v>6835</v>
      </c>
      <c r="I341" t="s">
        <v>2157</v>
      </c>
      <c r="J341" t="s">
        <v>1940</v>
      </c>
      <c r="K341" t="s">
        <v>1941</v>
      </c>
      <c r="L341" s="4">
        <v>3.645</v>
      </c>
      <c r="M341" s="4">
        <v>7.29</v>
      </c>
      <c r="N341" t="s">
        <v>6216</v>
      </c>
      <c r="O341" t="s">
        <v>6202</v>
      </c>
    </row>
    <row r="342" spans="1:15" x14ac:dyDescent="0.3">
      <c r="A342" t="s">
        <v>702</v>
      </c>
      <c r="B342" s="7">
        <v>43528</v>
      </c>
      <c r="C342" s="10">
        <f>YEAR(Orders[[#This Row],[Order_Date]])</f>
        <v>2019</v>
      </c>
      <c r="D342" t="s">
        <v>703</v>
      </c>
      <c r="E342" t="s">
        <v>29</v>
      </c>
      <c r="F342" s="10">
        <v>1</v>
      </c>
      <c r="G342" t="s">
        <v>6836</v>
      </c>
      <c r="H342" t="s">
        <v>6837</v>
      </c>
      <c r="I342" t="s">
        <v>3089</v>
      </c>
      <c r="J342" t="s">
        <v>1940</v>
      </c>
      <c r="K342" t="s">
        <v>1941</v>
      </c>
      <c r="L342" s="4">
        <v>7.29</v>
      </c>
      <c r="M342" s="4">
        <v>7.29</v>
      </c>
      <c r="N342" t="s">
        <v>6216</v>
      </c>
      <c r="O342" t="s">
        <v>6202</v>
      </c>
    </row>
    <row r="343" spans="1:15" x14ac:dyDescent="0.3">
      <c r="A343" t="s">
        <v>704</v>
      </c>
      <c r="B343" s="7">
        <v>43751</v>
      </c>
      <c r="C343" s="10">
        <f>YEAR(Orders[[#This Row],[Order_Date]])</f>
        <v>2019</v>
      </c>
      <c r="D343" t="s">
        <v>705</v>
      </c>
      <c r="E343" t="s">
        <v>189</v>
      </c>
      <c r="F343" s="10">
        <v>2</v>
      </c>
      <c r="G343" t="s">
        <v>6838</v>
      </c>
      <c r="H343" t="s">
        <v>6839</v>
      </c>
      <c r="I343" t="s">
        <v>3482</v>
      </c>
      <c r="J343" t="s">
        <v>1940</v>
      </c>
      <c r="K343" t="s">
        <v>1950</v>
      </c>
      <c r="L343" s="4">
        <v>8.91</v>
      </c>
      <c r="M343" s="4">
        <v>17.82</v>
      </c>
      <c r="N343" t="s">
        <v>6211</v>
      </c>
      <c r="O343" t="s">
        <v>6202</v>
      </c>
    </row>
    <row r="344" spans="1:15" x14ac:dyDescent="0.3">
      <c r="A344" t="s">
        <v>704</v>
      </c>
      <c r="B344" s="7">
        <v>43751</v>
      </c>
      <c r="C344" s="10">
        <f>YEAR(Orders[[#This Row],[Order_Date]])</f>
        <v>2019</v>
      </c>
      <c r="D344" t="s">
        <v>705</v>
      </c>
      <c r="E344" t="s">
        <v>136</v>
      </c>
      <c r="F344" s="10">
        <v>5</v>
      </c>
      <c r="G344" t="s">
        <v>6838</v>
      </c>
      <c r="H344" t="s">
        <v>6839</v>
      </c>
      <c r="I344" t="s">
        <v>3482</v>
      </c>
      <c r="J344" t="s">
        <v>1940</v>
      </c>
      <c r="K344" t="s">
        <v>1950</v>
      </c>
      <c r="L344" s="4">
        <v>7.77</v>
      </c>
      <c r="M344" s="4">
        <v>38.849999999999994</v>
      </c>
      <c r="N344" t="s">
        <v>6216</v>
      </c>
      <c r="O344" t="s">
        <v>6204</v>
      </c>
    </row>
    <row r="345" spans="1:15" x14ac:dyDescent="0.3">
      <c r="A345" t="s">
        <v>706</v>
      </c>
      <c r="B345" s="7">
        <v>43692</v>
      </c>
      <c r="C345" s="10">
        <f>YEAR(Orders[[#This Row],[Order_Date]])</f>
        <v>2019</v>
      </c>
      <c r="D345" t="s">
        <v>707</v>
      </c>
      <c r="E345" t="s">
        <v>159</v>
      </c>
      <c r="F345" s="10">
        <v>6</v>
      </c>
      <c r="G345" t="s">
        <v>6840</v>
      </c>
      <c r="H345" t="s">
        <v>6841</v>
      </c>
      <c r="I345" t="s">
        <v>3491</v>
      </c>
      <c r="J345" t="s">
        <v>1940</v>
      </c>
      <c r="K345" t="s">
        <v>1950</v>
      </c>
      <c r="L345" s="4">
        <v>5.3699999999999992</v>
      </c>
      <c r="M345" s="4">
        <v>32.22</v>
      </c>
      <c r="N345" t="s">
        <v>6216</v>
      </c>
      <c r="O345" t="s">
        <v>6201</v>
      </c>
    </row>
    <row r="346" spans="1:15" x14ac:dyDescent="0.3">
      <c r="A346" t="s">
        <v>708</v>
      </c>
      <c r="B346" s="7">
        <v>44529</v>
      </c>
      <c r="C346" s="10">
        <f>YEAR(Orders[[#This Row],[Order_Date]])</f>
        <v>2021</v>
      </c>
      <c r="D346" t="s">
        <v>709</v>
      </c>
      <c r="E346" t="s">
        <v>15</v>
      </c>
      <c r="F346" s="10">
        <v>2</v>
      </c>
      <c r="G346" t="s">
        <v>6842</v>
      </c>
      <c r="H346" t="s">
        <v>6843</v>
      </c>
      <c r="I346" t="s">
        <v>3495</v>
      </c>
      <c r="J346" t="s">
        <v>1948</v>
      </c>
      <c r="K346" t="s">
        <v>1941</v>
      </c>
      <c r="L346" s="4">
        <v>9.9499999999999993</v>
      </c>
      <c r="M346" s="4">
        <v>19.899999999999999</v>
      </c>
      <c r="N346" t="s">
        <v>6208</v>
      </c>
      <c r="O346" t="s">
        <v>6201</v>
      </c>
    </row>
    <row r="347" spans="1:15" x14ac:dyDescent="0.3">
      <c r="A347" t="s">
        <v>710</v>
      </c>
      <c r="B347" s="7">
        <v>43849</v>
      </c>
      <c r="C347" s="10">
        <f>YEAR(Orders[[#This Row],[Order_Date]])</f>
        <v>2020</v>
      </c>
      <c r="D347" t="s">
        <v>711</v>
      </c>
      <c r="E347" t="s">
        <v>202</v>
      </c>
      <c r="F347" s="10">
        <v>5</v>
      </c>
      <c r="G347" t="s">
        <v>6844</v>
      </c>
      <c r="H347" t="s">
        <v>6845</v>
      </c>
      <c r="I347" t="s">
        <v>2743</v>
      </c>
      <c r="J347" t="s">
        <v>1940</v>
      </c>
      <c r="K347" t="s">
        <v>1950</v>
      </c>
      <c r="L347" s="4">
        <v>11.95</v>
      </c>
      <c r="M347" s="4">
        <v>59.75</v>
      </c>
      <c r="N347" t="s">
        <v>6211</v>
      </c>
      <c r="O347" t="s">
        <v>6201</v>
      </c>
    </row>
    <row r="348" spans="1:15" x14ac:dyDescent="0.3">
      <c r="A348" t="s">
        <v>712</v>
      </c>
      <c r="B348" s="7">
        <v>44344</v>
      </c>
      <c r="C348" s="10">
        <f>YEAR(Orders[[#This Row],[Order_Date]])</f>
        <v>2021</v>
      </c>
      <c r="D348" t="s">
        <v>713</v>
      </c>
      <c r="E348" t="s">
        <v>205</v>
      </c>
      <c r="F348" s="10">
        <v>3</v>
      </c>
      <c r="G348" t="s">
        <v>6846</v>
      </c>
      <c r="H348" t="s">
        <v>6847</v>
      </c>
      <c r="I348" t="s">
        <v>2324</v>
      </c>
      <c r="J348" t="s">
        <v>1940</v>
      </c>
      <c r="K348" t="s">
        <v>1941</v>
      </c>
      <c r="L348" s="4">
        <v>7.77</v>
      </c>
      <c r="M348" s="4">
        <v>23.31</v>
      </c>
      <c r="N348" t="s">
        <v>6211</v>
      </c>
      <c r="O348" t="s">
        <v>6203</v>
      </c>
    </row>
    <row r="349" spans="1:15" x14ac:dyDescent="0.3">
      <c r="A349" t="s">
        <v>714</v>
      </c>
      <c r="B349" s="7">
        <v>44576</v>
      </c>
      <c r="C349" s="10">
        <f>YEAR(Orders[[#This Row],[Order_Date]])</f>
        <v>2022</v>
      </c>
      <c r="D349" t="s">
        <v>715</v>
      </c>
      <c r="E349" t="s">
        <v>109</v>
      </c>
      <c r="F349" s="10">
        <v>3</v>
      </c>
      <c r="G349" t="s">
        <v>6848</v>
      </c>
      <c r="H349" t="s">
        <v>6849</v>
      </c>
      <c r="I349" t="s">
        <v>3509</v>
      </c>
      <c r="J349" t="s">
        <v>1940</v>
      </c>
      <c r="K349" t="s">
        <v>1950</v>
      </c>
      <c r="L349" s="4">
        <v>14.55</v>
      </c>
      <c r="M349" s="4">
        <v>43.650000000000006</v>
      </c>
      <c r="N349" t="s">
        <v>6208</v>
      </c>
      <c r="O349" t="s">
        <v>6204</v>
      </c>
    </row>
    <row r="350" spans="1:15" x14ac:dyDescent="0.3">
      <c r="A350" t="s">
        <v>716</v>
      </c>
      <c r="B350" s="7">
        <v>43803</v>
      </c>
      <c r="C350" s="10">
        <f>YEAR(Orders[[#This Row],[Order_Date]])</f>
        <v>2019</v>
      </c>
      <c r="D350" t="s">
        <v>717</v>
      </c>
      <c r="E350" t="s">
        <v>43</v>
      </c>
      <c r="F350" s="10">
        <v>6</v>
      </c>
      <c r="G350" t="s">
        <v>6850</v>
      </c>
      <c r="H350" t="s">
        <v>6851</v>
      </c>
      <c r="I350" t="s">
        <v>3514</v>
      </c>
      <c r="J350" t="s">
        <v>1940</v>
      </c>
      <c r="K350" t="s">
        <v>1950</v>
      </c>
      <c r="L350" s="4">
        <v>34.154999999999994</v>
      </c>
      <c r="M350" s="4">
        <v>204.92999999999995</v>
      </c>
      <c r="N350" t="s">
        <v>6211</v>
      </c>
      <c r="O350" t="s">
        <v>6202</v>
      </c>
    </row>
    <row r="351" spans="1:15" x14ac:dyDescent="0.3">
      <c r="A351" t="s">
        <v>718</v>
      </c>
      <c r="B351" s="7">
        <v>44743</v>
      </c>
      <c r="C351" s="10">
        <f>YEAR(Orders[[#This Row],[Order_Date]])</f>
        <v>2022</v>
      </c>
      <c r="D351" t="s">
        <v>719</v>
      </c>
      <c r="E351" t="s">
        <v>195</v>
      </c>
      <c r="F351" s="10">
        <v>4</v>
      </c>
      <c r="G351" t="s">
        <v>6852</v>
      </c>
      <c r="H351" t="s">
        <v>6853</v>
      </c>
      <c r="I351" t="s">
        <v>1985</v>
      </c>
      <c r="J351" t="s">
        <v>1940</v>
      </c>
      <c r="K351" t="s">
        <v>1950</v>
      </c>
      <c r="L351" s="4">
        <v>3.5849999999999995</v>
      </c>
      <c r="M351" s="4">
        <v>14.339999999999998</v>
      </c>
      <c r="N351" t="s">
        <v>6211</v>
      </c>
      <c r="O351" t="s">
        <v>6201</v>
      </c>
    </row>
    <row r="352" spans="1:15" x14ac:dyDescent="0.3">
      <c r="A352" t="s">
        <v>720</v>
      </c>
      <c r="B352" s="7">
        <v>43592</v>
      </c>
      <c r="C352" s="10">
        <f>YEAR(Orders[[#This Row],[Order_Date]])</f>
        <v>2019</v>
      </c>
      <c r="D352" t="s">
        <v>721</v>
      </c>
      <c r="E352" t="s">
        <v>85</v>
      </c>
      <c r="F352" s="10">
        <v>4</v>
      </c>
      <c r="G352" t="s">
        <v>6854</v>
      </c>
      <c r="H352" t="s">
        <v>6855</v>
      </c>
      <c r="I352" t="s">
        <v>3523</v>
      </c>
      <c r="J352" t="s">
        <v>1940</v>
      </c>
      <c r="K352" t="s">
        <v>1950</v>
      </c>
      <c r="L352" s="4">
        <v>5.97</v>
      </c>
      <c r="M352" s="4">
        <v>23.88</v>
      </c>
      <c r="N352" t="s">
        <v>6216</v>
      </c>
      <c r="O352" t="s">
        <v>6203</v>
      </c>
    </row>
    <row r="353" spans="1:15" x14ac:dyDescent="0.3">
      <c r="A353" t="s">
        <v>722</v>
      </c>
      <c r="B353" s="7">
        <v>44066</v>
      </c>
      <c r="C353" s="10">
        <f>YEAR(Orders[[#This Row],[Order_Date]])</f>
        <v>2020</v>
      </c>
      <c r="D353" t="s">
        <v>723</v>
      </c>
      <c r="E353" t="s">
        <v>74</v>
      </c>
      <c r="F353" s="10">
        <v>2</v>
      </c>
      <c r="G353" t="s">
        <v>6856</v>
      </c>
      <c r="H353" t="s">
        <v>6857</v>
      </c>
      <c r="I353" t="s">
        <v>3528</v>
      </c>
      <c r="J353" t="s">
        <v>1940</v>
      </c>
      <c r="K353" t="s">
        <v>1950</v>
      </c>
      <c r="L353" s="4">
        <v>11.25</v>
      </c>
      <c r="M353" s="4">
        <v>22.5</v>
      </c>
      <c r="N353" t="s">
        <v>6208</v>
      </c>
      <c r="O353" t="s">
        <v>6203</v>
      </c>
    </row>
    <row r="354" spans="1:15" x14ac:dyDescent="0.3">
      <c r="A354" t="s">
        <v>724</v>
      </c>
      <c r="B354" s="7">
        <v>43984</v>
      </c>
      <c r="C354" s="10">
        <f>YEAR(Orders[[#This Row],[Order_Date]])</f>
        <v>2020</v>
      </c>
      <c r="D354" t="s">
        <v>677</v>
      </c>
      <c r="E354" t="s">
        <v>29</v>
      </c>
      <c r="F354" s="10">
        <v>5</v>
      </c>
      <c r="G354" t="s">
        <v>6813</v>
      </c>
      <c r="H354" t="s">
        <v>6814</v>
      </c>
      <c r="I354" t="s">
        <v>2171</v>
      </c>
      <c r="J354" t="s">
        <v>1940</v>
      </c>
      <c r="K354" t="s">
        <v>1950</v>
      </c>
      <c r="L354" s="4">
        <v>7.29</v>
      </c>
      <c r="M354" s="4">
        <v>36.450000000000003</v>
      </c>
      <c r="N354" t="s">
        <v>6216</v>
      </c>
      <c r="O354" t="s">
        <v>6202</v>
      </c>
    </row>
    <row r="355" spans="1:15" x14ac:dyDescent="0.3">
      <c r="A355" t="s">
        <v>725</v>
      </c>
      <c r="B355" s="7">
        <v>43860</v>
      </c>
      <c r="C355" s="10">
        <f>YEAR(Orders[[#This Row],[Order_Date]])</f>
        <v>2020</v>
      </c>
      <c r="D355" t="s">
        <v>726</v>
      </c>
      <c r="E355" t="s">
        <v>80</v>
      </c>
      <c r="F355" s="10">
        <v>4</v>
      </c>
      <c r="G355" t="s">
        <v>6858</v>
      </c>
      <c r="H355" t="s">
        <v>6859</v>
      </c>
      <c r="I355" t="s">
        <v>2743</v>
      </c>
      <c r="J355" t="s">
        <v>1940</v>
      </c>
      <c r="K355" t="s">
        <v>1941</v>
      </c>
      <c r="L355" s="4">
        <v>6.75</v>
      </c>
      <c r="M355" s="4">
        <v>27</v>
      </c>
      <c r="N355" t="s">
        <v>6208</v>
      </c>
      <c r="O355" t="s">
        <v>6203</v>
      </c>
    </row>
    <row r="356" spans="1:15" x14ac:dyDescent="0.3">
      <c r="A356" t="s">
        <v>727</v>
      </c>
      <c r="B356" s="7">
        <v>43876</v>
      </c>
      <c r="C356" s="10">
        <f>YEAR(Orders[[#This Row],[Order_Date]])</f>
        <v>2020</v>
      </c>
      <c r="D356" t="s">
        <v>728</v>
      </c>
      <c r="E356" t="s">
        <v>184</v>
      </c>
      <c r="F356" s="10">
        <v>6</v>
      </c>
      <c r="G356" t="s">
        <v>6860</v>
      </c>
      <c r="H356" t="s">
        <v>6861</v>
      </c>
      <c r="I356" t="s">
        <v>3540</v>
      </c>
      <c r="J356" t="s">
        <v>1940</v>
      </c>
      <c r="K356" t="s">
        <v>1950</v>
      </c>
      <c r="L356" s="4">
        <v>25.874999999999996</v>
      </c>
      <c r="M356" s="4">
        <v>155.24999999999997</v>
      </c>
      <c r="N356" t="s">
        <v>6208</v>
      </c>
      <c r="O356" t="s">
        <v>6203</v>
      </c>
    </row>
    <row r="357" spans="1:15" x14ac:dyDescent="0.3">
      <c r="A357" t="s">
        <v>729</v>
      </c>
      <c r="B357" s="7">
        <v>44358</v>
      </c>
      <c r="C357" s="10">
        <f>YEAR(Orders[[#This Row],[Order_Date]])</f>
        <v>2021</v>
      </c>
      <c r="D357" t="s">
        <v>730</v>
      </c>
      <c r="E357" t="s">
        <v>131</v>
      </c>
      <c r="F357" s="10">
        <v>5</v>
      </c>
      <c r="G357" t="s">
        <v>6862</v>
      </c>
      <c r="H357" t="s">
        <v>6863</v>
      </c>
      <c r="I357" t="s">
        <v>2693</v>
      </c>
      <c r="J357" t="s">
        <v>1940</v>
      </c>
      <c r="K357" t="s">
        <v>1941</v>
      </c>
      <c r="L357" s="4">
        <v>22.884999999999998</v>
      </c>
      <c r="M357" s="4">
        <v>114.42499999999998</v>
      </c>
      <c r="N357" t="s">
        <v>6216</v>
      </c>
      <c r="O357" t="s">
        <v>6203</v>
      </c>
    </row>
    <row r="358" spans="1:15" x14ac:dyDescent="0.3">
      <c r="A358" t="s">
        <v>731</v>
      </c>
      <c r="B358" s="7">
        <v>44631</v>
      </c>
      <c r="C358" s="10">
        <f>YEAR(Orders[[#This Row],[Order_Date]])</f>
        <v>2022</v>
      </c>
      <c r="D358" t="s">
        <v>732</v>
      </c>
      <c r="E358" t="s">
        <v>26</v>
      </c>
      <c r="F358" s="10">
        <v>4</v>
      </c>
      <c r="G358" t="s">
        <v>6864</v>
      </c>
      <c r="H358" t="s">
        <v>6865</v>
      </c>
      <c r="I358" t="s">
        <v>2998</v>
      </c>
      <c r="J358" t="s">
        <v>1940</v>
      </c>
      <c r="K358" t="s">
        <v>1941</v>
      </c>
      <c r="L358" s="4">
        <v>12.95</v>
      </c>
      <c r="M358" s="4">
        <v>51.8</v>
      </c>
      <c r="N358" t="s">
        <v>6216</v>
      </c>
      <c r="O358" t="s">
        <v>6204</v>
      </c>
    </row>
    <row r="359" spans="1:15" x14ac:dyDescent="0.3">
      <c r="A359" t="s">
        <v>733</v>
      </c>
      <c r="B359" s="7">
        <v>44448</v>
      </c>
      <c r="C359" s="10">
        <f>YEAR(Orders[[#This Row],[Order_Date]])</f>
        <v>2021</v>
      </c>
      <c r="D359" t="s">
        <v>734</v>
      </c>
      <c r="E359" t="s">
        <v>184</v>
      </c>
      <c r="F359" s="10">
        <v>6</v>
      </c>
      <c r="G359" t="s">
        <v>6866</v>
      </c>
      <c r="H359" t="s">
        <v>6867</v>
      </c>
      <c r="I359" t="s">
        <v>3552</v>
      </c>
      <c r="J359" t="s">
        <v>1940</v>
      </c>
      <c r="K359" t="s">
        <v>1950</v>
      </c>
      <c r="L359" s="4">
        <v>25.874999999999996</v>
      </c>
      <c r="M359" s="4">
        <v>155.24999999999997</v>
      </c>
      <c r="N359" t="s">
        <v>6208</v>
      </c>
      <c r="O359" t="s">
        <v>6203</v>
      </c>
    </row>
    <row r="360" spans="1:15" x14ac:dyDescent="0.3">
      <c r="A360" t="s">
        <v>735</v>
      </c>
      <c r="B360" s="7">
        <v>43599</v>
      </c>
      <c r="C360" s="10">
        <f>YEAR(Orders[[#This Row],[Order_Date]])</f>
        <v>2019</v>
      </c>
      <c r="D360" t="s">
        <v>736</v>
      </c>
      <c r="E360" t="s">
        <v>217</v>
      </c>
      <c r="F360" s="10">
        <v>1</v>
      </c>
      <c r="G360" t="s">
        <v>6868</v>
      </c>
      <c r="H360" t="s">
        <v>6869</v>
      </c>
      <c r="I360" t="s">
        <v>3557</v>
      </c>
      <c r="J360" t="s">
        <v>1940</v>
      </c>
      <c r="K360" t="s">
        <v>1950</v>
      </c>
      <c r="L360" s="4">
        <v>29.784999999999997</v>
      </c>
      <c r="M360" s="4">
        <v>29.784999999999997</v>
      </c>
      <c r="N360" t="s">
        <v>6211</v>
      </c>
      <c r="O360" t="s">
        <v>6203</v>
      </c>
    </row>
    <row r="361" spans="1:15" x14ac:dyDescent="0.3">
      <c r="A361" t="s">
        <v>737</v>
      </c>
      <c r="B361" s="7">
        <v>43563</v>
      </c>
      <c r="C361" s="10">
        <f>YEAR(Orders[[#This Row],[Order_Date]])</f>
        <v>2019</v>
      </c>
      <c r="D361" t="s">
        <v>738</v>
      </c>
      <c r="E361" t="s">
        <v>195</v>
      </c>
      <c r="F361" s="10">
        <v>6</v>
      </c>
      <c r="G361" t="s">
        <v>6870</v>
      </c>
      <c r="H361" t="s">
        <v>6871</v>
      </c>
      <c r="I361" t="s">
        <v>3562</v>
      </c>
      <c r="J361" t="s">
        <v>2115</v>
      </c>
      <c r="K361" t="s">
        <v>1950</v>
      </c>
      <c r="L361" s="4">
        <v>3.5849999999999995</v>
      </c>
      <c r="M361" s="4">
        <v>21.509999999999998</v>
      </c>
      <c r="N361" t="s">
        <v>6211</v>
      </c>
      <c r="O361" t="s">
        <v>6201</v>
      </c>
    </row>
    <row r="362" spans="1:15" x14ac:dyDescent="0.3">
      <c r="A362" t="s">
        <v>739</v>
      </c>
      <c r="B362" s="7">
        <v>44058</v>
      </c>
      <c r="C362" s="10">
        <f>YEAR(Orders[[#This Row],[Order_Date]])</f>
        <v>2020</v>
      </c>
      <c r="D362" t="s">
        <v>740</v>
      </c>
      <c r="E362" t="s">
        <v>48</v>
      </c>
      <c r="F362" s="10">
        <v>2</v>
      </c>
      <c r="G362" t="s">
        <v>6872</v>
      </c>
      <c r="H362" t="s">
        <v>6873</v>
      </c>
      <c r="I362" t="s">
        <v>3216</v>
      </c>
      <c r="J362" t="s">
        <v>1940</v>
      </c>
      <c r="K362" t="s">
        <v>1950</v>
      </c>
      <c r="L362" s="4">
        <v>20.584999999999997</v>
      </c>
      <c r="M362" s="4">
        <v>41.169999999999995</v>
      </c>
      <c r="N362" t="s">
        <v>6216</v>
      </c>
      <c r="O362" t="s">
        <v>6201</v>
      </c>
    </row>
    <row r="363" spans="1:15" x14ac:dyDescent="0.3">
      <c r="A363" t="s">
        <v>739</v>
      </c>
      <c r="B363" s="7">
        <v>44058</v>
      </c>
      <c r="C363" s="10">
        <f>YEAR(Orders[[#This Row],[Order_Date]])</f>
        <v>2020</v>
      </c>
      <c r="D363" t="s">
        <v>740</v>
      </c>
      <c r="E363" t="s">
        <v>35</v>
      </c>
      <c r="F363" s="10">
        <v>1</v>
      </c>
      <c r="G363" t="s">
        <v>6872</v>
      </c>
      <c r="H363" t="s">
        <v>6873</v>
      </c>
      <c r="I363" t="s">
        <v>3216</v>
      </c>
      <c r="J363" t="s">
        <v>1940</v>
      </c>
      <c r="K363" t="s">
        <v>1950</v>
      </c>
      <c r="L363" s="4">
        <v>5.97</v>
      </c>
      <c r="M363" s="4">
        <v>5.97</v>
      </c>
      <c r="N363" t="s">
        <v>6208</v>
      </c>
      <c r="O363" t="s">
        <v>6201</v>
      </c>
    </row>
    <row r="364" spans="1:15" x14ac:dyDescent="0.3">
      <c r="A364" t="s">
        <v>741</v>
      </c>
      <c r="B364" s="7">
        <v>44686</v>
      </c>
      <c r="C364" s="10">
        <f>YEAR(Orders[[#This Row],[Order_Date]])</f>
        <v>2022</v>
      </c>
      <c r="D364" t="s">
        <v>742</v>
      </c>
      <c r="E364" t="s">
        <v>150</v>
      </c>
      <c r="F364" s="10">
        <v>5</v>
      </c>
      <c r="G364" t="s">
        <v>6874</v>
      </c>
      <c r="H364" t="s">
        <v>6875</v>
      </c>
      <c r="I364" t="s">
        <v>3098</v>
      </c>
      <c r="J364" t="s">
        <v>1940</v>
      </c>
      <c r="K364" t="s">
        <v>1941</v>
      </c>
      <c r="L364" s="4">
        <v>14.85</v>
      </c>
      <c r="M364" s="4">
        <v>74.25</v>
      </c>
      <c r="N364" t="s">
        <v>6211</v>
      </c>
      <c r="O364" t="s">
        <v>6202</v>
      </c>
    </row>
    <row r="365" spans="1:15" x14ac:dyDescent="0.3">
      <c r="A365" t="s">
        <v>743</v>
      </c>
      <c r="B365" s="7">
        <v>44282</v>
      </c>
      <c r="C365" s="10">
        <f>YEAR(Orders[[#This Row],[Order_Date]])</f>
        <v>2021</v>
      </c>
      <c r="D365" t="s">
        <v>744</v>
      </c>
      <c r="E365" t="s">
        <v>109</v>
      </c>
      <c r="F365" s="10">
        <v>6</v>
      </c>
      <c r="G365" t="s">
        <v>6876</v>
      </c>
      <c r="H365" t="s">
        <v>6877</v>
      </c>
      <c r="I365" t="s">
        <v>3580</v>
      </c>
      <c r="J365" t="s">
        <v>1940</v>
      </c>
      <c r="K365" t="s">
        <v>1950</v>
      </c>
      <c r="L365" s="4">
        <v>14.55</v>
      </c>
      <c r="M365" s="4">
        <v>87.300000000000011</v>
      </c>
      <c r="N365" t="s">
        <v>6208</v>
      </c>
      <c r="O365" t="s">
        <v>6204</v>
      </c>
    </row>
    <row r="366" spans="1:15" x14ac:dyDescent="0.3">
      <c r="A366" t="s">
        <v>745</v>
      </c>
      <c r="B366" s="7">
        <v>43582</v>
      </c>
      <c r="C366" s="10">
        <f>YEAR(Orders[[#This Row],[Order_Date]])</f>
        <v>2019</v>
      </c>
      <c r="D366" t="s">
        <v>746</v>
      </c>
      <c r="E366" t="s">
        <v>258</v>
      </c>
      <c r="F366" s="10">
        <v>6</v>
      </c>
      <c r="G366" t="s">
        <v>6878</v>
      </c>
      <c r="H366" t="s">
        <v>6879</v>
      </c>
      <c r="I366" t="s">
        <v>2354</v>
      </c>
      <c r="J366" t="s">
        <v>1940</v>
      </c>
      <c r="K366" t="s">
        <v>1941</v>
      </c>
      <c r="L366" s="4">
        <v>12.15</v>
      </c>
      <c r="M366" s="4">
        <v>72.900000000000006</v>
      </c>
      <c r="N366" t="s">
        <v>6216</v>
      </c>
      <c r="O366" t="s">
        <v>6202</v>
      </c>
    </row>
    <row r="367" spans="1:15" x14ac:dyDescent="0.3">
      <c r="A367" t="s">
        <v>747</v>
      </c>
      <c r="B367" s="7">
        <v>44464</v>
      </c>
      <c r="C367" s="10">
        <f>YEAR(Orders[[#This Row],[Order_Date]])</f>
        <v>2021</v>
      </c>
      <c r="D367" t="s">
        <v>748</v>
      </c>
      <c r="E367" t="s">
        <v>136</v>
      </c>
      <c r="F367" s="10">
        <v>1</v>
      </c>
      <c r="G367" t="s">
        <v>6880</v>
      </c>
      <c r="H367" t="s">
        <v>6881</v>
      </c>
      <c r="I367" t="s">
        <v>3588</v>
      </c>
      <c r="J367" t="s">
        <v>1940</v>
      </c>
      <c r="K367" t="s">
        <v>1950</v>
      </c>
      <c r="L367" s="4">
        <v>7.77</v>
      </c>
      <c r="M367" s="4">
        <v>7.77</v>
      </c>
      <c r="N367" t="s">
        <v>6216</v>
      </c>
      <c r="O367" t="s">
        <v>6204</v>
      </c>
    </row>
    <row r="368" spans="1:15" x14ac:dyDescent="0.3">
      <c r="A368" t="s">
        <v>749</v>
      </c>
      <c r="B368" s="7">
        <v>43874</v>
      </c>
      <c r="C368" s="10">
        <f>YEAR(Orders[[#This Row],[Order_Date]])</f>
        <v>2020</v>
      </c>
      <c r="D368" t="s">
        <v>750</v>
      </c>
      <c r="E368" t="s">
        <v>29</v>
      </c>
      <c r="F368" s="10">
        <v>6</v>
      </c>
      <c r="G368" t="s">
        <v>6882</v>
      </c>
      <c r="H368" t="s">
        <v>6883</v>
      </c>
      <c r="I368" t="s">
        <v>2529</v>
      </c>
      <c r="J368" t="s">
        <v>1940</v>
      </c>
      <c r="K368" t="s">
        <v>1950</v>
      </c>
      <c r="L368" s="4">
        <v>7.29</v>
      </c>
      <c r="M368" s="4">
        <v>43.74</v>
      </c>
      <c r="N368" t="s">
        <v>6216</v>
      </c>
      <c r="O368" t="s">
        <v>6202</v>
      </c>
    </row>
    <row r="369" spans="1:15" x14ac:dyDescent="0.3">
      <c r="A369" t="s">
        <v>751</v>
      </c>
      <c r="B369" s="7">
        <v>44393</v>
      </c>
      <c r="C369" s="10">
        <f>YEAR(Orders[[#This Row],[Order_Date]])</f>
        <v>2021</v>
      </c>
      <c r="D369" t="s">
        <v>752</v>
      </c>
      <c r="E369" t="s">
        <v>90</v>
      </c>
      <c r="F369" s="10">
        <v>2</v>
      </c>
      <c r="G369" t="s">
        <v>6273</v>
      </c>
      <c r="H369" t="s">
        <v>6884</v>
      </c>
      <c r="I369" t="s">
        <v>2885</v>
      </c>
      <c r="J369" t="s">
        <v>1940</v>
      </c>
      <c r="K369" t="s">
        <v>1941</v>
      </c>
      <c r="L369" s="4">
        <v>4.3650000000000002</v>
      </c>
      <c r="M369" s="4">
        <v>8.73</v>
      </c>
      <c r="N369" t="s">
        <v>6208</v>
      </c>
      <c r="O369" t="s">
        <v>6204</v>
      </c>
    </row>
    <row r="370" spans="1:15" x14ac:dyDescent="0.3">
      <c r="A370" t="s">
        <v>753</v>
      </c>
      <c r="B370" s="7">
        <v>44692</v>
      </c>
      <c r="C370" s="10">
        <f>YEAR(Orders[[#This Row],[Order_Date]])</f>
        <v>2022</v>
      </c>
      <c r="D370" t="s">
        <v>754</v>
      </c>
      <c r="E370" t="s">
        <v>125</v>
      </c>
      <c r="F370" s="10">
        <v>2</v>
      </c>
      <c r="G370" t="s">
        <v>6885</v>
      </c>
      <c r="H370" t="s">
        <v>6886</v>
      </c>
      <c r="I370" t="s">
        <v>2889</v>
      </c>
      <c r="J370" t="s">
        <v>1940</v>
      </c>
      <c r="K370" t="s">
        <v>1950</v>
      </c>
      <c r="L370" s="4">
        <v>31.624999999999996</v>
      </c>
      <c r="M370" s="4">
        <v>63.249999999999993</v>
      </c>
      <c r="N370" t="s">
        <v>6208</v>
      </c>
      <c r="O370" t="s">
        <v>6202</v>
      </c>
    </row>
    <row r="371" spans="1:15" x14ac:dyDescent="0.3">
      <c r="A371" t="s">
        <v>755</v>
      </c>
      <c r="B371" s="7">
        <v>43500</v>
      </c>
      <c r="C371" s="10">
        <f>YEAR(Orders[[#This Row],[Order_Date]])</f>
        <v>2019</v>
      </c>
      <c r="D371" t="s">
        <v>756</v>
      </c>
      <c r="E371" t="s">
        <v>189</v>
      </c>
      <c r="F371" s="10">
        <v>1</v>
      </c>
      <c r="G371" t="s">
        <v>6887</v>
      </c>
      <c r="H371" t="s">
        <v>6888</v>
      </c>
      <c r="I371" t="s">
        <v>3369</v>
      </c>
      <c r="J371" t="s">
        <v>1940</v>
      </c>
      <c r="K371" t="s">
        <v>1941</v>
      </c>
      <c r="L371" s="4">
        <v>8.91</v>
      </c>
      <c r="M371" s="4">
        <v>8.91</v>
      </c>
      <c r="N371" t="s">
        <v>6211</v>
      </c>
      <c r="O371" t="s">
        <v>6202</v>
      </c>
    </row>
    <row r="372" spans="1:15" x14ac:dyDescent="0.3">
      <c r="A372" t="s">
        <v>757</v>
      </c>
      <c r="B372" s="7">
        <v>43501</v>
      </c>
      <c r="C372" s="10">
        <f>YEAR(Orders[[#This Row],[Order_Date]])</f>
        <v>2019</v>
      </c>
      <c r="D372" t="s">
        <v>758</v>
      </c>
      <c r="E372" t="s">
        <v>258</v>
      </c>
      <c r="F372" s="10">
        <v>2</v>
      </c>
      <c r="G372" t="s">
        <v>6889</v>
      </c>
      <c r="H372" t="s">
        <v>6890</v>
      </c>
      <c r="I372" t="s">
        <v>2937</v>
      </c>
      <c r="J372" t="s">
        <v>1940</v>
      </c>
      <c r="K372" t="s">
        <v>1941</v>
      </c>
      <c r="L372" s="4">
        <v>12.15</v>
      </c>
      <c r="M372" s="4">
        <v>24.3</v>
      </c>
      <c r="N372" t="s">
        <v>6216</v>
      </c>
      <c r="O372" t="s">
        <v>6202</v>
      </c>
    </row>
    <row r="373" spans="1:15" x14ac:dyDescent="0.3">
      <c r="A373" t="s">
        <v>759</v>
      </c>
      <c r="B373" s="7">
        <v>44705</v>
      </c>
      <c r="C373" s="10">
        <f>YEAR(Orders[[#This Row],[Order_Date]])</f>
        <v>2022</v>
      </c>
      <c r="D373" t="s">
        <v>760</v>
      </c>
      <c r="E373" t="s">
        <v>205</v>
      </c>
      <c r="F373" s="10">
        <v>6</v>
      </c>
      <c r="G373" t="s">
        <v>6891</v>
      </c>
      <c r="H373" t="s">
        <v>6892</v>
      </c>
      <c r="I373" t="s">
        <v>3491</v>
      </c>
      <c r="J373" t="s">
        <v>1940</v>
      </c>
      <c r="K373" t="s">
        <v>1941</v>
      </c>
      <c r="L373" s="4">
        <v>7.77</v>
      </c>
      <c r="M373" s="4">
        <v>46.62</v>
      </c>
      <c r="N373" t="s">
        <v>6211</v>
      </c>
      <c r="O373" t="s">
        <v>6203</v>
      </c>
    </row>
    <row r="374" spans="1:15" x14ac:dyDescent="0.3">
      <c r="A374" t="s">
        <v>761</v>
      </c>
      <c r="B374" s="7">
        <v>44108</v>
      </c>
      <c r="C374" s="10">
        <f>YEAR(Orders[[#This Row],[Order_Date]])</f>
        <v>2020</v>
      </c>
      <c r="D374" t="s">
        <v>762</v>
      </c>
      <c r="E374" t="s">
        <v>170</v>
      </c>
      <c r="F374" s="10">
        <v>6</v>
      </c>
      <c r="G374" t="s">
        <v>6893</v>
      </c>
      <c r="H374" t="s">
        <v>6894</v>
      </c>
      <c r="I374" t="s">
        <v>3612</v>
      </c>
      <c r="J374" t="s">
        <v>1940</v>
      </c>
      <c r="K374" t="s">
        <v>1950</v>
      </c>
      <c r="L374" s="4">
        <v>7.169999999999999</v>
      </c>
      <c r="M374" s="4">
        <v>43.019999999999996</v>
      </c>
      <c r="N374" t="s">
        <v>6211</v>
      </c>
      <c r="O374" t="s">
        <v>6201</v>
      </c>
    </row>
    <row r="375" spans="1:15" x14ac:dyDescent="0.3">
      <c r="A375" t="s">
        <v>763</v>
      </c>
      <c r="B375" s="7">
        <v>44742</v>
      </c>
      <c r="C375" s="10">
        <f>YEAR(Orders[[#This Row],[Order_Date]])</f>
        <v>2022</v>
      </c>
      <c r="D375" t="s">
        <v>764</v>
      </c>
      <c r="E375" t="s">
        <v>85</v>
      </c>
      <c r="F375" s="10">
        <v>3</v>
      </c>
      <c r="G375" t="s">
        <v>6895</v>
      </c>
      <c r="H375" t="s">
        <v>6896</v>
      </c>
      <c r="I375" t="s">
        <v>3616</v>
      </c>
      <c r="J375" t="s">
        <v>1948</v>
      </c>
      <c r="K375" t="s">
        <v>1941</v>
      </c>
      <c r="L375" s="4">
        <v>5.97</v>
      </c>
      <c r="M375" s="4">
        <v>17.91</v>
      </c>
      <c r="N375" t="s">
        <v>6216</v>
      </c>
      <c r="O375" t="s">
        <v>6203</v>
      </c>
    </row>
    <row r="376" spans="1:15" x14ac:dyDescent="0.3">
      <c r="A376" t="s">
        <v>765</v>
      </c>
      <c r="B376" s="7">
        <v>44125</v>
      </c>
      <c r="C376" s="10">
        <f>YEAR(Orders[[#This Row],[Order_Date]])</f>
        <v>2020</v>
      </c>
      <c r="D376" t="s">
        <v>766</v>
      </c>
      <c r="E376" t="s">
        <v>96</v>
      </c>
      <c r="F376" s="10">
        <v>4</v>
      </c>
      <c r="G376" t="s">
        <v>6897</v>
      </c>
      <c r="H376" t="s">
        <v>6898</v>
      </c>
      <c r="I376" t="s">
        <v>3622</v>
      </c>
      <c r="J376" t="s">
        <v>1940</v>
      </c>
      <c r="K376" t="s">
        <v>1941</v>
      </c>
      <c r="L376" s="4">
        <v>9.51</v>
      </c>
      <c r="M376" s="4">
        <v>38.04</v>
      </c>
      <c r="N376" t="s">
        <v>6211</v>
      </c>
      <c r="O376" t="s">
        <v>6204</v>
      </c>
    </row>
    <row r="377" spans="1:15" x14ac:dyDescent="0.3">
      <c r="A377" t="s">
        <v>767</v>
      </c>
      <c r="B377" s="7">
        <v>44120</v>
      </c>
      <c r="C377" s="10">
        <f>YEAR(Orders[[#This Row],[Order_Date]])</f>
        <v>2020</v>
      </c>
      <c r="D377" t="s">
        <v>768</v>
      </c>
      <c r="E377" t="s">
        <v>57</v>
      </c>
      <c r="F377" s="10">
        <v>2</v>
      </c>
      <c r="G377" t="s">
        <v>6899</v>
      </c>
      <c r="H377" t="s">
        <v>6900</v>
      </c>
      <c r="I377" t="s">
        <v>1975</v>
      </c>
      <c r="J377" t="s">
        <v>1940</v>
      </c>
      <c r="K377" t="s">
        <v>1941</v>
      </c>
      <c r="L377" s="4">
        <v>3.375</v>
      </c>
      <c r="M377" s="4">
        <v>6.75</v>
      </c>
      <c r="N377" t="s">
        <v>6208</v>
      </c>
      <c r="O377" t="s">
        <v>6203</v>
      </c>
    </row>
    <row r="378" spans="1:15" x14ac:dyDescent="0.3">
      <c r="A378" t="s">
        <v>769</v>
      </c>
      <c r="B378" s="7">
        <v>44097</v>
      </c>
      <c r="C378" s="10">
        <f>YEAR(Orders[[#This Row],[Order_Date]])</f>
        <v>2020</v>
      </c>
      <c r="D378" t="s">
        <v>770</v>
      </c>
      <c r="E378" t="s">
        <v>35</v>
      </c>
      <c r="F378" s="10">
        <v>1</v>
      </c>
      <c r="G378" t="s">
        <v>6901</v>
      </c>
      <c r="H378" t="s">
        <v>6902</v>
      </c>
      <c r="I378" t="s">
        <v>2047</v>
      </c>
      <c r="J378" t="s">
        <v>1940</v>
      </c>
      <c r="K378" t="s">
        <v>1941</v>
      </c>
      <c r="L378" s="4">
        <v>5.97</v>
      </c>
      <c r="M378" s="4">
        <v>5.97</v>
      </c>
      <c r="N378" t="s">
        <v>6208</v>
      </c>
      <c r="O378" t="s">
        <v>6201</v>
      </c>
    </row>
    <row r="379" spans="1:15" x14ac:dyDescent="0.3">
      <c r="A379" t="s">
        <v>771</v>
      </c>
      <c r="B379" s="7">
        <v>43532</v>
      </c>
      <c r="C379" s="10">
        <f>YEAR(Orders[[#This Row],[Order_Date]])</f>
        <v>2019</v>
      </c>
      <c r="D379" t="s">
        <v>772</v>
      </c>
      <c r="E379" t="s">
        <v>114</v>
      </c>
      <c r="F379" s="10">
        <v>3</v>
      </c>
      <c r="G379" t="s">
        <v>6903</v>
      </c>
      <c r="H379" t="s">
        <v>6904</v>
      </c>
      <c r="I379" t="s">
        <v>2932</v>
      </c>
      <c r="J379" t="s">
        <v>1948</v>
      </c>
      <c r="K379" t="s">
        <v>1950</v>
      </c>
      <c r="L379" s="4">
        <v>2.6849999999999996</v>
      </c>
      <c r="M379" s="4">
        <v>8.0549999999999997</v>
      </c>
      <c r="N379" t="s">
        <v>6216</v>
      </c>
      <c r="O379" t="s">
        <v>6201</v>
      </c>
    </row>
    <row r="380" spans="1:15" x14ac:dyDescent="0.3">
      <c r="A380" t="s">
        <v>773</v>
      </c>
      <c r="B380" s="7">
        <v>44377</v>
      </c>
      <c r="C380" s="10">
        <f>YEAR(Orders[[#This Row],[Order_Date]])</f>
        <v>2021</v>
      </c>
      <c r="D380" t="s">
        <v>774</v>
      </c>
      <c r="E380" t="s">
        <v>205</v>
      </c>
      <c r="F380" s="10">
        <v>3</v>
      </c>
      <c r="G380" t="s">
        <v>6905</v>
      </c>
      <c r="H380" t="s">
        <v>6906</v>
      </c>
      <c r="I380" t="s">
        <v>3639</v>
      </c>
      <c r="J380" t="s">
        <v>1948</v>
      </c>
      <c r="K380" t="s">
        <v>1941</v>
      </c>
      <c r="L380" s="4">
        <v>7.77</v>
      </c>
      <c r="M380" s="4">
        <v>23.31</v>
      </c>
      <c r="N380" t="s">
        <v>6211</v>
      </c>
      <c r="O380" t="s">
        <v>6203</v>
      </c>
    </row>
    <row r="381" spans="1:15" x14ac:dyDescent="0.3">
      <c r="A381" t="s">
        <v>775</v>
      </c>
      <c r="B381" s="7">
        <v>43690</v>
      </c>
      <c r="C381" s="10">
        <f>YEAR(Orders[[#This Row],[Order_Date]])</f>
        <v>2019</v>
      </c>
      <c r="D381" t="s">
        <v>776</v>
      </c>
      <c r="E381" t="s">
        <v>170</v>
      </c>
      <c r="F381" s="10">
        <v>6</v>
      </c>
      <c r="G381" t="s">
        <v>6907</v>
      </c>
      <c r="H381" t="s">
        <v>6908</v>
      </c>
      <c r="I381" t="s">
        <v>3643</v>
      </c>
      <c r="J381" t="s">
        <v>2115</v>
      </c>
      <c r="K381" t="s">
        <v>1941</v>
      </c>
      <c r="L381" s="4">
        <v>7.169999999999999</v>
      </c>
      <c r="M381" s="4">
        <v>43.019999999999996</v>
      </c>
      <c r="N381" t="s">
        <v>6211</v>
      </c>
      <c r="O381" t="s">
        <v>6201</v>
      </c>
    </row>
    <row r="382" spans="1:15" x14ac:dyDescent="0.3">
      <c r="A382" t="s">
        <v>777</v>
      </c>
      <c r="B382" s="7">
        <v>44249</v>
      </c>
      <c r="C382" s="10">
        <f>YEAR(Orders[[#This Row],[Order_Date]])</f>
        <v>2021</v>
      </c>
      <c r="D382" t="s">
        <v>677</v>
      </c>
      <c r="E382" t="s">
        <v>136</v>
      </c>
      <c r="F382" s="10">
        <v>3</v>
      </c>
      <c r="G382" t="s">
        <v>6813</v>
      </c>
      <c r="H382" t="s">
        <v>6814</v>
      </c>
      <c r="I382" t="s">
        <v>2171</v>
      </c>
      <c r="J382" t="s">
        <v>1940</v>
      </c>
      <c r="K382" t="s">
        <v>1950</v>
      </c>
      <c r="L382" s="4">
        <v>7.77</v>
      </c>
      <c r="M382" s="4">
        <v>23.31</v>
      </c>
      <c r="N382" t="s">
        <v>6216</v>
      </c>
      <c r="O382" t="s">
        <v>6204</v>
      </c>
    </row>
    <row r="383" spans="1:15" x14ac:dyDescent="0.3">
      <c r="A383" t="s">
        <v>778</v>
      </c>
      <c r="B383" s="7">
        <v>44646</v>
      </c>
      <c r="C383" s="10">
        <f>YEAR(Orders[[#This Row],[Order_Date]])</f>
        <v>2022</v>
      </c>
      <c r="D383" t="s">
        <v>779</v>
      </c>
      <c r="E383" t="s">
        <v>67</v>
      </c>
      <c r="F383" s="10">
        <v>5</v>
      </c>
      <c r="G383" t="s">
        <v>6909</v>
      </c>
      <c r="H383" t="s">
        <v>6910</v>
      </c>
      <c r="I383" t="s">
        <v>1985</v>
      </c>
      <c r="J383" t="s">
        <v>1940</v>
      </c>
      <c r="K383" t="s">
        <v>1941</v>
      </c>
      <c r="L383" s="4">
        <v>2.9849999999999999</v>
      </c>
      <c r="M383" s="4">
        <v>14.924999999999999</v>
      </c>
      <c r="N383" t="s">
        <v>6216</v>
      </c>
      <c r="O383" t="s">
        <v>6203</v>
      </c>
    </row>
    <row r="384" spans="1:15" x14ac:dyDescent="0.3">
      <c r="A384" t="s">
        <v>780</v>
      </c>
      <c r="B384" s="7">
        <v>43840</v>
      </c>
      <c r="C384" s="10">
        <f>YEAR(Orders[[#This Row],[Order_Date]])</f>
        <v>2020</v>
      </c>
      <c r="D384" t="s">
        <v>781</v>
      </c>
      <c r="E384" t="s">
        <v>29</v>
      </c>
      <c r="F384" s="10">
        <v>3</v>
      </c>
      <c r="G384" t="s">
        <v>6911</v>
      </c>
      <c r="H384" t="s">
        <v>6912</v>
      </c>
      <c r="I384" t="s">
        <v>3315</v>
      </c>
      <c r="J384" t="s">
        <v>1940</v>
      </c>
      <c r="K384" t="s">
        <v>1950</v>
      </c>
      <c r="L384" s="4">
        <v>7.29</v>
      </c>
      <c r="M384" s="4">
        <v>21.87</v>
      </c>
      <c r="N384" t="s">
        <v>6216</v>
      </c>
      <c r="O384" t="s">
        <v>6202</v>
      </c>
    </row>
    <row r="385" spans="1:15" x14ac:dyDescent="0.3">
      <c r="A385" t="s">
        <v>782</v>
      </c>
      <c r="B385" s="7">
        <v>43586</v>
      </c>
      <c r="C385" s="10">
        <f>YEAR(Orders[[#This Row],[Order_Date]])</f>
        <v>2019</v>
      </c>
      <c r="D385" t="s">
        <v>783</v>
      </c>
      <c r="E385" t="s">
        <v>189</v>
      </c>
      <c r="F385" s="10">
        <v>6</v>
      </c>
      <c r="G385" t="s">
        <v>6913</v>
      </c>
      <c r="H385" t="s">
        <v>6914</v>
      </c>
      <c r="I385" t="s">
        <v>3661</v>
      </c>
      <c r="J385" t="s">
        <v>1940</v>
      </c>
      <c r="K385" t="s">
        <v>1941</v>
      </c>
      <c r="L385" s="4">
        <v>8.91</v>
      </c>
      <c r="M385" s="4">
        <v>53.46</v>
      </c>
      <c r="N385" t="s">
        <v>6211</v>
      </c>
      <c r="O385" t="s">
        <v>6202</v>
      </c>
    </row>
    <row r="386" spans="1:15" x14ac:dyDescent="0.3">
      <c r="A386" t="s">
        <v>784</v>
      </c>
      <c r="B386" s="7">
        <v>43870</v>
      </c>
      <c r="C386" s="10">
        <f>YEAR(Orders[[#This Row],[Order_Date]])</f>
        <v>2020</v>
      </c>
      <c r="D386" t="s">
        <v>785</v>
      </c>
      <c r="E386" t="s">
        <v>217</v>
      </c>
      <c r="F386" s="10">
        <v>4</v>
      </c>
      <c r="G386" t="s">
        <v>6397</v>
      </c>
      <c r="H386" t="s">
        <v>6915</v>
      </c>
      <c r="I386" t="s">
        <v>2324</v>
      </c>
      <c r="J386" t="s">
        <v>1940</v>
      </c>
      <c r="K386" t="s">
        <v>1950</v>
      </c>
      <c r="L386" s="4">
        <v>29.784999999999997</v>
      </c>
      <c r="M386" s="4">
        <v>119.13999999999999</v>
      </c>
      <c r="N386" t="s">
        <v>6211</v>
      </c>
      <c r="O386" t="s">
        <v>6203</v>
      </c>
    </row>
    <row r="387" spans="1:15" x14ac:dyDescent="0.3">
      <c r="A387" t="s">
        <v>786</v>
      </c>
      <c r="B387" s="7">
        <v>44559</v>
      </c>
      <c r="C387" s="10">
        <f>YEAR(Orders[[#This Row],[Order_Date]])</f>
        <v>2021</v>
      </c>
      <c r="D387" t="s">
        <v>787</v>
      </c>
      <c r="E387" t="s">
        <v>91</v>
      </c>
      <c r="F387" s="10">
        <v>5</v>
      </c>
      <c r="G387" t="s">
        <v>6916</v>
      </c>
      <c r="H387" t="s">
        <v>6917</v>
      </c>
      <c r="I387" t="s">
        <v>2374</v>
      </c>
      <c r="J387" t="s">
        <v>1940</v>
      </c>
      <c r="K387" t="s">
        <v>1941</v>
      </c>
      <c r="L387" s="4">
        <v>8.73</v>
      </c>
      <c r="M387" s="4">
        <v>43.650000000000006</v>
      </c>
      <c r="N387" t="s">
        <v>6208</v>
      </c>
      <c r="O387" t="s">
        <v>6204</v>
      </c>
    </row>
    <row r="388" spans="1:15" x14ac:dyDescent="0.3">
      <c r="A388" t="s">
        <v>788</v>
      </c>
      <c r="B388" s="7">
        <v>44083</v>
      </c>
      <c r="C388" s="10">
        <f>YEAR(Orders[[#This Row],[Order_Date]])</f>
        <v>2020</v>
      </c>
      <c r="D388" t="s">
        <v>789</v>
      </c>
      <c r="E388" t="s">
        <v>67</v>
      </c>
      <c r="F388" s="10">
        <v>6</v>
      </c>
      <c r="G388" t="s">
        <v>6918</v>
      </c>
      <c r="H388" t="s">
        <v>6919</v>
      </c>
      <c r="I388" t="s">
        <v>1961</v>
      </c>
      <c r="J388" t="s">
        <v>1940</v>
      </c>
      <c r="K388" t="s">
        <v>1941</v>
      </c>
      <c r="L388" s="4">
        <v>2.9849999999999999</v>
      </c>
      <c r="M388" s="4">
        <v>17.91</v>
      </c>
      <c r="N388" t="s">
        <v>6216</v>
      </c>
      <c r="O388" t="s">
        <v>6203</v>
      </c>
    </row>
    <row r="389" spans="1:15" x14ac:dyDescent="0.3">
      <c r="A389" t="s">
        <v>790</v>
      </c>
      <c r="B389" s="7">
        <v>44455</v>
      </c>
      <c r="C389" s="10">
        <f>YEAR(Orders[[#This Row],[Order_Date]])</f>
        <v>2021</v>
      </c>
      <c r="D389" t="s">
        <v>791</v>
      </c>
      <c r="E389" t="s">
        <v>150</v>
      </c>
      <c r="F389" s="10">
        <v>5</v>
      </c>
      <c r="G389" t="s">
        <v>6920</v>
      </c>
      <c r="H389" t="s">
        <v>6921</v>
      </c>
      <c r="I389" t="s">
        <v>3676</v>
      </c>
      <c r="J389" t="s">
        <v>1940</v>
      </c>
      <c r="K389" t="s">
        <v>1941</v>
      </c>
      <c r="L389" s="4">
        <v>14.85</v>
      </c>
      <c r="M389" s="4">
        <v>74.25</v>
      </c>
      <c r="N389" t="s">
        <v>6211</v>
      </c>
      <c r="O389" t="s">
        <v>6202</v>
      </c>
    </row>
    <row r="390" spans="1:15" x14ac:dyDescent="0.3">
      <c r="A390" t="s">
        <v>792</v>
      </c>
      <c r="B390" s="7">
        <v>44130</v>
      </c>
      <c r="C390" s="10">
        <f>YEAR(Orders[[#This Row],[Order_Date]])</f>
        <v>2020</v>
      </c>
      <c r="D390" t="s">
        <v>793</v>
      </c>
      <c r="E390" t="s">
        <v>51</v>
      </c>
      <c r="F390" s="10">
        <v>3</v>
      </c>
      <c r="G390" t="s">
        <v>6922</v>
      </c>
      <c r="H390" t="s">
        <v>6923</v>
      </c>
      <c r="I390" t="s">
        <v>3681</v>
      </c>
      <c r="J390" t="s">
        <v>1940</v>
      </c>
      <c r="K390" t="s">
        <v>1941</v>
      </c>
      <c r="L390" s="4">
        <v>3.8849999999999998</v>
      </c>
      <c r="M390" s="4">
        <v>11.654999999999999</v>
      </c>
      <c r="N390" t="s">
        <v>6216</v>
      </c>
      <c r="O390" t="s">
        <v>6204</v>
      </c>
    </row>
    <row r="391" spans="1:15" x14ac:dyDescent="0.3">
      <c r="A391" t="s">
        <v>794</v>
      </c>
      <c r="B391" s="7">
        <v>43536</v>
      </c>
      <c r="C391" s="10">
        <f>YEAR(Orders[[#This Row],[Order_Date]])</f>
        <v>2019</v>
      </c>
      <c r="D391" t="s">
        <v>795</v>
      </c>
      <c r="E391" t="s">
        <v>136</v>
      </c>
      <c r="F391" s="10">
        <v>3</v>
      </c>
      <c r="G391" t="s">
        <v>6924</v>
      </c>
      <c r="H391" t="s">
        <v>6925</v>
      </c>
      <c r="I391" t="s">
        <v>3686</v>
      </c>
      <c r="J391" t="s">
        <v>1940</v>
      </c>
      <c r="K391" t="s">
        <v>1941</v>
      </c>
      <c r="L391" s="4">
        <v>7.77</v>
      </c>
      <c r="M391" s="4">
        <v>23.31</v>
      </c>
      <c r="N391" t="s">
        <v>6216</v>
      </c>
      <c r="O391" t="s">
        <v>6204</v>
      </c>
    </row>
    <row r="392" spans="1:15" x14ac:dyDescent="0.3">
      <c r="A392" t="s">
        <v>796</v>
      </c>
      <c r="B392" s="7">
        <v>44245</v>
      </c>
      <c r="C392" s="10">
        <f>YEAR(Orders[[#This Row],[Order_Date]])</f>
        <v>2021</v>
      </c>
      <c r="D392" t="s">
        <v>797</v>
      </c>
      <c r="E392" t="s">
        <v>29</v>
      </c>
      <c r="F392" s="10">
        <v>2</v>
      </c>
      <c r="G392" t="s">
        <v>6926</v>
      </c>
      <c r="H392" t="s">
        <v>6927</v>
      </c>
      <c r="I392" t="s">
        <v>2232</v>
      </c>
      <c r="J392" t="s">
        <v>1940</v>
      </c>
      <c r="K392" t="s">
        <v>1941</v>
      </c>
      <c r="L392" s="4">
        <v>7.29</v>
      </c>
      <c r="M392" s="4">
        <v>14.58</v>
      </c>
      <c r="N392" t="s">
        <v>6216</v>
      </c>
      <c r="O392" t="s">
        <v>6202</v>
      </c>
    </row>
    <row r="393" spans="1:15" x14ac:dyDescent="0.3">
      <c r="A393" t="s">
        <v>798</v>
      </c>
      <c r="B393" s="7">
        <v>44133</v>
      </c>
      <c r="C393" s="10">
        <f>YEAR(Orders[[#This Row],[Order_Date]])</f>
        <v>2020</v>
      </c>
      <c r="D393" t="s">
        <v>799</v>
      </c>
      <c r="E393" t="s">
        <v>80</v>
      </c>
      <c r="F393" s="10">
        <v>2</v>
      </c>
      <c r="G393" t="s">
        <v>6928</v>
      </c>
      <c r="H393" t="s">
        <v>6929</v>
      </c>
      <c r="I393" t="s">
        <v>2136</v>
      </c>
      <c r="J393" t="s">
        <v>1940</v>
      </c>
      <c r="K393" t="s">
        <v>1950</v>
      </c>
      <c r="L393" s="4">
        <v>6.75</v>
      </c>
      <c r="M393" s="4">
        <v>13.5</v>
      </c>
      <c r="N393" t="s">
        <v>6208</v>
      </c>
      <c r="O393" t="s">
        <v>6203</v>
      </c>
    </row>
    <row r="394" spans="1:15" x14ac:dyDescent="0.3">
      <c r="A394" t="s">
        <v>800</v>
      </c>
      <c r="B394" s="7">
        <v>44445</v>
      </c>
      <c r="C394" s="10">
        <f>YEAR(Orders[[#This Row],[Order_Date]])</f>
        <v>2021</v>
      </c>
      <c r="D394" t="s">
        <v>801</v>
      </c>
      <c r="E394" t="s">
        <v>150</v>
      </c>
      <c r="F394" s="10">
        <v>6</v>
      </c>
      <c r="G394" t="s">
        <v>6930</v>
      </c>
      <c r="H394" t="s">
        <v>6931</v>
      </c>
      <c r="I394" t="s">
        <v>2571</v>
      </c>
      <c r="J394" t="s">
        <v>1940</v>
      </c>
      <c r="K394" t="s">
        <v>1950</v>
      </c>
      <c r="L394" s="4">
        <v>14.85</v>
      </c>
      <c r="M394" s="4">
        <v>89.1</v>
      </c>
      <c r="N394" t="s">
        <v>6211</v>
      </c>
      <c r="O394" t="s">
        <v>6202</v>
      </c>
    </row>
    <row r="395" spans="1:15" x14ac:dyDescent="0.3">
      <c r="A395" t="s">
        <v>800</v>
      </c>
      <c r="B395" s="7">
        <v>44445</v>
      </c>
      <c r="C395" s="10">
        <f>YEAR(Orders[[#This Row],[Order_Date]])</f>
        <v>2021</v>
      </c>
      <c r="D395" t="s">
        <v>801</v>
      </c>
      <c r="E395" t="s">
        <v>128</v>
      </c>
      <c r="F395" s="10">
        <v>1</v>
      </c>
      <c r="G395" t="s">
        <v>6930</v>
      </c>
      <c r="H395" t="s">
        <v>6931</v>
      </c>
      <c r="I395" t="s">
        <v>2571</v>
      </c>
      <c r="J395" t="s">
        <v>1940</v>
      </c>
      <c r="K395" t="s">
        <v>1950</v>
      </c>
      <c r="L395" s="4">
        <v>3.8849999999999998</v>
      </c>
      <c r="M395" s="4">
        <v>3.8849999999999998</v>
      </c>
      <c r="N395" t="s">
        <v>6211</v>
      </c>
      <c r="O395" t="s">
        <v>6203</v>
      </c>
    </row>
    <row r="396" spans="1:15" x14ac:dyDescent="0.3">
      <c r="A396" t="s">
        <v>802</v>
      </c>
      <c r="B396" s="7">
        <v>44083</v>
      </c>
      <c r="C396" s="10">
        <f>YEAR(Orders[[#This Row],[Order_Date]])</f>
        <v>2020</v>
      </c>
      <c r="D396" t="s">
        <v>803</v>
      </c>
      <c r="E396" t="s">
        <v>23</v>
      </c>
      <c r="F396" s="10">
        <v>4</v>
      </c>
      <c r="G396" t="s">
        <v>6932</v>
      </c>
      <c r="H396" t="s">
        <v>6933</v>
      </c>
      <c r="I396" t="s">
        <v>2136</v>
      </c>
      <c r="J396" t="s">
        <v>1940</v>
      </c>
      <c r="K396" t="s">
        <v>1950</v>
      </c>
      <c r="L396" s="4">
        <v>27.484999999999996</v>
      </c>
      <c r="M396" s="4">
        <v>109.93999999999998</v>
      </c>
      <c r="N396" t="s">
        <v>6211</v>
      </c>
      <c r="O396" t="s">
        <v>6201</v>
      </c>
    </row>
    <row r="397" spans="1:15" x14ac:dyDescent="0.3">
      <c r="A397" t="s">
        <v>804</v>
      </c>
      <c r="B397" s="7">
        <v>44465</v>
      </c>
      <c r="C397" s="10">
        <f>YEAR(Orders[[#This Row],[Order_Date]])</f>
        <v>2021</v>
      </c>
      <c r="D397" t="s">
        <v>805</v>
      </c>
      <c r="E397" t="s">
        <v>136</v>
      </c>
      <c r="F397" s="10">
        <v>6</v>
      </c>
      <c r="G397" t="s">
        <v>6934</v>
      </c>
      <c r="H397" t="s">
        <v>6935</v>
      </c>
      <c r="I397" t="s">
        <v>2185</v>
      </c>
      <c r="J397" t="s">
        <v>1940</v>
      </c>
      <c r="K397" t="s">
        <v>1941</v>
      </c>
      <c r="L397" s="4">
        <v>7.77</v>
      </c>
      <c r="M397" s="4">
        <v>46.62</v>
      </c>
      <c r="N397" t="s">
        <v>6216</v>
      </c>
      <c r="O397" t="s">
        <v>6204</v>
      </c>
    </row>
    <row r="398" spans="1:15" x14ac:dyDescent="0.3">
      <c r="A398" t="s">
        <v>806</v>
      </c>
      <c r="B398" s="7">
        <v>44140</v>
      </c>
      <c r="C398" s="10">
        <f>YEAR(Orders[[#This Row],[Order_Date]])</f>
        <v>2020</v>
      </c>
      <c r="D398" t="s">
        <v>807</v>
      </c>
      <c r="E398" t="s">
        <v>205</v>
      </c>
      <c r="F398" s="10">
        <v>5</v>
      </c>
      <c r="G398" t="s">
        <v>6936</v>
      </c>
      <c r="H398" t="s">
        <v>6937</v>
      </c>
      <c r="I398" t="s">
        <v>2176</v>
      </c>
      <c r="J398" t="s">
        <v>1940</v>
      </c>
      <c r="K398" t="s">
        <v>1950</v>
      </c>
      <c r="L398" s="4">
        <v>7.77</v>
      </c>
      <c r="M398" s="4">
        <v>38.849999999999994</v>
      </c>
      <c r="N398" t="s">
        <v>6211</v>
      </c>
      <c r="O398" t="s">
        <v>6203</v>
      </c>
    </row>
    <row r="399" spans="1:15" x14ac:dyDescent="0.3">
      <c r="A399" t="s">
        <v>808</v>
      </c>
      <c r="B399" s="7">
        <v>43720</v>
      </c>
      <c r="C399" s="10">
        <f>YEAR(Orders[[#This Row],[Order_Date]])</f>
        <v>2019</v>
      </c>
      <c r="D399" t="s">
        <v>809</v>
      </c>
      <c r="E399" t="s">
        <v>136</v>
      </c>
      <c r="F399" s="10">
        <v>4</v>
      </c>
      <c r="G399" t="s">
        <v>6938</v>
      </c>
      <c r="H399" t="s">
        <v>6939</v>
      </c>
      <c r="I399" t="s">
        <v>2162</v>
      </c>
      <c r="J399" t="s">
        <v>1940</v>
      </c>
      <c r="K399" t="s">
        <v>1941</v>
      </c>
      <c r="L399" s="4">
        <v>7.77</v>
      </c>
      <c r="M399" s="4">
        <v>31.08</v>
      </c>
      <c r="N399" t="s">
        <v>6216</v>
      </c>
      <c r="O399" t="s">
        <v>6204</v>
      </c>
    </row>
    <row r="400" spans="1:15" x14ac:dyDescent="0.3">
      <c r="A400" t="s">
        <v>810</v>
      </c>
      <c r="B400" s="7">
        <v>43677</v>
      </c>
      <c r="C400" s="10">
        <f>YEAR(Orders[[#This Row],[Order_Date]])</f>
        <v>2019</v>
      </c>
      <c r="D400" t="s">
        <v>811</v>
      </c>
      <c r="E400" t="s">
        <v>67</v>
      </c>
      <c r="F400" s="10">
        <v>6</v>
      </c>
      <c r="G400" t="s">
        <v>6940</v>
      </c>
      <c r="H400" t="s">
        <v>6941</v>
      </c>
      <c r="I400" t="s">
        <v>2057</v>
      </c>
      <c r="J400" t="s">
        <v>1940</v>
      </c>
      <c r="K400" t="s">
        <v>1941</v>
      </c>
      <c r="L400" s="4">
        <v>2.9849999999999999</v>
      </c>
      <c r="M400" s="4">
        <v>17.91</v>
      </c>
      <c r="N400" t="s">
        <v>6216</v>
      </c>
      <c r="O400" t="s">
        <v>6203</v>
      </c>
    </row>
    <row r="401" spans="1:15" x14ac:dyDescent="0.3">
      <c r="A401" t="s">
        <v>812</v>
      </c>
      <c r="B401" s="7">
        <v>43539</v>
      </c>
      <c r="C401" s="10">
        <f>YEAR(Orders[[#This Row],[Order_Date]])</f>
        <v>2019</v>
      </c>
      <c r="D401" t="s">
        <v>813</v>
      </c>
      <c r="E401" t="s">
        <v>543</v>
      </c>
      <c r="F401" s="10">
        <v>6</v>
      </c>
      <c r="G401" t="s">
        <v>6942</v>
      </c>
      <c r="H401" t="s">
        <v>6943</v>
      </c>
      <c r="I401" t="s">
        <v>3726</v>
      </c>
      <c r="J401" t="s">
        <v>2115</v>
      </c>
      <c r="K401" t="s">
        <v>1950</v>
      </c>
      <c r="L401" s="4">
        <v>27.945</v>
      </c>
      <c r="M401" s="4">
        <v>167.67000000000002</v>
      </c>
      <c r="N401" t="s">
        <v>6216</v>
      </c>
      <c r="O401" t="s">
        <v>6202</v>
      </c>
    </row>
    <row r="402" spans="1:15" x14ac:dyDescent="0.3">
      <c r="A402" t="s">
        <v>814</v>
      </c>
      <c r="B402" s="7">
        <v>44332</v>
      </c>
      <c r="C402" s="10">
        <f>YEAR(Orders[[#This Row],[Order_Date]])</f>
        <v>2021</v>
      </c>
      <c r="D402" t="s">
        <v>815</v>
      </c>
      <c r="E402" t="s">
        <v>145</v>
      </c>
      <c r="F402" s="10">
        <v>4</v>
      </c>
      <c r="G402" t="s">
        <v>6944</v>
      </c>
      <c r="H402" t="s">
        <v>6945</v>
      </c>
      <c r="I402" t="s">
        <v>2185</v>
      </c>
      <c r="J402" t="s">
        <v>1940</v>
      </c>
      <c r="K402" t="s">
        <v>1950</v>
      </c>
      <c r="L402" s="4">
        <v>15.85</v>
      </c>
      <c r="M402" s="4">
        <v>63.4</v>
      </c>
      <c r="N402" t="s">
        <v>6211</v>
      </c>
      <c r="O402" t="s">
        <v>6204</v>
      </c>
    </row>
    <row r="403" spans="1:15" x14ac:dyDescent="0.3">
      <c r="A403" t="s">
        <v>816</v>
      </c>
      <c r="B403" s="7">
        <v>43591</v>
      </c>
      <c r="C403" s="10">
        <f>YEAR(Orders[[#This Row],[Order_Date]])</f>
        <v>2019</v>
      </c>
      <c r="D403" t="s">
        <v>817</v>
      </c>
      <c r="E403" t="s">
        <v>90</v>
      </c>
      <c r="F403" s="10">
        <v>2</v>
      </c>
      <c r="G403" t="s">
        <v>6946</v>
      </c>
      <c r="H403" t="s">
        <v>6947</v>
      </c>
      <c r="I403" t="s">
        <v>3411</v>
      </c>
      <c r="J403" t="s">
        <v>1940</v>
      </c>
      <c r="K403" t="s">
        <v>1941</v>
      </c>
      <c r="L403" s="4">
        <v>4.3650000000000002</v>
      </c>
      <c r="M403" s="4">
        <v>8.73</v>
      </c>
      <c r="N403" t="s">
        <v>6208</v>
      </c>
      <c r="O403" t="s">
        <v>6204</v>
      </c>
    </row>
    <row r="404" spans="1:15" x14ac:dyDescent="0.3">
      <c r="A404" t="s">
        <v>818</v>
      </c>
      <c r="B404" s="7">
        <v>43502</v>
      </c>
      <c r="C404" s="10">
        <f>YEAR(Orders[[#This Row],[Order_Date]])</f>
        <v>2019</v>
      </c>
      <c r="D404" t="s">
        <v>819</v>
      </c>
      <c r="E404" t="s">
        <v>192</v>
      </c>
      <c r="F404" s="10">
        <v>3</v>
      </c>
      <c r="G404" t="s">
        <v>6948</v>
      </c>
      <c r="H404" t="s">
        <v>6949</v>
      </c>
      <c r="I404" t="s">
        <v>2121</v>
      </c>
      <c r="J404" t="s">
        <v>1940</v>
      </c>
      <c r="K404" t="s">
        <v>1941</v>
      </c>
      <c r="L404" s="4">
        <v>8.9499999999999993</v>
      </c>
      <c r="M404" s="4">
        <v>26.849999999999998</v>
      </c>
      <c r="N404" t="s">
        <v>6216</v>
      </c>
      <c r="O404" t="s">
        <v>6201</v>
      </c>
    </row>
    <row r="405" spans="1:15" x14ac:dyDescent="0.3">
      <c r="A405" t="s">
        <v>820</v>
      </c>
      <c r="B405" s="7">
        <v>44295</v>
      </c>
      <c r="C405" s="10">
        <f>YEAR(Orders[[#This Row],[Order_Date]])</f>
        <v>2021</v>
      </c>
      <c r="D405" t="s">
        <v>821</v>
      </c>
      <c r="E405" t="s">
        <v>32</v>
      </c>
      <c r="F405" s="10">
        <v>2</v>
      </c>
      <c r="G405" t="s">
        <v>6950</v>
      </c>
      <c r="H405" t="s">
        <v>6951</v>
      </c>
      <c r="I405" t="s">
        <v>2324</v>
      </c>
      <c r="J405" t="s">
        <v>1940</v>
      </c>
      <c r="K405" t="s">
        <v>1950</v>
      </c>
      <c r="L405" s="4">
        <v>4.7549999999999999</v>
      </c>
      <c r="M405" s="4">
        <v>9.51</v>
      </c>
      <c r="N405" t="s">
        <v>6211</v>
      </c>
      <c r="O405" t="s">
        <v>6204</v>
      </c>
    </row>
    <row r="406" spans="1:15" x14ac:dyDescent="0.3">
      <c r="A406" t="s">
        <v>822</v>
      </c>
      <c r="B406" s="7">
        <v>43971</v>
      </c>
      <c r="C406" s="10">
        <f>YEAR(Orders[[#This Row],[Order_Date]])</f>
        <v>2020</v>
      </c>
      <c r="D406" t="s">
        <v>823</v>
      </c>
      <c r="E406" t="s">
        <v>40</v>
      </c>
      <c r="F406" s="10">
        <v>4</v>
      </c>
      <c r="G406" t="s">
        <v>6952</v>
      </c>
      <c r="H406" t="s">
        <v>6953</v>
      </c>
      <c r="I406" t="s">
        <v>3748</v>
      </c>
      <c r="J406" t="s">
        <v>1948</v>
      </c>
      <c r="K406" t="s">
        <v>1950</v>
      </c>
      <c r="L406" s="4">
        <v>9.9499999999999993</v>
      </c>
      <c r="M406" s="4">
        <v>39.799999999999997</v>
      </c>
      <c r="N406" t="s">
        <v>6216</v>
      </c>
      <c r="O406" t="s">
        <v>6203</v>
      </c>
    </row>
    <row r="407" spans="1:15" x14ac:dyDescent="0.3">
      <c r="A407" t="s">
        <v>824</v>
      </c>
      <c r="B407" s="7">
        <v>44167</v>
      </c>
      <c r="C407" s="10">
        <f>YEAR(Orders[[#This Row],[Order_Date]])</f>
        <v>2020</v>
      </c>
      <c r="D407" t="s">
        <v>825</v>
      </c>
      <c r="E407" t="s">
        <v>16</v>
      </c>
      <c r="F407" s="10">
        <v>3</v>
      </c>
      <c r="G407" t="s">
        <v>6954</v>
      </c>
      <c r="H407" t="s">
        <v>6955</v>
      </c>
      <c r="I407" t="s">
        <v>3754</v>
      </c>
      <c r="J407" t="s">
        <v>1940</v>
      </c>
      <c r="K407" t="s">
        <v>1941</v>
      </c>
      <c r="L407" s="4">
        <v>8.25</v>
      </c>
      <c r="M407" s="4">
        <v>24.75</v>
      </c>
      <c r="N407" t="s">
        <v>6208</v>
      </c>
      <c r="O407" t="s">
        <v>6202</v>
      </c>
    </row>
    <row r="408" spans="1:15" x14ac:dyDescent="0.3">
      <c r="A408" t="s">
        <v>826</v>
      </c>
      <c r="B408" s="7">
        <v>44416</v>
      </c>
      <c r="C408" s="10">
        <f>YEAR(Orders[[#This Row],[Order_Date]])</f>
        <v>2021</v>
      </c>
      <c r="D408" t="s">
        <v>827</v>
      </c>
      <c r="E408" t="s">
        <v>22</v>
      </c>
      <c r="F408" s="10">
        <v>5</v>
      </c>
      <c r="G408" t="s">
        <v>6956</v>
      </c>
      <c r="H408" t="s">
        <v>6957</v>
      </c>
      <c r="I408" t="s">
        <v>2126</v>
      </c>
      <c r="J408" t="s">
        <v>1940</v>
      </c>
      <c r="K408" t="s">
        <v>1941</v>
      </c>
      <c r="L408" s="4">
        <v>13.75</v>
      </c>
      <c r="M408" s="4">
        <v>68.75</v>
      </c>
      <c r="N408" t="s">
        <v>6208</v>
      </c>
      <c r="O408" t="s">
        <v>6202</v>
      </c>
    </row>
    <row r="409" spans="1:15" x14ac:dyDescent="0.3">
      <c r="A409" t="s">
        <v>828</v>
      </c>
      <c r="B409" s="7">
        <v>44595</v>
      </c>
      <c r="C409" s="10">
        <f>YEAR(Orders[[#This Row],[Order_Date]])</f>
        <v>2022</v>
      </c>
      <c r="D409" t="s">
        <v>829</v>
      </c>
      <c r="E409" t="s">
        <v>16</v>
      </c>
      <c r="F409" s="10">
        <v>6</v>
      </c>
      <c r="G409" t="s">
        <v>6958</v>
      </c>
      <c r="H409" t="s">
        <v>6959</v>
      </c>
      <c r="I409" t="s">
        <v>3762</v>
      </c>
      <c r="J409" t="s">
        <v>1948</v>
      </c>
      <c r="K409" t="s">
        <v>1950</v>
      </c>
      <c r="L409" s="4">
        <v>8.25</v>
      </c>
      <c r="M409" s="4">
        <v>49.5</v>
      </c>
      <c r="N409" t="s">
        <v>6208</v>
      </c>
      <c r="O409" t="s">
        <v>6202</v>
      </c>
    </row>
    <row r="410" spans="1:15" x14ac:dyDescent="0.3">
      <c r="A410" t="s">
        <v>830</v>
      </c>
      <c r="B410" s="7">
        <v>44659</v>
      </c>
      <c r="C410" s="10">
        <f>YEAR(Orders[[#This Row],[Order_Date]])</f>
        <v>2022</v>
      </c>
      <c r="D410" t="s">
        <v>831</v>
      </c>
      <c r="E410" t="s">
        <v>184</v>
      </c>
      <c r="F410" s="10">
        <v>2</v>
      </c>
      <c r="G410" t="s">
        <v>6960</v>
      </c>
      <c r="H410" t="s">
        <v>6961</v>
      </c>
      <c r="I410" t="s">
        <v>3768</v>
      </c>
      <c r="J410" t="s">
        <v>1940</v>
      </c>
      <c r="K410" t="s">
        <v>1941</v>
      </c>
      <c r="L410" s="4">
        <v>25.874999999999996</v>
      </c>
      <c r="M410" s="4">
        <v>51.749999999999993</v>
      </c>
      <c r="N410" t="s">
        <v>6208</v>
      </c>
      <c r="O410" t="s">
        <v>6203</v>
      </c>
    </row>
    <row r="411" spans="1:15" x14ac:dyDescent="0.3">
      <c r="A411" t="s">
        <v>832</v>
      </c>
      <c r="B411" s="7">
        <v>44203</v>
      </c>
      <c r="C411" s="10">
        <f>YEAR(Orders[[#This Row],[Order_Date]])</f>
        <v>2021</v>
      </c>
      <c r="D411" t="s">
        <v>833</v>
      </c>
      <c r="E411" t="s">
        <v>145</v>
      </c>
      <c r="F411" s="10">
        <v>3</v>
      </c>
      <c r="G411" t="s">
        <v>6379</v>
      </c>
      <c r="H411" t="s">
        <v>6962</v>
      </c>
      <c r="I411" t="s">
        <v>3772</v>
      </c>
      <c r="J411" t="s">
        <v>1948</v>
      </c>
      <c r="K411" t="s">
        <v>1941</v>
      </c>
      <c r="L411" s="4">
        <v>15.85</v>
      </c>
      <c r="M411" s="4">
        <v>47.55</v>
      </c>
      <c r="N411" t="s">
        <v>6211</v>
      </c>
      <c r="O411" t="s">
        <v>6204</v>
      </c>
    </row>
    <row r="412" spans="1:15" x14ac:dyDescent="0.3">
      <c r="A412" t="s">
        <v>834</v>
      </c>
      <c r="B412" s="7">
        <v>44441</v>
      </c>
      <c r="C412" s="10">
        <f>YEAR(Orders[[#This Row],[Order_Date]])</f>
        <v>2021</v>
      </c>
      <c r="D412" t="s">
        <v>835</v>
      </c>
      <c r="E412" t="s">
        <v>128</v>
      </c>
      <c r="F412" s="10">
        <v>4</v>
      </c>
      <c r="G412" t="s">
        <v>6963</v>
      </c>
      <c r="H412" t="s">
        <v>6964</v>
      </c>
      <c r="I412" t="s">
        <v>3089</v>
      </c>
      <c r="J412" t="s">
        <v>1940</v>
      </c>
      <c r="K412" t="s">
        <v>1950</v>
      </c>
      <c r="L412" s="4">
        <v>3.8849999999999998</v>
      </c>
      <c r="M412" s="4">
        <v>15.54</v>
      </c>
      <c r="N412" t="s">
        <v>6211</v>
      </c>
      <c r="O412" t="s">
        <v>6203</v>
      </c>
    </row>
    <row r="413" spans="1:15" x14ac:dyDescent="0.3">
      <c r="A413" t="s">
        <v>836</v>
      </c>
      <c r="B413" s="7">
        <v>44504</v>
      </c>
      <c r="C413" s="10">
        <f>YEAR(Orders[[#This Row],[Order_Date]])</f>
        <v>2021</v>
      </c>
      <c r="D413" t="s">
        <v>837</v>
      </c>
      <c r="E413" t="s">
        <v>109</v>
      </c>
      <c r="F413" s="10">
        <v>6</v>
      </c>
      <c r="G413" t="s">
        <v>6965</v>
      </c>
      <c r="H413" t="s">
        <v>6966</v>
      </c>
      <c r="I413" t="s">
        <v>3780</v>
      </c>
      <c r="J413" t="s">
        <v>1940</v>
      </c>
      <c r="K413" t="s">
        <v>1941</v>
      </c>
      <c r="L413" s="4">
        <v>14.55</v>
      </c>
      <c r="M413" s="4">
        <v>87.300000000000011</v>
      </c>
      <c r="N413" t="s">
        <v>6208</v>
      </c>
      <c r="O413" t="s">
        <v>6204</v>
      </c>
    </row>
    <row r="414" spans="1:15" x14ac:dyDescent="0.3">
      <c r="A414" t="s">
        <v>838</v>
      </c>
      <c r="B414" s="7">
        <v>44410</v>
      </c>
      <c r="C414" s="10">
        <f>YEAR(Orders[[#This Row],[Order_Date]])</f>
        <v>2021</v>
      </c>
      <c r="D414" t="s">
        <v>839</v>
      </c>
      <c r="E414" t="s">
        <v>74</v>
      </c>
      <c r="F414" s="10">
        <v>5</v>
      </c>
      <c r="G414" t="s">
        <v>6967</v>
      </c>
      <c r="H414" t="s">
        <v>6968</v>
      </c>
      <c r="I414" t="s">
        <v>3784</v>
      </c>
      <c r="J414" t="s">
        <v>1940</v>
      </c>
      <c r="K414" t="s">
        <v>1941</v>
      </c>
      <c r="L414" s="4">
        <v>11.25</v>
      </c>
      <c r="M414" s="4">
        <v>56.25</v>
      </c>
      <c r="N414" t="s">
        <v>6208</v>
      </c>
      <c r="O414" t="s">
        <v>6203</v>
      </c>
    </row>
    <row r="415" spans="1:15" x14ac:dyDescent="0.3">
      <c r="A415" t="s">
        <v>840</v>
      </c>
      <c r="B415" s="7">
        <v>43857</v>
      </c>
      <c r="C415" s="10">
        <f>YEAR(Orders[[#This Row],[Order_Date]])</f>
        <v>2020</v>
      </c>
      <c r="D415" t="s">
        <v>841</v>
      </c>
      <c r="E415" t="s">
        <v>117</v>
      </c>
      <c r="F415" s="10">
        <v>1</v>
      </c>
      <c r="G415" t="s">
        <v>6969</v>
      </c>
      <c r="H415" t="s">
        <v>6970</v>
      </c>
      <c r="I415" t="s">
        <v>3789</v>
      </c>
      <c r="J415" t="s">
        <v>1940</v>
      </c>
      <c r="K415" t="s">
        <v>1941</v>
      </c>
      <c r="L415" s="4">
        <v>36.454999999999998</v>
      </c>
      <c r="M415" s="4">
        <v>36.454999999999998</v>
      </c>
      <c r="N415" t="s">
        <v>6211</v>
      </c>
      <c r="O415" t="s">
        <v>6204</v>
      </c>
    </row>
    <row r="416" spans="1:15" x14ac:dyDescent="0.3">
      <c r="A416" t="s">
        <v>842</v>
      </c>
      <c r="B416" s="7">
        <v>43802</v>
      </c>
      <c r="C416" s="10">
        <f>YEAR(Orders[[#This Row],[Order_Date]])</f>
        <v>2019</v>
      </c>
      <c r="D416" t="s">
        <v>843</v>
      </c>
      <c r="E416" t="s">
        <v>195</v>
      </c>
      <c r="F416" s="10">
        <v>3</v>
      </c>
      <c r="G416" t="s">
        <v>6971</v>
      </c>
      <c r="H416" t="s">
        <v>6972</v>
      </c>
      <c r="I416" t="s">
        <v>3514</v>
      </c>
      <c r="J416" t="s">
        <v>1940</v>
      </c>
      <c r="K416" t="s">
        <v>1941</v>
      </c>
      <c r="L416" s="4">
        <v>3.5849999999999995</v>
      </c>
      <c r="M416" s="4">
        <v>10.754999999999999</v>
      </c>
      <c r="N416" t="s">
        <v>6211</v>
      </c>
      <c r="O416" t="s">
        <v>6201</v>
      </c>
    </row>
    <row r="417" spans="1:15" x14ac:dyDescent="0.3">
      <c r="A417" t="s">
        <v>844</v>
      </c>
      <c r="B417" s="7">
        <v>43683</v>
      </c>
      <c r="C417" s="10">
        <f>YEAR(Orders[[#This Row],[Order_Date]])</f>
        <v>2019</v>
      </c>
      <c r="D417" t="s">
        <v>845</v>
      </c>
      <c r="E417" t="s">
        <v>175</v>
      </c>
      <c r="F417" s="10">
        <v>3</v>
      </c>
      <c r="G417" t="s">
        <v>6973</v>
      </c>
      <c r="H417" t="s">
        <v>6974</v>
      </c>
      <c r="I417" t="s">
        <v>3780</v>
      </c>
      <c r="J417" t="s">
        <v>1940</v>
      </c>
      <c r="K417" t="s">
        <v>1950</v>
      </c>
      <c r="L417" s="4">
        <v>2.9849999999999999</v>
      </c>
      <c r="M417" s="4">
        <v>8.9550000000000001</v>
      </c>
      <c r="N417" t="s">
        <v>6208</v>
      </c>
      <c r="O417" t="s">
        <v>6201</v>
      </c>
    </row>
    <row r="418" spans="1:15" x14ac:dyDescent="0.3">
      <c r="A418" t="s">
        <v>846</v>
      </c>
      <c r="B418" s="7">
        <v>43901</v>
      </c>
      <c r="C418" s="10">
        <f>YEAR(Orders[[#This Row],[Order_Date]])</f>
        <v>2020</v>
      </c>
      <c r="D418" t="s">
        <v>847</v>
      </c>
      <c r="E418" t="s">
        <v>205</v>
      </c>
      <c r="F418" s="10">
        <v>3</v>
      </c>
      <c r="G418" t="s">
        <v>6975</v>
      </c>
      <c r="H418" t="s">
        <v>6976</v>
      </c>
      <c r="I418" t="s">
        <v>1975</v>
      </c>
      <c r="J418" t="s">
        <v>1940</v>
      </c>
      <c r="K418" t="s">
        <v>1941</v>
      </c>
      <c r="L418" s="4">
        <v>7.77</v>
      </c>
      <c r="M418" s="4">
        <v>23.31</v>
      </c>
      <c r="N418" t="s">
        <v>6211</v>
      </c>
      <c r="O418" t="s">
        <v>6203</v>
      </c>
    </row>
    <row r="419" spans="1:15" x14ac:dyDescent="0.3">
      <c r="A419" t="s">
        <v>848</v>
      </c>
      <c r="B419" s="7">
        <v>44457</v>
      </c>
      <c r="C419" s="10">
        <f>YEAR(Orders[[#This Row],[Order_Date]])</f>
        <v>2021</v>
      </c>
      <c r="D419" t="s">
        <v>849</v>
      </c>
      <c r="E419" t="s">
        <v>217</v>
      </c>
      <c r="F419" s="10">
        <v>1</v>
      </c>
      <c r="G419" t="s">
        <v>6977</v>
      </c>
      <c r="H419" t="s">
        <v>6978</v>
      </c>
      <c r="I419" t="s">
        <v>3098</v>
      </c>
      <c r="J419" t="s">
        <v>1940</v>
      </c>
      <c r="K419" t="s">
        <v>1941</v>
      </c>
      <c r="L419" s="4">
        <v>29.784999999999997</v>
      </c>
      <c r="M419" s="4">
        <v>29.784999999999997</v>
      </c>
      <c r="N419" t="s">
        <v>6211</v>
      </c>
      <c r="O419" t="s">
        <v>6203</v>
      </c>
    </row>
    <row r="420" spans="1:15" x14ac:dyDescent="0.3">
      <c r="A420" t="s">
        <v>850</v>
      </c>
      <c r="B420" s="7">
        <v>44142</v>
      </c>
      <c r="C420" s="10">
        <f>YEAR(Orders[[#This Row],[Order_Date]])</f>
        <v>2020</v>
      </c>
      <c r="D420" t="s">
        <v>851</v>
      </c>
      <c r="E420" t="s">
        <v>217</v>
      </c>
      <c r="F420" s="10">
        <v>5</v>
      </c>
      <c r="G420" t="s">
        <v>6979</v>
      </c>
      <c r="H420" t="s">
        <v>6980</v>
      </c>
      <c r="I420" t="s">
        <v>2998</v>
      </c>
      <c r="J420" t="s">
        <v>1940</v>
      </c>
      <c r="K420" t="s">
        <v>1941</v>
      </c>
      <c r="L420" s="4">
        <v>29.784999999999997</v>
      </c>
      <c r="M420" s="4">
        <v>148.92499999999998</v>
      </c>
      <c r="N420" t="s">
        <v>6211</v>
      </c>
      <c r="O420" t="s">
        <v>6203</v>
      </c>
    </row>
    <row r="421" spans="1:15" x14ac:dyDescent="0.3">
      <c r="A421" t="s">
        <v>852</v>
      </c>
      <c r="B421" s="7">
        <v>44739</v>
      </c>
      <c r="C421" s="10">
        <f>YEAR(Orders[[#This Row],[Order_Date]])</f>
        <v>2022</v>
      </c>
      <c r="D421" t="s">
        <v>853</v>
      </c>
      <c r="E421" t="s">
        <v>91</v>
      </c>
      <c r="F421" s="10">
        <v>1</v>
      </c>
      <c r="G421" t="s">
        <v>6981</v>
      </c>
      <c r="H421" t="s">
        <v>6982</v>
      </c>
      <c r="I421" t="s">
        <v>3335</v>
      </c>
      <c r="J421" t="s">
        <v>1940</v>
      </c>
      <c r="K421" t="s">
        <v>1941</v>
      </c>
      <c r="L421" s="4">
        <v>8.73</v>
      </c>
      <c r="M421" s="4">
        <v>8.73</v>
      </c>
      <c r="N421" t="s">
        <v>6208</v>
      </c>
      <c r="O421" t="s">
        <v>6204</v>
      </c>
    </row>
    <row r="422" spans="1:15" x14ac:dyDescent="0.3">
      <c r="A422" t="s">
        <v>854</v>
      </c>
      <c r="B422" s="7">
        <v>43866</v>
      </c>
      <c r="C422" s="10">
        <f>YEAR(Orders[[#This Row],[Order_Date]])</f>
        <v>2020</v>
      </c>
      <c r="D422" t="s">
        <v>762</v>
      </c>
      <c r="E422" t="s">
        <v>136</v>
      </c>
      <c r="F422" s="10">
        <v>4</v>
      </c>
      <c r="G422" t="s">
        <v>6893</v>
      </c>
      <c r="H422" t="s">
        <v>6894</v>
      </c>
      <c r="I422" t="s">
        <v>3612</v>
      </c>
      <c r="J422" t="s">
        <v>1940</v>
      </c>
      <c r="K422" t="s">
        <v>1950</v>
      </c>
      <c r="L422" s="4">
        <v>7.77</v>
      </c>
      <c r="M422" s="4">
        <v>31.08</v>
      </c>
      <c r="N422" t="s">
        <v>6216</v>
      </c>
      <c r="O422" t="s">
        <v>6204</v>
      </c>
    </row>
    <row r="423" spans="1:15" x14ac:dyDescent="0.3">
      <c r="A423" t="s">
        <v>854</v>
      </c>
      <c r="B423" s="7">
        <v>43866</v>
      </c>
      <c r="C423" s="10">
        <f>YEAR(Orders[[#This Row],[Order_Date]])</f>
        <v>2020</v>
      </c>
      <c r="D423" t="s">
        <v>762</v>
      </c>
      <c r="E423" t="s">
        <v>131</v>
      </c>
      <c r="F423" s="10">
        <v>6</v>
      </c>
      <c r="G423" t="s">
        <v>6893</v>
      </c>
      <c r="H423" t="s">
        <v>6894</v>
      </c>
      <c r="I423" t="s">
        <v>3612</v>
      </c>
      <c r="J423" t="s">
        <v>1940</v>
      </c>
      <c r="K423" t="s">
        <v>1950</v>
      </c>
      <c r="L423" s="4">
        <v>22.884999999999998</v>
      </c>
      <c r="M423" s="4">
        <v>137.31</v>
      </c>
      <c r="N423" t="s">
        <v>6216</v>
      </c>
      <c r="O423" t="s">
        <v>6203</v>
      </c>
    </row>
    <row r="424" spans="1:15" x14ac:dyDescent="0.3">
      <c r="A424" t="s">
        <v>855</v>
      </c>
      <c r="B424" s="7">
        <v>43868</v>
      </c>
      <c r="C424" s="10">
        <f>YEAR(Orders[[#This Row],[Order_Date]])</f>
        <v>2020</v>
      </c>
      <c r="D424" t="s">
        <v>856</v>
      </c>
      <c r="E424" t="s">
        <v>85</v>
      </c>
      <c r="F424" s="10">
        <v>5</v>
      </c>
      <c r="G424" t="s">
        <v>6983</v>
      </c>
      <c r="H424" t="s">
        <v>6984</v>
      </c>
      <c r="I424" t="s">
        <v>3822</v>
      </c>
      <c r="J424" t="s">
        <v>1940</v>
      </c>
      <c r="K424" t="s">
        <v>1950</v>
      </c>
      <c r="L424" s="4">
        <v>5.97</v>
      </c>
      <c r="M424" s="4">
        <v>29.849999999999998</v>
      </c>
      <c r="N424" t="s">
        <v>6216</v>
      </c>
      <c r="O424" t="s">
        <v>6203</v>
      </c>
    </row>
    <row r="425" spans="1:15" x14ac:dyDescent="0.3">
      <c r="A425" t="s">
        <v>857</v>
      </c>
      <c r="B425" s="7">
        <v>44183</v>
      </c>
      <c r="C425" s="10">
        <f>YEAR(Orders[[#This Row],[Order_Date]])</f>
        <v>2020</v>
      </c>
      <c r="D425" t="s">
        <v>858</v>
      </c>
      <c r="E425" t="s">
        <v>35</v>
      </c>
      <c r="F425" s="10">
        <v>3</v>
      </c>
      <c r="G425" t="s">
        <v>6985</v>
      </c>
      <c r="H425" t="s">
        <v>6986</v>
      </c>
      <c r="I425" t="s">
        <v>2121</v>
      </c>
      <c r="J425" t="s">
        <v>1940</v>
      </c>
      <c r="K425" t="s">
        <v>1950</v>
      </c>
      <c r="L425" s="4">
        <v>5.97</v>
      </c>
      <c r="M425" s="4">
        <v>17.91</v>
      </c>
      <c r="N425" t="s">
        <v>6208</v>
      </c>
      <c r="O425" t="s">
        <v>6201</v>
      </c>
    </row>
    <row r="426" spans="1:15" x14ac:dyDescent="0.3">
      <c r="A426" t="s">
        <v>859</v>
      </c>
      <c r="B426" s="7">
        <v>44431</v>
      </c>
      <c r="C426" s="10">
        <f>YEAR(Orders[[#This Row],[Order_Date]])</f>
        <v>2021</v>
      </c>
      <c r="D426" t="s">
        <v>860</v>
      </c>
      <c r="E426" t="s">
        <v>189</v>
      </c>
      <c r="F426" s="10">
        <v>3</v>
      </c>
      <c r="G426" t="s">
        <v>6987</v>
      </c>
      <c r="H426" t="s">
        <v>6988</v>
      </c>
      <c r="I426" t="s">
        <v>2126</v>
      </c>
      <c r="J426" t="s">
        <v>1940</v>
      </c>
      <c r="K426" t="s">
        <v>1941</v>
      </c>
      <c r="L426" s="4">
        <v>8.91</v>
      </c>
      <c r="M426" s="4">
        <v>26.73</v>
      </c>
      <c r="N426" t="s">
        <v>6211</v>
      </c>
      <c r="O426" t="s">
        <v>6202</v>
      </c>
    </row>
    <row r="427" spans="1:15" x14ac:dyDescent="0.3">
      <c r="A427" t="s">
        <v>861</v>
      </c>
      <c r="B427" s="7">
        <v>44428</v>
      </c>
      <c r="C427" s="10">
        <f>YEAR(Orders[[#This Row],[Order_Date]])</f>
        <v>2021</v>
      </c>
      <c r="D427" t="s">
        <v>862</v>
      </c>
      <c r="E427" t="s">
        <v>192</v>
      </c>
      <c r="F427" s="10">
        <v>2</v>
      </c>
      <c r="G427" t="s">
        <v>6989</v>
      </c>
      <c r="H427" t="s">
        <v>6990</v>
      </c>
      <c r="I427" t="s">
        <v>2500</v>
      </c>
      <c r="J427" t="s">
        <v>1940</v>
      </c>
      <c r="K427" t="s">
        <v>1950</v>
      </c>
      <c r="L427" s="4">
        <v>8.9499999999999993</v>
      </c>
      <c r="M427" s="4">
        <v>17.899999999999999</v>
      </c>
      <c r="N427" t="s">
        <v>6216</v>
      </c>
      <c r="O427" t="s">
        <v>6201</v>
      </c>
    </row>
    <row r="428" spans="1:15" x14ac:dyDescent="0.3">
      <c r="A428" t="s">
        <v>863</v>
      </c>
      <c r="B428" s="7">
        <v>43556</v>
      </c>
      <c r="C428" s="10">
        <f>YEAR(Orders[[#This Row],[Order_Date]])</f>
        <v>2019</v>
      </c>
      <c r="D428" t="s">
        <v>864</v>
      </c>
      <c r="E428" t="s">
        <v>195</v>
      </c>
      <c r="F428" s="10">
        <v>4</v>
      </c>
      <c r="G428" t="s">
        <v>6991</v>
      </c>
      <c r="H428" t="s">
        <v>6992</v>
      </c>
      <c r="I428" t="s">
        <v>3838</v>
      </c>
      <c r="J428" t="s">
        <v>1948</v>
      </c>
      <c r="K428" t="s">
        <v>1941</v>
      </c>
      <c r="L428" s="4">
        <v>3.5849999999999995</v>
      </c>
      <c r="M428" s="4">
        <v>14.339999999999998</v>
      </c>
      <c r="N428" t="s">
        <v>6211</v>
      </c>
      <c r="O428" t="s">
        <v>6201</v>
      </c>
    </row>
    <row r="429" spans="1:15" x14ac:dyDescent="0.3">
      <c r="A429" t="s">
        <v>865</v>
      </c>
      <c r="B429" s="7">
        <v>44224</v>
      </c>
      <c r="C429" s="10">
        <f>YEAR(Orders[[#This Row],[Order_Date]])</f>
        <v>2021</v>
      </c>
      <c r="D429" t="s">
        <v>866</v>
      </c>
      <c r="E429" t="s">
        <v>184</v>
      </c>
      <c r="F429" s="10">
        <v>3</v>
      </c>
      <c r="G429" t="s">
        <v>6993</v>
      </c>
      <c r="H429" t="s">
        <v>6994</v>
      </c>
      <c r="I429" t="s">
        <v>3089</v>
      </c>
      <c r="J429" t="s">
        <v>1940</v>
      </c>
      <c r="K429" t="s">
        <v>1941</v>
      </c>
      <c r="L429" s="4">
        <v>25.874999999999996</v>
      </c>
      <c r="M429" s="4">
        <v>77.624999999999986</v>
      </c>
      <c r="N429" t="s">
        <v>6208</v>
      </c>
      <c r="O429" t="s">
        <v>6203</v>
      </c>
    </row>
    <row r="430" spans="1:15" x14ac:dyDescent="0.3">
      <c r="A430" t="s">
        <v>867</v>
      </c>
      <c r="B430" s="7">
        <v>43759</v>
      </c>
      <c r="C430" s="10">
        <f>YEAR(Orders[[#This Row],[Order_Date]])</f>
        <v>2019</v>
      </c>
      <c r="D430" t="s">
        <v>868</v>
      </c>
      <c r="E430" t="s">
        <v>202</v>
      </c>
      <c r="F430" s="10">
        <v>5</v>
      </c>
      <c r="G430" t="s">
        <v>6995</v>
      </c>
      <c r="H430" t="s">
        <v>6996</v>
      </c>
      <c r="I430" t="s">
        <v>2839</v>
      </c>
      <c r="J430" t="s">
        <v>1940</v>
      </c>
      <c r="K430" t="s">
        <v>1950</v>
      </c>
      <c r="L430" s="4">
        <v>11.95</v>
      </c>
      <c r="M430" s="4">
        <v>59.75</v>
      </c>
      <c r="N430" t="s">
        <v>6211</v>
      </c>
      <c r="O430" t="s">
        <v>6201</v>
      </c>
    </row>
    <row r="431" spans="1:15" x14ac:dyDescent="0.3">
      <c r="A431" t="s">
        <v>869</v>
      </c>
      <c r="B431" s="7">
        <v>44367</v>
      </c>
      <c r="C431" s="10">
        <f>YEAR(Orders[[#This Row],[Order_Date]])</f>
        <v>2021</v>
      </c>
      <c r="D431" t="s">
        <v>762</v>
      </c>
      <c r="E431" t="s">
        <v>19</v>
      </c>
      <c r="F431" s="10">
        <v>6</v>
      </c>
      <c r="G431" t="s">
        <v>6893</v>
      </c>
      <c r="H431" t="s">
        <v>6894</v>
      </c>
      <c r="I431" t="s">
        <v>3612</v>
      </c>
      <c r="J431" t="s">
        <v>1940</v>
      </c>
      <c r="K431" t="s">
        <v>1950</v>
      </c>
      <c r="L431" s="4">
        <v>12.95</v>
      </c>
      <c r="M431" s="4">
        <v>77.699999999999989</v>
      </c>
      <c r="N431" t="s">
        <v>6211</v>
      </c>
      <c r="O431" t="s">
        <v>6203</v>
      </c>
    </row>
    <row r="432" spans="1:15" x14ac:dyDescent="0.3">
      <c r="A432" t="s">
        <v>870</v>
      </c>
      <c r="B432" s="7">
        <v>44504</v>
      </c>
      <c r="C432" s="10">
        <f>YEAR(Orders[[#This Row],[Order_Date]])</f>
        <v>2021</v>
      </c>
      <c r="D432" t="s">
        <v>871</v>
      </c>
      <c r="E432" t="s">
        <v>114</v>
      </c>
      <c r="F432" s="10">
        <v>2</v>
      </c>
      <c r="G432" t="s">
        <v>6997</v>
      </c>
      <c r="H432" t="s">
        <v>6998</v>
      </c>
      <c r="I432" t="s">
        <v>3857</v>
      </c>
      <c r="J432" t="s">
        <v>1940</v>
      </c>
      <c r="K432" t="s">
        <v>1941</v>
      </c>
      <c r="L432" s="4">
        <v>2.6849999999999996</v>
      </c>
      <c r="M432" s="4">
        <v>5.3699999999999992</v>
      </c>
      <c r="N432" t="s">
        <v>6216</v>
      </c>
      <c r="O432" t="s">
        <v>6201</v>
      </c>
    </row>
    <row r="433" spans="1:15" x14ac:dyDescent="0.3">
      <c r="A433" t="s">
        <v>872</v>
      </c>
      <c r="B433" s="7">
        <v>44291</v>
      </c>
      <c r="C433" s="10">
        <f>YEAR(Orders[[#This Row],[Order_Date]])</f>
        <v>2021</v>
      </c>
      <c r="D433" t="s">
        <v>873</v>
      </c>
      <c r="E433" t="s">
        <v>543</v>
      </c>
      <c r="F433" s="10">
        <v>3</v>
      </c>
      <c r="G433" t="s">
        <v>6999</v>
      </c>
      <c r="H433" t="s">
        <v>7000</v>
      </c>
      <c r="I433" t="s">
        <v>3862</v>
      </c>
      <c r="J433" t="s">
        <v>1948</v>
      </c>
      <c r="K433" t="s">
        <v>1941</v>
      </c>
      <c r="L433" s="4">
        <v>27.945</v>
      </c>
      <c r="M433" s="4">
        <v>83.835000000000008</v>
      </c>
      <c r="N433" t="s">
        <v>6216</v>
      </c>
      <c r="O433" t="s">
        <v>6202</v>
      </c>
    </row>
    <row r="434" spans="1:15" x14ac:dyDescent="0.3">
      <c r="A434" t="s">
        <v>874</v>
      </c>
      <c r="B434" s="7">
        <v>43808</v>
      </c>
      <c r="C434" s="10">
        <f>YEAR(Orders[[#This Row],[Order_Date]])</f>
        <v>2019</v>
      </c>
      <c r="D434" t="s">
        <v>875</v>
      </c>
      <c r="E434" t="s">
        <v>74</v>
      </c>
      <c r="F434" s="10">
        <v>2</v>
      </c>
      <c r="G434" t="s">
        <v>7001</v>
      </c>
      <c r="H434" t="s">
        <v>7002</v>
      </c>
      <c r="I434" t="s">
        <v>3120</v>
      </c>
      <c r="J434" t="s">
        <v>1940</v>
      </c>
      <c r="K434" t="s">
        <v>1950</v>
      </c>
      <c r="L434" s="4">
        <v>11.25</v>
      </c>
      <c r="M434" s="4">
        <v>22.5</v>
      </c>
      <c r="N434" t="s">
        <v>6208</v>
      </c>
      <c r="O434" t="s">
        <v>6203</v>
      </c>
    </row>
    <row r="435" spans="1:15" x14ac:dyDescent="0.3">
      <c r="A435" t="s">
        <v>876</v>
      </c>
      <c r="B435" s="7">
        <v>44563</v>
      </c>
      <c r="C435" s="10">
        <f>YEAR(Orders[[#This Row],[Order_Date]])</f>
        <v>2022</v>
      </c>
      <c r="D435" t="s">
        <v>877</v>
      </c>
      <c r="E435" t="s">
        <v>210</v>
      </c>
      <c r="F435" s="10">
        <v>6</v>
      </c>
      <c r="G435" t="s">
        <v>7003</v>
      </c>
      <c r="H435" t="s">
        <v>7004</v>
      </c>
      <c r="I435" t="s">
        <v>2998</v>
      </c>
      <c r="J435" t="s">
        <v>1940</v>
      </c>
      <c r="K435" t="s">
        <v>1941</v>
      </c>
      <c r="L435" s="4">
        <v>33.464999999999996</v>
      </c>
      <c r="M435" s="4">
        <v>200.78999999999996</v>
      </c>
      <c r="N435" t="s">
        <v>6208</v>
      </c>
      <c r="O435" t="s">
        <v>6204</v>
      </c>
    </row>
    <row r="436" spans="1:15" x14ac:dyDescent="0.3">
      <c r="A436" t="s">
        <v>878</v>
      </c>
      <c r="B436" s="7">
        <v>43807</v>
      </c>
      <c r="C436" s="10">
        <f>YEAR(Orders[[#This Row],[Order_Date]])</f>
        <v>2019</v>
      </c>
      <c r="D436" t="s">
        <v>879</v>
      </c>
      <c r="E436" t="s">
        <v>74</v>
      </c>
      <c r="F436" s="10">
        <v>6</v>
      </c>
      <c r="G436" t="s">
        <v>7005</v>
      </c>
      <c r="H436" t="s">
        <v>7006</v>
      </c>
      <c r="I436" t="s">
        <v>2157</v>
      </c>
      <c r="J436" t="s">
        <v>1940</v>
      </c>
      <c r="K436" t="s">
        <v>1950</v>
      </c>
      <c r="L436" s="4">
        <v>11.25</v>
      </c>
      <c r="M436" s="4">
        <v>67.5</v>
      </c>
      <c r="N436" t="s">
        <v>6208</v>
      </c>
      <c r="O436" t="s">
        <v>6203</v>
      </c>
    </row>
    <row r="437" spans="1:15" x14ac:dyDescent="0.3">
      <c r="A437" t="s">
        <v>880</v>
      </c>
      <c r="B437" s="7">
        <v>44528</v>
      </c>
      <c r="C437" s="10">
        <f>YEAR(Orders[[#This Row],[Order_Date]])</f>
        <v>2021</v>
      </c>
      <c r="D437" t="s">
        <v>881</v>
      </c>
      <c r="E437" t="s">
        <v>16</v>
      </c>
      <c r="F437" s="10">
        <v>1</v>
      </c>
      <c r="G437" t="s">
        <v>7007</v>
      </c>
      <c r="H437" t="s">
        <v>7008</v>
      </c>
      <c r="I437" t="s">
        <v>3509</v>
      </c>
      <c r="J437" t="s">
        <v>1940</v>
      </c>
      <c r="K437" t="s">
        <v>1950</v>
      </c>
      <c r="L437" s="4">
        <v>8.25</v>
      </c>
      <c r="M437" s="4">
        <v>8.25</v>
      </c>
      <c r="N437" t="s">
        <v>6208</v>
      </c>
      <c r="O437" t="s">
        <v>6202</v>
      </c>
    </row>
    <row r="438" spans="1:15" x14ac:dyDescent="0.3">
      <c r="A438" t="s">
        <v>882</v>
      </c>
      <c r="B438" s="7">
        <v>44631</v>
      </c>
      <c r="C438" s="10">
        <f>YEAR(Orders[[#This Row],[Order_Date]])</f>
        <v>2022</v>
      </c>
      <c r="D438" t="s">
        <v>883</v>
      </c>
      <c r="E438" t="s">
        <v>32</v>
      </c>
      <c r="F438" s="10">
        <v>2</v>
      </c>
      <c r="G438" t="s">
        <v>7009</v>
      </c>
      <c r="H438" t="s">
        <v>7010</v>
      </c>
      <c r="I438" t="s">
        <v>2549</v>
      </c>
      <c r="J438" t="s">
        <v>1940</v>
      </c>
      <c r="K438" t="s">
        <v>1941</v>
      </c>
      <c r="L438" s="4">
        <v>4.7549999999999999</v>
      </c>
      <c r="M438" s="4">
        <v>9.51</v>
      </c>
      <c r="N438" t="s">
        <v>6211</v>
      </c>
      <c r="O438" t="s">
        <v>6204</v>
      </c>
    </row>
    <row r="439" spans="1:15" x14ac:dyDescent="0.3">
      <c r="A439" t="s">
        <v>884</v>
      </c>
      <c r="B439" s="7">
        <v>44213</v>
      </c>
      <c r="C439" s="10">
        <f>YEAR(Orders[[#This Row],[Order_Date]])</f>
        <v>2021</v>
      </c>
      <c r="D439" t="s">
        <v>885</v>
      </c>
      <c r="E439" t="s">
        <v>122</v>
      </c>
      <c r="F439" s="10">
        <v>1</v>
      </c>
      <c r="G439" t="s">
        <v>7011</v>
      </c>
      <c r="H439" t="s">
        <v>7012</v>
      </c>
      <c r="I439" t="s">
        <v>2026</v>
      </c>
      <c r="J439" t="s">
        <v>1940</v>
      </c>
      <c r="K439" t="s">
        <v>1950</v>
      </c>
      <c r="L439" s="4">
        <v>29.784999999999997</v>
      </c>
      <c r="M439" s="4">
        <v>29.784999999999997</v>
      </c>
      <c r="N439" t="s">
        <v>6216</v>
      </c>
      <c r="O439" t="s">
        <v>6204</v>
      </c>
    </row>
    <row r="440" spans="1:15" x14ac:dyDescent="0.3">
      <c r="A440" t="s">
        <v>886</v>
      </c>
      <c r="B440" s="7">
        <v>43483</v>
      </c>
      <c r="C440" s="10">
        <f>YEAR(Orders[[#This Row],[Order_Date]])</f>
        <v>2019</v>
      </c>
      <c r="D440" t="s">
        <v>887</v>
      </c>
      <c r="E440" t="s">
        <v>136</v>
      </c>
      <c r="F440" s="10">
        <v>2</v>
      </c>
      <c r="G440" t="s">
        <v>7013</v>
      </c>
      <c r="H440" t="s">
        <v>7014</v>
      </c>
      <c r="I440" t="s">
        <v>3491</v>
      </c>
      <c r="J440" t="s">
        <v>1940</v>
      </c>
      <c r="K440" t="s">
        <v>1950</v>
      </c>
      <c r="L440" s="4">
        <v>7.77</v>
      </c>
      <c r="M440" s="4">
        <v>15.54</v>
      </c>
      <c r="N440" t="s">
        <v>6216</v>
      </c>
      <c r="O440" t="s">
        <v>6204</v>
      </c>
    </row>
    <row r="441" spans="1:15" x14ac:dyDescent="0.3">
      <c r="A441" t="s">
        <v>888</v>
      </c>
      <c r="B441" s="7">
        <v>43562</v>
      </c>
      <c r="C441" s="10">
        <f>YEAR(Orders[[#This Row],[Order_Date]])</f>
        <v>2019</v>
      </c>
      <c r="D441" t="s">
        <v>889</v>
      </c>
      <c r="E441" t="s">
        <v>189</v>
      </c>
      <c r="F441" s="10">
        <v>4</v>
      </c>
      <c r="G441" t="s">
        <v>7015</v>
      </c>
      <c r="H441" t="s">
        <v>7016</v>
      </c>
      <c r="I441" t="s">
        <v>2030</v>
      </c>
      <c r="J441" t="s">
        <v>1948</v>
      </c>
      <c r="K441" t="s">
        <v>1950</v>
      </c>
      <c r="L441" s="4">
        <v>8.91</v>
      </c>
      <c r="M441" s="4">
        <v>35.64</v>
      </c>
      <c r="N441" t="s">
        <v>6211</v>
      </c>
      <c r="O441" t="s">
        <v>6202</v>
      </c>
    </row>
    <row r="442" spans="1:15" x14ac:dyDescent="0.3">
      <c r="A442" t="s">
        <v>890</v>
      </c>
      <c r="B442" s="7">
        <v>44230</v>
      </c>
      <c r="C442" s="10">
        <f>YEAR(Orders[[#This Row],[Order_Date]])</f>
        <v>2021</v>
      </c>
      <c r="D442" t="s">
        <v>891</v>
      </c>
      <c r="E442" t="s">
        <v>184</v>
      </c>
      <c r="F442" s="10">
        <v>4</v>
      </c>
      <c r="G442" t="s">
        <v>7017</v>
      </c>
      <c r="H442" t="s">
        <v>7018</v>
      </c>
      <c r="I442" t="s">
        <v>2349</v>
      </c>
      <c r="J442" t="s">
        <v>1940</v>
      </c>
      <c r="K442" t="s">
        <v>1941</v>
      </c>
      <c r="L442" s="4">
        <v>25.874999999999996</v>
      </c>
      <c r="M442" s="4">
        <v>103.49999999999999</v>
      </c>
      <c r="N442" t="s">
        <v>6208</v>
      </c>
      <c r="O442" t="s">
        <v>6203</v>
      </c>
    </row>
    <row r="443" spans="1:15" x14ac:dyDescent="0.3">
      <c r="A443" t="s">
        <v>892</v>
      </c>
      <c r="B443" s="7">
        <v>43573</v>
      </c>
      <c r="C443" s="10">
        <f>YEAR(Orders[[#This Row],[Order_Date]])</f>
        <v>2019</v>
      </c>
      <c r="D443" t="s">
        <v>893</v>
      </c>
      <c r="E443" t="s">
        <v>258</v>
      </c>
      <c r="F443" s="10">
        <v>3</v>
      </c>
      <c r="G443" t="s">
        <v>7019</v>
      </c>
      <c r="H443" t="s">
        <v>7020</v>
      </c>
      <c r="I443" t="s">
        <v>3192</v>
      </c>
      <c r="J443" t="s">
        <v>1948</v>
      </c>
      <c r="K443" t="s">
        <v>1941</v>
      </c>
      <c r="L443" s="4">
        <v>12.15</v>
      </c>
      <c r="M443" s="4">
        <v>36.450000000000003</v>
      </c>
      <c r="N443" t="s">
        <v>6216</v>
      </c>
      <c r="O443" t="s">
        <v>6202</v>
      </c>
    </row>
    <row r="444" spans="1:15" x14ac:dyDescent="0.3">
      <c r="A444" t="s">
        <v>894</v>
      </c>
      <c r="B444" s="7">
        <v>44384</v>
      </c>
      <c r="C444" s="10">
        <f>YEAR(Orders[[#This Row],[Order_Date]])</f>
        <v>2021</v>
      </c>
      <c r="D444" t="s">
        <v>895</v>
      </c>
      <c r="E444" t="s">
        <v>170</v>
      </c>
      <c r="F444" s="10">
        <v>5</v>
      </c>
      <c r="G444" t="s">
        <v>7021</v>
      </c>
      <c r="H444" t="s">
        <v>7022</v>
      </c>
      <c r="I444" t="s">
        <v>3906</v>
      </c>
      <c r="J444" t="s">
        <v>1940</v>
      </c>
      <c r="K444" t="s">
        <v>1950</v>
      </c>
      <c r="L444" s="4">
        <v>7.169999999999999</v>
      </c>
      <c r="M444" s="4">
        <v>35.849999999999994</v>
      </c>
      <c r="N444" t="s">
        <v>6211</v>
      </c>
      <c r="O444" t="s">
        <v>6201</v>
      </c>
    </row>
    <row r="445" spans="1:15" x14ac:dyDescent="0.3">
      <c r="A445" t="s">
        <v>896</v>
      </c>
      <c r="B445" s="7">
        <v>44250</v>
      </c>
      <c r="C445" s="10">
        <f>YEAR(Orders[[#This Row],[Order_Date]])</f>
        <v>2021</v>
      </c>
      <c r="D445" t="s">
        <v>897</v>
      </c>
      <c r="E445" t="s">
        <v>267</v>
      </c>
      <c r="F445" s="10">
        <v>5</v>
      </c>
      <c r="G445" t="s">
        <v>7023</v>
      </c>
      <c r="H445" t="s">
        <v>7024</v>
      </c>
      <c r="I445" t="s">
        <v>3911</v>
      </c>
      <c r="J445" t="s">
        <v>1948</v>
      </c>
      <c r="K445" t="s">
        <v>1941</v>
      </c>
      <c r="L445" s="4">
        <v>4.4550000000000001</v>
      </c>
      <c r="M445" s="4">
        <v>22.274999999999999</v>
      </c>
      <c r="N445" t="s">
        <v>6211</v>
      </c>
      <c r="O445" t="s">
        <v>6202</v>
      </c>
    </row>
    <row r="446" spans="1:15" x14ac:dyDescent="0.3">
      <c r="A446" t="s">
        <v>898</v>
      </c>
      <c r="B446" s="7">
        <v>44418</v>
      </c>
      <c r="C446" s="10">
        <f>YEAR(Orders[[#This Row],[Order_Date]])</f>
        <v>2021</v>
      </c>
      <c r="D446" t="s">
        <v>899</v>
      </c>
      <c r="E446" t="s">
        <v>77</v>
      </c>
      <c r="F446" s="10">
        <v>6</v>
      </c>
      <c r="G446" t="s">
        <v>7025</v>
      </c>
      <c r="H446" t="s">
        <v>7026</v>
      </c>
      <c r="I446" t="s">
        <v>3917</v>
      </c>
      <c r="J446" t="s">
        <v>1948</v>
      </c>
      <c r="K446" t="s">
        <v>1950</v>
      </c>
      <c r="L446" s="4">
        <v>4.125</v>
      </c>
      <c r="M446" s="4">
        <v>24.75</v>
      </c>
      <c r="N446" t="s">
        <v>6208</v>
      </c>
      <c r="O446" t="s">
        <v>6202</v>
      </c>
    </row>
    <row r="447" spans="1:15" x14ac:dyDescent="0.3">
      <c r="A447" t="s">
        <v>900</v>
      </c>
      <c r="B447" s="7">
        <v>43784</v>
      </c>
      <c r="C447" s="10">
        <f>YEAR(Orders[[#This Row],[Order_Date]])</f>
        <v>2019</v>
      </c>
      <c r="D447" t="s">
        <v>901</v>
      </c>
      <c r="E447" t="s">
        <v>210</v>
      </c>
      <c r="F447" s="10">
        <v>2</v>
      </c>
      <c r="G447" t="s">
        <v>7027</v>
      </c>
      <c r="H447" t="s">
        <v>7028</v>
      </c>
      <c r="I447" t="s">
        <v>3401</v>
      </c>
      <c r="J447" t="s">
        <v>1948</v>
      </c>
      <c r="K447" t="s">
        <v>1941</v>
      </c>
      <c r="L447" s="4">
        <v>33.464999999999996</v>
      </c>
      <c r="M447" s="4">
        <v>66.929999999999993</v>
      </c>
      <c r="N447" t="s">
        <v>6208</v>
      </c>
      <c r="O447" t="s">
        <v>6204</v>
      </c>
    </row>
    <row r="448" spans="1:15" x14ac:dyDescent="0.3">
      <c r="A448" t="s">
        <v>902</v>
      </c>
      <c r="B448" s="7">
        <v>43816</v>
      </c>
      <c r="C448" s="10">
        <f>YEAR(Orders[[#This Row],[Order_Date]])</f>
        <v>2019</v>
      </c>
      <c r="D448" t="s">
        <v>903</v>
      </c>
      <c r="E448" t="s">
        <v>91</v>
      </c>
      <c r="F448" s="10">
        <v>1</v>
      </c>
      <c r="G448" t="s">
        <v>7029</v>
      </c>
      <c r="H448" t="s">
        <v>7030</v>
      </c>
      <c r="I448" t="s">
        <v>2171</v>
      </c>
      <c r="J448" t="s">
        <v>2115</v>
      </c>
      <c r="K448" t="s">
        <v>1941</v>
      </c>
      <c r="L448" s="4">
        <v>8.73</v>
      </c>
      <c r="M448" s="4">
        <v>8.73</v>
      </c>
      <c r="N448" t="s">
        <v>6208</v>
      </c>
      <c r="O448" t="s">
        <v>6204</v>
      </c>
    </row>
    <row r="449" spans="1:15" x14ac:dyDescent="0.3">
      <c r="A449" t="s">
        <v>904</v>
      </c>
      <c r="B449" s="7">
        <v>43908</v>
      </c>
      <c r="C449" s="10">
        <f>YEAR(Orders[[#This Row],[Order_Date]])</f>
        <v>2020</v>
      </c>
      <c r="D449" t="s">
        <v>905</v>
      </c>
      <c r="E449" t="s">
        <v>35</v>
      </c>
      <c r="F449" s="10">
        <v>3</v>
      </c>
      <c r="G449" t="s">
        <v>7031</v>
      </c>
      <c r="H449" t="s">
        <v>7032</v>
      </c>
      <c r="I449" t="s">
        <v>3098</v>
      </c>
      <c r="J449" t="s">
        <v>1940</v>
      </c>
      <c r="K449" t="s">
        <v>1950</v>
      </c>
      <c r="L449" s="4">
        <v>5.97</v>
      </c>
      <c r="M449" s="4">
        <v>17.91</v>
      </c>
      <c r="N449" t="s">
        <v>6208</v>
      </c>
      <c r="O449" t="s">
        <v>6201</v>
      </c>
    </row>
    <row r="450" spans="1:15" x14ac:dyDescent="0.3">
      <c r="A450" t="s">
        <v>906</v>
      </c>
      <c r="B450" s="7">
        <v>44718</v>
      </c>
      <c r="C450" s="10">
        <f>YEAR(Orders[[#This Row],[Order_Date]])</f>
        <v>2022</v>
      </c>
      <c r="D450" t="s">
        <v>907</v>
      </c>
      <c r="E450" t="s">
        <v>170</v>
      </c>
      <c r="F450" s="10">
        <v>1</v>
      </c>
      <c r="G450" t="s">
        <v>7033</v>
      </c>
      <c r="H450" t="s">
        <v>7034</v>
      </c>
      <c r="I450" t="s">
        <v>3934</v>
      </c>
      <c r="J450" t="s">
        <v>1948</v>
      </c>
      <c r="K450" t="s">
        <v>1950</v>
      </c>
      <c r="L450" s="4">
        <v>7.169999999999999</v>
      </c>
      <c r="M450" s="4">
        <v>7.169999999999999</v>
      </c>
      <c r="N450" t="s">
        <v>6211</v>
      </c>
      <c r="O450" t="s">
        <v>6201</v>
      </c>
    </row>
    <row r="451" spans="1:15" x14ac:dyDescent="0.3">
      <c r="A451" t="s">
        <v>908</v>
      </c>
      <c r="B451" s="7">
        <v>44336</v>
      </c>
      <c r="C451" s="10">
        <f>YEAR(Orders[[#This Row],[Order_Date]])</f>
        <v>2021</v>
      </c>
      <c r="D451" t="s">
        <v>909</v>
      </c>
      <c r="E451" t="s">
        <v>114</v>
      </c>
      <c r="F451" s="10">
        <v>2</v>
      </c>
      <c r="G451" t="s">
        <v>7035</v>
      </c>
      <c r="H451" t="s">
        <v>7036</v>
      </c>
      <c r="I451" t="s">
        <v>2210</v>
      </c>
      <c r="J451" t="s">
        <v>1940</v>
      </c>
      <c r="K451" t="s">
        <v>1950</v>
      </c>
      <c r="L451" s="4">
        <v>2.6849999999999996</v>
      </c>
      <c r="M451" s="4">
        <v>5.3699999999999992</v>
      </c>
      <c r="N451" t="s">
        <v>6216</v>
      </c>
      <c r="O451" t="s">
        <v>6201</v>
      </c>
    </row>
    <row r="452" spans="1:15" x14ac:dyDescent="0.3">
      <c r="A452" t="s">
        <v>910</v>
      </c>
      <c r="B452" s="7">
        <v>44207</v>
      </c>
      <c r="C452" s="10">
        <f>YEAR(Orders[[#This Row],[Order_Date]])</f>
        <v>2021</v>
      </c>
      <c r="D452" t="s">
        <v>911</v>
      </c>
      <c r="E452" t="s">
        <v>32</v>
      </c>
      <c r="F452" s="10">
        <v>5</v>
      </c>
      <c r="G452" t="s">
        <v>7037</v>
      </c>
      <c r="H452" t="s">
        <v>7038</v>
      </c>
      <c r="I452" t="s">
        <v>3944</v>
      </c>
      <c r="J452" t="s">
        <v>1948</v>
      </c>
      <c r="K452" t="s">
        <v>1950</v>
      </c>
      <c r="L452" s="4">
        <v>4.7549999999999999</v>
      </c>
      <c r="M452" s="4">
        <v>23.774999999999999</v>
      </c>
      <c r="N452" t="s">
        <v>6211</v>
      </c>
      <c r="O452" t="s">
        <v>6204</v>
      </c>
    </row>
    <row r="453" spans="1:15" x14ac:dyDescent="0.3">
      <c r="A453" t="s">
        <v>912</v>
      </c>
      <c r="B453" s="7">
        <v>43518</v>
      </c>
      <c r="C453" s="10">
        <f>YEAR(Orders[[#This Row],[Order_Date]])</f>
        <v>2019</v>
      </c>
      <c r="D453" t="s">
        <v>913</v>
      </c>
      <c r="E453" t="s">
        <v>48</v>
      </c>
      <c r="F453" s="10">
        <v>2</v>
      </c>
      <c r="G453" t="s">
        <v>7039</v>
      </c>
      <c r="H453" t="s">
        <v>7040</v>
      </c>
      <c r="I453" t="s">
        <v>2299</v>
      </c>
      <c r="J453" t="s">
        <v>1940</v>
      </c>
      <c r="K453" t="s">
        <v>1941</v>
      </c>
      <c r="L453" s="4">
        <v>20.584999999999997</v>
      </c>
      <c r="M453" s="4">
        <v>41.169999999999995</v>
      </c>
      <c r="N453" t="s">
        <v>6216</v>
      </c>
      <c r="O453" t="s">
        <v>6201</v>
      </c>
    </row>
    <row r="454" spans="1:15" x14ac:dyDescent="0.3">
      <c r="A454" t="s">
        <v>914</v>
      </c>
      <c r="B454" s="7">
        <v>44524</v>
      </c>
      <c r="C454" s="10">
        <f>YEAR(Orders[[#This Row],[Order_Date]])</f>
        <v>2021</v>
      </c>
      <c r="D454" t="s">
        <v>887</v>
      </c>
      <c r="E454" t="s">
        <v>128</v>
      </c>
      <c r="F454" s="10">
        <v>3</v>
      </c>
      <c r="G454" t="s">
        <v>7013</v>
      </c>
      <c r="H454" t="s">
        <v>7014</v>
      </c>
      <c r="I454" t="s">
        <v>3491</v>
      </c>
      <c r="J454" t="s">
        <v>1940</v>
      </c>
      <c r="K454" t="s">
        <v>1950</v>
      </c>
      <c r="L454" s="4">
        <v>3.8849999999999998</v>
      </c>
      <c r="M454" s="4">
        <v>11.654999999999999</v>
      </c>
      <c r="N454" t="s">
        <v>6211</v>
      </c>
      <c r="O454" t="s">
        <v>6203</v>
      </c>
    </row>
    <row r="455" spans="1:15" x14ac:dyDescent="0.3">
      <c r="A455" t="s">
        <v>915</v>
      </c>
      <c r="B455" s="7">
        <v>44579</v>
      </c>
      <c r="C455" s="10">
        <f>YEAR(Orders[[#This Row],[Order_Date]])</f>
        <v>2022</v>
      </c>
      <c r="D455" t="s">
        <v>916</v>
      </c>
      <c r="E455" t="s">
        <v>96</v>
      </c>
      <c r="F455" s="10">
        <v>4</v>
      </c>
      <c r="G455" t="s">
        <v>7041</v>
      </c>
      <c r="H455" t="s">
        <v>7042</v>
      </c>
      <c r="I455" t="s">
        <v>3003</v>
      </c>
      <c r="J455" t="s">
        <v>1940</v>
      </c>
      <c r="K455" t="s">
        <v>1950</v>
      </c>
      <c r="L455" s="4">
        <v>9.51</v>
      </c>
      <c r="M455" s="4">
        <v>38.04</v>
      </c>
      <c r="N455" t="s">
        <v>6211</v>
      </c>
      <c r="O455" t="s">
        <v>6204</v>
      </c>
    </row>
    <row r="456" spans="1:15" x14ac:dyDescent="0.3">
      <c r="A456" t="s">
        <v>917</v>
      </c>
      <c r="B456" s="7">
        <v>44421</v>
      </c>
      <c r="C456" s="10">
        <f>YEAR(Orders[[#This Row],[Order_Date]])</f>
        <v>2021</v>
      </c>
      <c r="D456" t="s">
        <v>918</v>
      </c>
      <c r="E456" t="s">
        <v>48</v>
      </c>
      <c r="F456" s="10">
        <v>4</v>
      </c>
      <c r="G456" t="s">
        <v>7043</v>
      </c>
      <c r="H456" t="s">
        <v>7044</v>
      </c>
      <c r="I456" t="s">
        <v>3961</v>
      </c>
      <c r="J456" t="s">
        <v>1948</v>
      </c>
      <c r="K456" t="s">
        <v>1941</v>
      </c>
      <c r="L456" s="4">
        <v>20.584999999999997</v>
      </c>
      <c r="M456" s="4">
        <v>82.339999999999989</v>
      </c>
      <c r="N456" t="s">
        <v>6216</v>
      </c>
      <c r="O456" t="s">
        <v>6201</v>
      </c>
    </row>
    <row r="457" spans="1:15" x14ac:dyDescent="0.3">
      <c r="A457" t="s">
        <v>919</v>
      </c>
      <c r="B457" s="7">
        <v>43841</v>
      </c>
      <c r="C457" s="10">
        <f>YEAR(Orders[[#This Row],[Order_Date]])</f>
        <v>2020</v>
      </c>
      <c r="D457" t="s">
        <v>920</v>
      </c>
      <c r="E457" t="s">
        <v>32</v>
      </c>
      <c r="F457" s="10">
        <v>2</v>
      </c>
      <c r="G457" t="s">
        <v>7045</v>
      </c>
      <c r="H457" t="s">
        <v>7046</v>
      </c>
      <c r="I457" t="s">
        <v>3966</v>
      </c>
      <c r="J457" t="s">
        <v>1948</v>
      </c>
      <c r="K457" t="s">
        <v>1941</v>
      </c>
      <c r="L457" s="4">
        <v>4.7549999999999999</v>
      </c>
      <c r="M457" s="4">
        <v>9.51</v>
      </c>
      <c r="N457" t="s">
        <v>6211</v>
      </c>
      <c r="O457" t="s">
        <v>6204</v>
      </c>
    </row>
    <row r="458" spans="1:15" x14ac:dyDescent="0.3">
      <c r="A458" t="s">
        <v>921</v>
      </c>
      <c r="B458" s="7">
        <v>44017</v>
      </c>
      <c r="C458" s="10">
        <f>YEAR(Orders[[#This Row],[Order_Date]])</f>
        <v>2020</v>
      </c>
      <c r="D458" t="s">
        <v>922</v>
      </c>
      <c r="E458" t="s">
        <v>48</v>
      </c>
      <c r="F458" s="10">
        <v>2</v>
      </c>
      <c r="G458" t="s">
        <v>7047</v>
      </c>
      <c r="H458" t="s">
        <v>7048</v>
      </c>
      <c r="I458" t="s">
        <v>2280</v>
      </c>
      <c r="J458" t="s">
        <v>2115</v>
      </c>
      <c r="K458" t="s">
        <v>1950</v>
      </c>
      <c r="L458" s="4">
        <v>20.584999999999997</v>
      </c>
      <c r="M458" s="4">
        <v>41.169999999999995</v>
      </c>
      <c r="N458" t="s">
        <v>6216</v>
      </c>
      <c r="O458" t="s">
        <v>6201</v>
      </c>
    </row>
    <row r="459" spans="1:15" x14ac:dyDescent="0.3">
      <c r="A459" t="s">
        <v>923</v>
      </c>
      <c r="B459" s="7">
        <v>43671</v>
      </c>
      <c r="C459" s="10">
        <f>YEAR(Orders[[#This Row],[Order_Date]])</f>
        <v>2019</v>
      </c>
      <c r="D459" t="s">
        <v>924</v>
      </c>
      <c r="E459" t="s">
        <v>96</v>
      </c>
      <c r="F459" s="10">
        <v>5</v>
      </c>
      <c r="G459" t="s">
        <v>7049</v>
      </c>
      <c r="H459" t="s">
        <v>7050</v>
      </c>
      <c r="I459" t="s">
        <v>2162</v>
      </c>
      <c r="J459" t="s">
        <v>1940</v>
      </c>
      <c r="K459" t="s">
        <v>1950</v>
      </c>
      <c r="L459" s="4">
        <v>9.51</v>
      </c>
      <c r="M459" s="4">
        <v>47.55</v>
      </c>
      <c r="N459" t="s">
        <v>6211</v>
      </c>
      <c r="O459" t="s">
        <v>6204</v>
      </c>
    </row>
    <row r="460" spans="1:15" x14ac:dyDescent="0.3">
      <c r="A460" t="s">
        <v>925</v>
      </c>
      <c r="B460" s="7">
        <v>44707</v>
      </c>
      <c r="C460" s="10">
        <f>YEAR(Orders[[#This Row],[Order_Date]])</f>
        <v>2022</v>
      </c>
      <c r="D460" t="s">
        <v>926</v>
      </c>
      <c r="E460" t="s">
        <v>74</v>
      </c>
      <c r="F460" s="10">
        <v>4</v>
      </c>
      <c r="G460" t="s">
        <v>7051</v>
      </c>
      <c r="H460" t="s">
        <v>7052</v>
      </c>
      <c r="I460" t="s">
        <v>2139</v>
      </c>
      <c r="J460" t="s">
        <v>1940</v>
      </c>
      <c r="K460" t="s">
        <v>1950</v>
      </c>
      <c r="L460" s="4">
        <v>11.25</v>
      </c>
      <c r="M460" s="4">
        <v>45</v>
      </c>
      <c r="N460" t="s">
        <v>6208</v>
      </c>
      <c r="O460" t="s">
        <v>6203</v>
      </c>
    </row>
    <row r="461" spans="1:15" x14ac:dyDescent="0.3">
      <c r="A461" t="s">
        <v>927</v>
      </c>
      <c r="B461" s="7">
        <v>43840</v>
      </c>
      <c r="C461" s="10">
        <f>YEAR(Orders[[#This Row],[Order_Date]])</f>
        <v>2020</v>
      </c>
      <c r="D461" t="s">
        <v>928</v>
      </c>
      <c r="E461" t="s">
        <v>32</v>
      </c>
      <c r="F461" s="10">
        <v>5</v>
      </c>
      <c r="G461" t="s">
        <v>7053</v>
      </c>
      <c r="H461" t="s">
        <v>7054</v>
      </c>
      <c r="I461" t="s">
        <v>2136</v>
      </c>
      <c r="J461" t="s">
        <v>1940</v>
      </c>
      <c r="K461" t="s">
        <v>1950</v>
      </c>
      <c r="L461" s="4">
        <v>4.7549999999999999</v>
      </c>
      <c r="M461" s="4">
        <v>23.774999999999999</v>
      </c>
      <c r="N461" t="s">
        <v>6211</v>
      </c>
      <c r="O461" t="s">
        <v>6204</v>
      </c>
    </row>
    <row r="462" spans="1:15" x14ac:dyDescent="0.3">
      <c r="A462" t="s">
        <v>929</v>
      </c>
      <c r="B462" s="7">
        <v>43602</v>
      </c>
      <c r="C462" s="10">
        <f>YEAR(Orders[[#This Row],[Order_Date]])</f>
        <v>2019</v>
      </c>
      <c r="D462" t="s">
        <v>930</v>
      </c>
      <c r="E462" t="s">
        <v>159</v>
      </c>
      <c r="F462" s="10">
        <v>3</v>
      </c>
      <c r="G462" t="s">
        <v>7055</v>
      </c>
      <c r="H462" t="s">
        <v>7056</v>
      </c>
      <c r="I462" t="s">
        <v>3988</v>
      </c>
      <c r="J462" t="s">
        <v>1948</v>
      </c>
      <c r="K462" t="s">
        <v>1941</v>
      </c>
      <c r="L462" s="4">
        <v>5.3699999999999992</v>
      </c>
      <c r="M462" s="4">
        <v>16.11</v>
      </c>
      <c r="N462" t="s">
        <v>6216</v>
      </c>
      <c r="O462" t="s">
        <v>6201</v>
      </c>
    </row>
    <row r="463" spans="1:15" x14ac:dyDescent="0.3">
      <c r="A463" t="s">
        <v>931</v>
      </c>
      <c r="B463" s="7">
        <v>44036</v>
      </c>
      <c r="C463" s="10">
        <f>YEAR(Orders[[#This Row],[Order_Date]])</f>
        <v>2020</v>
      </c>
      <c r="D463" t="s">
        <v>932</v>
      </c>
      <c r="E463" t="s">
        <v>114</v>
      </c>
      <c r="F463" s="10">
        <v>4</v>
      </c>
      <c r="G463" t="s">
        <v>7057</v>
      </c>
      <c r="H463" t="s">
        <v>7058</v>
      </c>
      <c r="I463" t="s">
        <v>3994</v>
      </c>
      <c r="J463" t="s">
        <v>2115</v>
      </c>
      <c r="K463" t="s">
        <v>1941</v>
      </c>
      <c r="L463" s="4">
        <v>2.6849999999999996</v>
      </c>
      <c r="M463" s="4">
        <v>10.739999999999998</v>
      </c>
      <c r="N463" t="s">
        <v>6216</v>
      </c>
      <c r="O463" t="s">
        <v>6201</v>
      </c>
    </row>
    <row r="464" spans="1:15" x14ac:dyDescent="0.3">
      <c r="A464" t="s">
        <v>933</v>
      </c>
      <c r="B464" s="7">
        <v>44124</v>
      </c>
      <c r="C464" s="10">
        <f>YEAR(Orders[[#This Row],[Order_Date]])</f>
        <v>2020</v>
      </c>
      <c r="D464" t="s">
        <v>934</v>
      </c>
      <c r="E464" t="s">
        <v>40</v>
      </c>
      <c r="F464" s="10">
        <v>5</v>
      </c>
      <c r="G464" t="s">
        <v>7059</v>
      </c>
      <c r="H464" t="s">
        <v>7060</v>
      </c>
      <c r="I464" t="s">
        <v>3048</v>
      </c>
      <c r="J464" t="s">
        <v>1940</v>
      </c>
      <c r="K464" t="s">
        <v>1941</v>
      </c>
      <c r="L464" s="4">
        <v>9.9499999999999993</v>
      </c>
      <c r="M464" s="4">
        <v>49.75</v>
      </c>
      <c r="N464" t="s">
        <v>6216</v>
      </c>
      <c r="O464" t="s">
        <v>6203</v>
      </c>
    </row>
    <row r="465" spans="1:15" x14ac:dyDescent="0.3">
      <c r="A465" t="s">
        <v>935</v>
      </c>
      <c r="B465" s="7">
        <v>43730</v>
      </c>
      <c r="C465" s="10">
        <f>YEAR(Orders[[#This Row],[Order_Date]])</f>
        <v>2019</v>
      </c>
      <c r="D465" t="s">
        <v>936</v>
      </c>
      <c r="E465" t="s">
        <v>22</v>
      </c>
      <c r="F465" s="10">
        <v>2</v>
      </c>
      <c r="G465" t="s">
        <v>7061</v>
      </c>
      <c r="H465" t="s">
        <v>7062</v>
      </c>
      <c r="I465" t="s">
        <v>4004</v>
      </c>
      <c r="J465" t="s">
        <v>1948</v>
      </c>
      <c r="K465" t="s">
        <v>1950</v>
      </c>
      <c r="L465" s="4">
        <v>13.75</v>
      </c>
      <c r="M465" s="4">
        <v>27.5</v>
      </c>
      <c r="N465" t="s">
        <v>6208</v>
      </c>
      <c r="O465" t="s">
        <v>6202</v>
      </c>
    </row>
    <row r="466" spans="1:15" x14ac:dyDescent="0.3">
      <c r="A466" t="s">
        <v>937</v>
      </c>
      <c r="B466" s="7">
        <v>43989</v>
      </c>
      <c r="C466" s="10">
        <f>YEAR(Orders[[#This Row],[Order_Date]])</f>
        <v>2020</v>
      </c>
      <c r="D466" t="s">
        <v>938</v>
      </c>
      <c r="E466" t="s">
        <v>122</v>
      </c>
      <c r="F466" s="10">
        <v>4</v>
      </c>
      <c r="G466" t="s">
        <v>7063</v>
      </c>
      <c r="H466" t="s">
        <v>7064</v>
      </c>
      <c r="I466" t="s">
        <v>2871</v>
      </c>
      <c r="J466" t="s">
        <v>2115</v>
      </c>
      <c r="K466" t="s">
        <v>1950</v>
      </c>
      <c r="L466" s="4">
        <v>29.784999999999997</v>
      </c>
      <c r="M466" s="4">
        <v>119.13999999999999</v>
      </c>
      <c r="N466" t="s">
        <v>6216</v>
      </c>
      <c r="O466" t="s">
        <v>6204</v>
      </c>
    </row>
    <row r="467" spans="1:15" x14ac:dyDescent="0.3">
      <c r="A467" t="s">
        <v>939</v>
      </c>
      <c r="B467" s="7">
        <v>43814</v>
      </c>
      <c r="C467" s="10">
        <f>YEAR(Orders[[#This Row],[Order_Date]])</f>
        <v>2019</v>
      </c>
      <c r="D467" t="s">
        <v>940</v>
      </c>
      <c r="E467" t="s">
        <v>48</v>
      </c>
      <c r="F467" s="10">
        <v>1</v>
      </c>
      <c r="G467" t="s">
        <v>7065</v>
      </c>
      <c r="H467" t="s">
        <v>7066</v>
      </c>
      <c r="I467" t="s">
        <v>3411</v>
      </c>
      <c r="J467" t="s">
        <v>1940</v>
      </c>
      <c r="K467" t="s">
        <v>1941</v>
      </c>
      <c r="L467" s="4">
        <v>20.584999999999997</v>
      </c>
      <c r="M467" s="4">
        <v>20.584999999999997</v>
      </c>
      <c r="N467" t="s">
        <v>6216</v>
      </c>
      <c r="O467" t="s">
        <v>6201</v>
      </c>
    </row>
    <row r="468" spans="1:15" x14ac:dyDescent="0.3">
      <c r="A468" t="s">
        <v>941</v>
      </c>
      <c r="B468" s="7">
        <v>44171</v>
      </c>
      <c r="C468" s="10">
        <f>YEAR(Orders[[#This Row],[Order_Date]])</f>
        <v>2020</v>
      </c>
      <c r="D468" t="s">
        <v>942</v>
      </c>
      <c r="E468" t="s">
        <v>67</v>
      </c>
      <c r="F468" s="10">
        <v>3</v>
      </c>
      <c r="G468" t="s">
        <v>7067</v>
      </c>
      <c r="H468" t="s">
        <v>7068</v>
      </c>
      <c r="I468" t="s">
        <v>4018</v>
      </c>
      <c r="J468" t="s">
        <v>1940</v>
      </c>
      <c r="K468" t="s">
        <v>1941</v>
      </c>
      <c r="L468" s="4">
        <v>2.9849999999999999</v>
      </c>
      <c r="M468" s="4">
        <v>8.9550000000000001</v>
      </c>
      <c r="N468" t="s">
        <v>6216</v>
      </c>
      <c r="O468" t="s">
        <v>6203</v>
      </c>
    </row>
    <row r="469" spans="1:15" x14ac:dyDescent="0.3">
      <c r="A469" t="s">
        <v>943</v>
      </c>
      <c r="B469" s="7">
        <v>44536</v>
      </c>
      <c r="C469" s="10">
        <f>YEAR(Orders[[#This Row],[Order_Date]])</f>
        <v>2021</v>
      </c>
      <c r="D469" t="s">
        <v>944</v>
      </c>
      <c r="E469" t="s">
        <v>85</v>
      </c>
      <c r="F469" s="10">
        <v>1</v>
      </c>
      <c r="G469" t="s">
        <v>7069</v>
      </c>
      <c r="H469" t="s">
        <v>7070</v>
      </c>
      <c r="I469" t="s">
        <v>4023</v>
      </c>
      <c r="J469" t="s">
        <v>1940</v>
      </c>
      <c r="K469" t="s">
        <v>1950</v>
      </c>
      <c r="L469" s="4">
        <v>5.97</v>
      </c>
      <c r="M469" s="4">
        <v>5.97</v>
      </c>
      <c r="N469" t="s">
        <v>6216</v>
      </c>
      <c r="O469" t="s">
        <v>6203</v>
      </c>
    </row>
    <row r="470" spans="1:15" x14ac:dyDescent="0.3">
      <c r="A470" t="s">
        <v>945</v>
      </c>
      <c r="B470" s="7">
        <v>44023</v>
      </c>
      <c r="C470" s="10">
        <f>YEAR(Orders[[#This Row],[Order_Date]])</f>
        <v>2020</v>
      </c>
      <c r="D470" t="s">
        <v>946</v>
      </c>
      <c r="E470" t="s">
        <v>22</v>
      </c>
      <c r="F470" s="10">
        <v>3</v>
      </c>
      <c r="G470" t="s">
        <v>7071</v>
      </c>
      <c r="H470" t="s">
        <v>7072</v>
      </c>
      <c r="I470" t="s">
        <v>4027</v>
      </c>
      <c r="J470" t="s">
        <v>1940</v>
      </c>
      <c r="K470" t="s">
        <v>1941</v>
      </c>
      <c r="L470" s="4">
        <v>13.75</v>
      </c>
      <c r="M470" s="4">
        <v>41.25</v>
      </c>
      <c r="N470" t="s">
        <v>6208</v>
      </c>
      <c r="O470" t="s">
        <v>6202</v>
      </c>
    </row>
    <row r="471" spans="1:15" x14ac:dyDescent="0.3">
      <c r="A471" t="s">
        <v>947</v>
      </c>
      <c r="B471" s="7">
        <v>44375</v>
      </c>
      <c r="C471" s="10">
        <f>YEAR(Orders[[#This Row],[Order_Date]])</f>
        <v>2021</v>
      </c>
      <c r="D471" t="s">
        <v>948</v>
      </c>
      <c r="E471" t="s">
        <v>267</v>
      </c>
      <c r="F471" s="10">
        <v>5</v>
      </c>
      <c r="G471" t="s">
        <v>7073</v>
      </c>
      <c r="H471" t="s">
        <v>7074</v>
      </c>
      <c r="I471" t="s">
        <v>4068</v>
      </c>
      <c r="J471" t="s">
        <v>1940</v>
      </c>
      <c r="K471" t="s">
        <v>1941</v>
      </c>
      <c r="L471" s="4">
        <v>4.4550000000000001</v>
      </c>
      <c r="M471" s="4">
        <v>22.274999999999999</v>
      </c>
      <c r="N471" t="s">
        <v>6211</v>
      </c>
      <c r="O471" t="s">
        <v>6202</v>
      </c>
    </row>
    <row r="472" spans="1:15" x14ac:dyDescent="0.3">
      <c r="A472" t="s">
        <v>949</v>
      </c>
      <c r="B472" s="7">
        <v>44656</v>
      </c>
      <c r="C472" s="10">
        <f>YEAR(Orders[[#This Row],[Order_Date]])</f>
        <v>2022</v>
      </c>
      <c r="D472" t="s">
        <v>950</v>
      </c>
      <c r="E472" t="s">
        <v>80</v>
      </c>
      <c r="F472" s="10">
        <v>1</v>
      </c>
      <c r="G472" t="s">
        <v>7075</v>
      </c>
      <c r="H472" t="s">
        <v>7076</v>
      </c>
      <c r="I472" t="s">
        <v>3681</v>
      </c>
      <c r="J472" t="s">
        <v>1940</v>
      </c>
      <c r="K472" t="s">
        <v>1941</v>
      </c>
      <c r="L472" s="4">
        <v>6.75</v>
      </c>
      <c r="M472" s="4">
        <v>6.75</v>
      </c>
      <c r="N472" t="s">
        <v>6208</v>
      </c>
      <c r="O472" t="s">
        <v>6203</v>
      </c>
    </row>
    <row r="473" spans="1:15" x14ac:dyDescent="0.3">
      <c r="A473" t="s">
        <v>951</v>
      </c>
      <c r="B473" s="7">
        <v>44644</v>
      </c>
      <c r="C473" s="10">
        <f>YEAR(Orders[[#This Row],[Order_Date]])</f>
        <v>2022</v>
      </c>
      <c r="D473" t="s">
        <v>952</v>
      </c>
      <c r="E473" t="s">
        <v>210</v>
      </c>
      <c r="F473" s="10">
        <v>4</v>
      </c>
      <c r="G473" t="s">
        <v>7077</v>
      </c>
      <c r="H473" t="s">
        <v>7078</v>
      </c>
      <c r="I473" t="s">
        <v>3509</v>
      </c>
      <c r="J473" t="s">
        <v>1940</v>
      </c>
      <c r="K473" t="s">
        <v>1941</v>
      </c>
      <c r="L473" s="4">
        <v>33.464999999999996</v>
      </c>
      <c r="M473" s="4">
        <v>133.85999999999999</v>
      </c>
      <c r="N473" t="s">
        <v>6208</v>
      </c>
      <c r="O473" t="s">
        <v>6204</v>
      </c>
    </row>
    <row r="474" spans="1:15" x14ac:dyDescent="0.3">
      <c r="A474" t="s">
        <v>953</v>
      </c>
      <c r="B474" s="7">
        <v>43869</v>
      </c>
      <c r="C474" s="10">
        <f>YEAR(Orders[[#This Row],[Order_Date]])</f>
        <v>2020</v>
      </c>
      <c r="D474" t="s">
        <v>954</v>
      </c>
      <c r="E474" t="s">
        <v>67</v>
      </c>
      <c r="F474" s="10">
        <v>2</v>
      </c>
      <c r="G474" t="s">
        <v>7079</v>
      </c>
      <c r="H474" t="s">
        <v>7080</v>
      </c>
      <c r="I474" t="s">
        <v>2987</v>
      </c>
      <c r="J474" t="s">
        <v>1940</v>
      </c>
      <c r="K474" t="s">
        <v>1950</v>
      </c>
      <c r="L474" s="4">
        <v>2.9849999999999999</v>
      </c>
      <c r="M474" s="4">
        <v>5.97</v>
      </c>
      <c r="N474" t="s">
        <v>6216</v>
      </c>
      <c r="O474" t="s">
        <v>6203</v>
      </c>
    </row>
    <row r="475" spans="1:15" x14ac:dyDescent="0.3">
      <c r="A475" t="s">
        <v>955</v>
      </c>
      <c r="B475" s="7">
        <v>44603</v>
      </c>
      <c r="C475" s="10">
        <f>YEAR(Orders[[#This Row],[Order_Date]])</f>
        <v>2022</v>
      </c>
      <c r="D475" t="s">
        <v>956</v>
      </c>
      <c r="E475" t="s">
        <v>19</v>
      </c>
      <c r="F475" s="10">
        <v>2</v>
      </c>
      <c r="G475" t="s">
        <v>7081</v>
      </c>
      <c r="H475" t="s">
        <v>7082</v>
      </c>
      <c r="I475" t="s">
        <v>3491</v>
      </c>
      <c r="J475" t="s">
        <v>1940</v>
      </c>
      <c r="K475" t="s">
        <v>1950</v>
      </c>
      <c r="L475" s="4">
        <v>12.95</v>
      </c>
      <c r="M475" s="4">
        <v>25.9</v>
      </c>
      <c r="N475" t="s">
        <v>6211</v>
      </c>
      <c r="O475" t="s">
        <v>6203</v>
      </c>
    </row>
    <row r="476" spans="1:15" x14ac:dyDescent="0.3">
      <c r="A476" t="s">
        <v>957</v>
      </c>
      <c r="B476" s="7">
        <v>44014</v>
      </c>
      <c r="C476" s="10">
        <f>YEAR(Orders[[#This Row],[Order_Date]])</f>
        <v>2020</v>
      </c>
      <c r="D476" t="s">
        <v>958</v>
      </c>
      <c r="E476" t="s">
        <v>125</v>
      </c>
      <c r="F476" s="10">
        <v>1</v>
      </c>
      <c r="G476" t="s">
        <v>7083</v>
      </c>
      <c r="H476" t="s">
        <v>7084</v>
      </c>
      <c r="I476" t="s">
        <v>3079</v>
      </c>
      <c r="J476" t="s">
        <v>1948</v>
      </c>
      <c r="K476" t="s">
        <v>1941</v>
      </c>
      <c r="L476" s="4">
        <v>31.624999999999996</v>
      </c>
      <c r="M476" s="4">
        <v>31.624999999999996</v>
      </c>
      <c r="N476" t="s">
        <v>6208</v>
      </c>
      <c r="O476" t="s">
        <v>6202</v>
      </c>
    </row>
    <row r="477" spans="1:15" x14ac:dyDescent="0.3">
      <c r="A477" t="s">
        <v>959</v>
      </c>
      <c r="B477" s="7">
        <v>44767</v>
      </c>
      <c r="C477" s="10">
        <f>YEAR(Orders[[#This Row],[Order_Date]])</f>
        <v>2022</v>
      </c>
      <c r="D477" t="s">
        <v>960</v>
      </c>
      <c r="E477" t="s">
        <v>90</v>
      </c>
      <c r="F477" s="10">
        <v>2</v>
      </c>
      <c r="G477" t="s">
        <v>7085</v>
      </c>
      <c r="H477" t="s">
        <v>7086</v>
      </c>
      <c r="I477" t="s">
        <v>4055</v>
      </c>
      <c r="J477" t="s">
        <v>1940</v>
      </c>
      <c r="K477" t="s">
        <v>1950</v>
      </c>
      <c r="L477" s="4">
        <v>4.3650000000000002</v>
      </c>
      <c r="M477" s="4">
        <v>8.73</v>
      </c>
      <c r="N477" t="s">
        <v>6208</v>
      </c>
      <c r="O477" t="s">
        <v>6204</v>
      </c>
    </row>
    <row r="478" spans="1:15" x14ac:dyDescent="0.3">
      <c r="A478" t="s">
        <v>961</v>
      </c>
      <c r="B478" s="7">
        <v>44274</v>
      </c>
      <c r="C478" s="10">
        <f>YEAR(Orders[[#This Row],[Order_Date]])</f>
        <v>2021</v>
      </c>
      <c r="D478" t="s">
        <v>962</v>
      </c>
      <c r="E478" t="s">
        <v>267</v>
      </c>
      <c r="F478" s="10">
        <v>6</v>
      </c>
      <c r="G478" t="s">
        <v>7087</v>
      </c>
      <c r="H478" t="s">
        <v>7088</v>
      </c>
      <c r="I478" t="s">
        <v>2162</v>
      </c>
      <c r="J478" t="s">
        <v>1940</v>
      </c>
      <c r="K478" t="s">
        <v>1941</v>
      </c>
      <c r="L478" s="4">
        <v>4.4550000000000001</v>
      </c>
      <c r="M478" s="4">
        <v>26.73</v>
      </c>
      <c r="N478" t="s">
        <v>6211</v>
      </c>
      <c r="O478" t="s">
        <v>6202</v>
      </c>
    </row>
    <row r="479" spans="1:15" x14ac:dyDescent="0.3">
      <c r="A479" t="s">
        <v>963</v>
      </c>
      <c r="B479" s="7">
        <v>43962</v>
      </c>
      <c r="C479" s="10">
        <f>YEAR(Orders[[#This Row],[Order_Date]])</f>
        <v>2020</v>
      </c>
      <c r="D479" t="s">
        <v>964</v>
      </c>
      <c r="E479" t="s">
        <v>90</v>
      </c>
      <c r="F479" s="10">
        <v>6</v>
      </c>
      <c r="G479" t="s">
        <v>7089</v>
      </c>
      <c r="H479" t="s">
        <v>7090</v>
      </c>
      <c r="I479" t="s">
        <v>3514</v>
      </c>
      <c r="J479" t="s">
        <v>1940</v>
      </c>
      <c r="K479" t="s">
        <v>1950</v>
      </c>
      <c r="L479" s="4">
        <v>4.3650000000000002</v>
      </c>
      <c r="M479" s="4">
        <v>26.19</v>
      </c>
      <c r="N479" t="s">
        <v>6208</v>
      </c>
      <c r="O479" t="s">
        <v>6204</v>
      </c>
    </row>
    <row r="480" spans="1:15" x14ac:dyDescent="0.3">
      <c r="A480" t="s">
        <v>965</v>
      </c>
      <c r="B480" s="7">
        <v>43624</v>
      </c>
      <c r="C480" s="10">
        <f>YEAR(Orders[[#This Row],[Order_Date]])</f>
        <v>2019</v>
      </c>
      <c r="D480" t="s">
        <v>948</v>
      </c>
      <c r="E480" t="s">
        <v>192</v>
      </c>
      <c r="F480" s="10">
        <v>6</v>
      </c>
      <c r="G480" t="s">
        <v>7073</v>
      </c>
      <c r="H480" t="s">
        <v>7074</v>
      </c>
      <c r="I480" t="s">
        <v>4068</v>
      </c>
      <c r="J480" t="s">
        <v>1940</v>
      </c>
      <c r="K480" t="s">
        <v>1941</v>
      </c>
      <c r="L480" s="4">
        <v>8.9499999999999993</v>
      </c>
      <c r="M480" s="4">
        <v>53.699999999999996</v>
      </c>
      <c r="N480" t="s">
        <v>6216</v>
      </c>
      <c r="O480" t="s">
        <v>6201</v>
      </c>
    </row>
    <row r="481" spans="1:15" x14ac:dyDescent="0.3">
      <c r="A481" t="s">
        <v>965</v>
      </c>
      <c r="B481" s="7">
        <v>43624</v>
      </c>
      <c r="C481" s="10">
        <f>YEAR(Orders[[#This Row],[Order_Date]])</f>
        <v>2019</v>
      </c>
      <c r="D481" t="s">
        <v>948</v>
      </c>
      <c r="E481" t="s">
        <v>125</v>
      </c>
      <c r="F481" s="10">
        <v>4</v>
      </c>
      <c r="G481" t="s">
        <v>7073</v>
      </c>
      <c r="H481" t="s">
        <v>7074</v>
      </c>
      <c r="I481" t="s">
        <v>4068</v>
      </c>
      <c r="J481" t="s">
        <v>1940</v>
      </c>
      <c r="K481" t="s">
        <v>1941</v>
      </c>
      <c r="L481" s="4">
        <v>31.624999999999996</v>
      </c>
      <c r="M481" s="4">
        <v>126.49999999999999</v>
      </c>
      <c r="N481" t="s">
        <v>6208</v>
      </c>
      <c r="O481" t="s">
        <v>6202</v>
      </c>
    </row>
    <row r="482" spans="1:15" x14ac:dyDescent="0.3">
      <c r="A482" t="s">
        <v>965</v>
      </c>
      <c r="B482" s="7">
        <v>43624</v>
      </c>
      <c r="C482" s="10">
        <f>YEAR(Orders[[#This Row],[Order_Date]])</f>
        <v>2019</v>
      </c>
      <c r="D482" t="s">
        <v>948</v>
      </c>
      <c r="E482" t="s">
        <v>77</v>
      </c>
      <c r="F482" s="10">
        <v>1</v>
      </c>
      <c r="G482" t="s">
        <v>7073</v>
      </c>
      <c r="H482" t="s">
        <v>7074</v>
      </c>
      <c r="I482" t="s">
        <v>4068</v>
      </c>
      <c r="J482" t="s">
        <v>1940</v>
      </c>
      <c r="K482" t="s">
        <v>1941</v>
      </c>
      <c r="L482" s="4">
        <v>4.125</v>
      </c>
      <c r="M482" s="4">
        <v>4.125</v>
      </c>
      <c r="N482" t="s">
        <v>6208</v>
      </c>
      <c r="O482" t="s">
        <v>6202</v>
      </c>
    </row>
    <row r="483" spans="1:15" x14ac:dyDescent="0.3">
      <c r="A483" t="s">
        <v>966</v>
      </c>
      <c r="B483" s="7">
        <v>43747</v>
      </c>
      <c r="C483" s="10">
        <f>YEAR(Orders[[#This Row],[Order_Date]])</f>
        <v>2019</v>
      </c>
      <c r="D483" t="s">
        <v>967</v>
      </c>
      <c r="E483" t="s">
        <v>202</v>
      </c>
      <c r="F483" s="10">
        <v>2</v>
      </c>
      <c r="G483" t="s">
        <v>6795</v>
      </c>
      <c r="H483" t="s">
        <v>7091</v>
      </c>
      <c r="I483" t="s">
        <v>4083</v>
      </c>
      <c r="J483" t="s">
        <v>2115</v>
      </c>
      <c r="K483" t="s">
        <v>1950</v>
      </c>
      <c r="L483" s="4">
        <v>11.95</v>
      </c>
      <c r="M483" s="4">
        <v>23.9</v>
      </c>
      <c r="N483" t="s">
        <v>6211</v>
      </c>
      <c r="O483" t="s">
        <v>6201</v>
      </c>
    </row>
    <row r="484" spans="1:15" x14ac:dyDescent="0.3">
      <c r="A484" t="s">
        <v>968</v>
      </c>
      <c r="B484" s="7">
        <v>44247</v>
      </c>
      <c r="C484" s="10">
        <f>YEAR(Orders[[#This Row],[Order_Date]])</f>
        <v>2021</v>
      </c>
      <c r="D484" t="s">
        <v>969</v>
      </c>
      <c r="E484" t="s">
        <v>543</v>
      </c>
      <c r="F484" s="10">
        <v>5</v>
      </c>
      <c r="G484" t="s">
        <v>7092</v>
      </c>
      <c r="H484" t="s">
        <v>7093</v>
      </c>
      <c r="I484" t="s">
        <v>2698</v>
      </c>
      <c r="J484" t="s">
        <v>1940</v>
      </c>
      <c r="K484" t="s">
        <v>1941</v>
      </c>
      <c r="L484" s="4">
        <v>27.945</v>
      </c>
      <c r="M484" s="4">
        <v>139.72499999999999</v>
      </c>
      <c r="N484" t="s">
        <v>6216</v>
      </c>
      <c r="O484" t="s">
        <v>6202</v>
      </c>
    </row>
    <row r="485" spans="1:15" x14ac:dyDescent="0.3">
      <c r="A485" t="s">
        <v>970</v>
      </c>
      <c r="B485" s="7">
        <v>43790</v>
      </c>
      <c r="C485" s="10">
        <f>YEAR(Orders[[#This Row],[Order_Date]])</f>
        <v>2019</v>
      </c>
      <c r="D485" t="s">
        <v>971</v>
      </c>
      <c r="E485" t="s">
        <v>122</v>
      </c>
      <c r="F485" s="10">
        <v>2</v>
      </c>
      <c r="G485" t="s">
        <v>7094</v>
      </c>
      <c r="H485" t="s">
        <v>7095</v>
      </c>
      <c r="I485" t="s">
        <v>2937</v>
      </c>
      <c r="J485" t="s">
        <v>1940</v>
      </c>
      <c r="K485" t="s">
        <v>1941</v>
      </c>
      <c r="L485" s="4">
        <v>29.784999999999997</v>
      </c>
      <c r="M485" s="4">
        <v>59.569999999999993</v>
      </c>
      <c r="N485" t="s">
        <v>6216</v>
      </c>
      <c r="O485" t="s">
        <v>6204</v>
      </c>
    </row>
    <row r="486" spans="1:15" x14ac:dyDescent="0.3">
      <c r="A486" t="s">
        <v>972</v>
      </c>
      <c r="B486" s="7">
        <v>44479</v>
      </c>
      <c r="C486" s="10">
        <f>YEAR(Orders[[#This Row],[Order_Date]])</f>
        <v>2021</v>
      </c>
      <c r="D486" t="s">
        <v>973</v>
      </c>
      <c r="E486" t="s">
        <v>96</v>
      </c>
      <c r="F486" s="10">
        <v>6</v>
      </c>
      <c r="G486" t="s">
        <v>7096</v>
      </c>
      <c r="H486" t="s">
        <v>7097</v>
      </c>
      <c r="I486" t="s">
        <v>1994</v>
      </c>
      <c r="J486" t="s">
        <v>1940</v>
      </c>
      <c r="K486" t="s">
        <v>1950</v>
      </c>
      <c r="L486" s="4">
        <v>9.51</v>
      </c>
      <c r="M486" s="4">
        <v>57.06</v>
      </c>
      <c r="N486" t="s">
        <v>6211</v>
      </c>
      <c r="O486" t="s">
        <v>6204</v>
      </c>
    </row>
    <row r="487" spans="1:15" x14ac:dyDescent="0.3">
      <c r="A487" t="s">
        <v>974</v>
      </c>
      <c r="B487" s="7">
        <v>44413</v>
      </c>
      <c r="C487" s="10">
        <f>YEAR(Orders[[#This Row],[Order_Date]])</f>
        <v>2021</v>
      </c>
      <c r="D487" t="s">
        <v>975</v>
      </c>
      <c r="E487" t="s">
        <v>195</v>
      </c>
      <c r="F487" s="10">
        <v>6</v>
      </c>
      <c r="G487" t="s">
        <v>7098</v>
      </c>
      <c r="H487" t="s">
        <v>7099</v>
      </c>
      <c r="I487" t="s">
        <v>4098</v>
      </c>
      <c r="J487" t="s">
        <v>1948</v>
      </c>
      <c r="K487" t="s">
        <v>1941</v>
      </c>
      <c r="L487" s="4">
        <v>3.5849999999999995</v>
      </c>
      <c r="M487" s="4">
        <v>21.509999999999998</v>
      </c>
      <c r="N487" t="s">
        <v>6211</v>
      </c>
      <c r="O487" t="s">
        <v>6201</v>
      </c>
    </row>
    <row r="488" spans="1:15" x14ac:dyDescent="0.3">
      <c r="A488" t="s">
        <v>976</v>
      </c>
      <c r="B488" s="7">
        <v>44043</v>
      </c>
      <c r="C488" s="10">
        <f>YEAR(Orders[[#This Row],[Order_Date]])</f>
        <v>2020</v>
      </c>
      <c r="D488" t="s">
        <v>977</v>
      </c>
      <c r="E488" t="s">
        <v>91</v>
      </c>
      <c r="F488" s="10">
        <v>6</v>
      </c>
      <c r="G488" t="s">
        <v>7100</v>
      </c>
      <c r="H488" t="s">
        <v>7101</v>
      </c>
      <c r="I488" t="s">
        <v>4104</v>
      </c>
      <c r="J488" t="s">
        <v>1948</v>
      </c>
      <c r="K488" t="s">
        <v>1941</v>
      </c>
      <c r="L488" s="4">
        <v>8.73</v>
      </c>
      <c r="M488" s="4">
        <v>52.38</v>
      </c>
      <c r="N488" t="s">
        <v>6208</v>
      </c>
      <c r="O488" t="s">
        <v>6204</v>
      </c>
    </row>
    <row r="489" spans="1:15" x14ac:dyDescent="0.3">
      <c r="A489" t="s">
        <v>978</v>
      </c>
      <c r="B489" s="7">
        <v>44093</v>
      </c>
      <c r="C489" s="10">
        <f>YEAR(Orders[[#This Row],[Order_Date]])</f>
        <v>2020</v>
      </c>
      <c r="D489" t="s">
        <v>979</v>
      </c>
      <c r="E489" t="s">
        <v>258</v>
      </c>
      <c r="F489" s="10">
        <v>6</v>
      </c>
      <c r="G489" t="s">
        <v>7102</v>
      </c>
      <c r="H489" t="s">
        <v>7103</v>
      </c>
      <c r="I489" t="s">
        <v>4104</v>
      </c>
      <c r="J489" t="s">
        <v>1948</v>
      </c>
      <c r="K489" t="s">
        <v>1950</v>
      </c>
      <c r="L489" s="4">
        <v>12.15</v>
      </c>
      <c r="M489" s="4">
        <v>72.900000000000006</v>
      </c>
      <c r="N489" t="s">
        <v>6216</v>
      </c>
      <c r="O489" t="s">
        <v>6202</v>
      </c>
    </row>
    <row r="490" spans="1:15" x14ac:dyDescent="0.3">
      <c r="A490" t="s">
        <v>980</v>
      </c>
      <c r="B490" s="7">
        <v>43954</v>
      </c>
      <c r="C490" s="10">
        <f>YEAR(Orders[[#This Row],[Order_Date]])</f>
        <v>2020</v>
      </c>
      <c r="D490" t="s">
        <v>981</v>
      </c>
      <c r="E490" t="s">
        <v>175</v>
      </c>
      <c r="F490" s="10">
        <v>5</v>
      </c>
      <c r="G490" t="s">
        <v>7104</v>
      </c>
      <c r="H490" t="s">
        <v>7105</v>
      </c>
      <c r="I490" t="s">
        <v>4113</v>
      </c>
      <c r="J490" t="s">
        <v>1948</v>
      </c>
      <c r="K490" t="s">
        <v>1941</v>
      </c>
      <c r="L490" s="4">
        <v>2.9849999999999999</v>
      </c>
      <c r="M490" s="4">
        <v>14.924999999999999</v>
      </c>
      <c r="N490" t="s">
        <v>6208</v>
      </c>
      <c r="O490" t="s">
        <v>6201</v>
      </c>
    </row>
    <row r="491" spans="1:15" x14ac:dyDescent="0.3">
      <c r="A491" t="s">
        <v>982</v>
      </c>
      <c r="B491" s="7">
        <v>43654</v>
      </c>
      <c r="C491" s="10">
        <f>YEAR(Orders[[#This Row],[Order_Date]])</f>
        <v>2019</v>
      </c>
      <c r="D491" t="s">
        <v>983</v>
      </c>
      <c r="E491" t="s">
        <v>145</v>
      </c>
      <c r="F491" s="10">
        <v>6</v>
      </c>
      <c r="G491" t="s">
        <v>7106</v>
      </c>
      <c r="H491" t="s">
        <v>7107</v>
      </c>
      <c r="I491" t="s">
        <v>2447</v>
      </c>
      <c r="J491" t="s">
        <v>1940</v>
      </c>
      <c r="K491" t="s">
        <v>1950</v>
      </c>
      <c r="L491" s="4">
        <v>15.85</v>
      </c>
      <c r="M491" s="4">
        <v>95.1</v>
      </c>
      <c r="N491" t="s">
        <v>6211</v>
      </c>
      <c r="O491" t="s">
        <v>6204</v>
      </c>
    </row>
    <row r="492" spans="1:15" x14ac:dyDescent="0.3">
      <c r="A492" t="s">
        <v>984</v>
      </c>
      <c r="B492" s="7">
        <v>43764</v>
      </c>
      <c r="C492" s="10">
        <f>YEAR(Orders[[#This Row],[Order_Date]])</f>
        <v>2019</v>
      </c>
      <c r="D492" t="s">
        <v>985</v>
      </c>
      <c r="E492" t="s">
        <v>136</v>
      </c>
      <c r="F492" s="10">
        <v>2</v>
      </c>
      <c r="G492" t="s">
        <v>7108</v>
      </c>
      <c r="H492" t="s">
        <v>7109</v>
      </c>
      <c r="I492" t="s">
        <v>2190</v>
      </c>
      <c r="J492" t="s">
        <v>1940</v>
      </c>
      <c r="K492" t="s">
        <v>1950</v>
      </c>
      <c r="L492" s="4">
        <v>7.77</v>
      </c>
      <c r="M492" s="4">
        <v>15.54</v>
      </c>
      <c r="N492" t="s">
        <v>6216</v>
      </c>
      <c r="O492" t="s">
        <v>6204</v>
      </c>
    </row>
    <row r="493" spans="1:15" x14ac:dyDescent="0.3">
      <c r="A493" t="s">
        <v>986</v>
      </c>
      <c r="B493" s="7">
        <v>44101</v>
      </c>
      <c r="C493" s="10">
        <f>YEAR(Orders[[#This Row],[Order_Date]])</f>
        <v>2020</v>
      </c>
      <c r="D493" t="s">
        <v>987</v>
      </c>
      <c r="E493" t="s">
        <v>51</v>
      </c>
      <c r="F493" s="10">
        <v>6</v>
      </c>
      <c r="G493" t="s">
        <v>6586</v>
      </c>
      <c r="H493" t="s">
        <v>7110</v>
      </c>
      <c r="I493" t="s">
        <v>3482</v>
      </c>
      <c r="J493" t="s">
        <v>1940</v>
      </c>
      <c r="K493" t="s">
        <v>1950</v>
      </c>
      <c r="L493" s="4">
        <v>3.8849999999999998</v>
      </c>
      <c r="M493" s="4">
        <v>23.31</v>
      </c>
      <c r="N493" t="s">
        <v>6216</v>
      </c>
      <c r="O493" t="s">
        <v>6204</v>
      </c>
    </row>
    <row r="494" spans="1:15" x14ac:dyDescent="0.3">
      <c r="A494" t="s">
        <v>988</v>
      </c>
      <c r="B494" s="7">
        <v>44620</v>
      </c>
      <c r="C494" s="10">
        <f>YEAR(Orders[[#This Row],[Order_Date]])</f>
        <v>2022</v>
      </c>
      <c r="D494" t="s">
        <v>989</v>
      </c>
      <c r="E494" t="s">
        <v>77</v>
      </c>
      <c r="F494" s="10">
        <v>1</v>
      </c>
      <c r="G494" t="s">
        <v>7111</v>
      </c>
      <c r="H494" t="s">
        <v>7112</v>
      </c>
      <c r="I494" t="s">
        <v>3120</v>
      </c>
      <c r="J494" t="s">
        <v>1940</v>
      </c>
      <c r="K494" t="s">
        <v>1941</v>
      </c>
      <c r="L494" s="4">
        <v>4.125</v>
      </c>
      <c r="M494" s="4">
        <v>4.125</v>
      </c>
      <c r="N494" t="s">
        <v>6208</v>
      </c>
      <c r="O494" t="s">
        <v>6202</v>
      </c>
    </row>
    <row r="495" spans="1:15" x14ac:dyDescent="0.3">
      <c r="A495" t="s">
        <v>990</v>
      </c>
      <c r="B495" s="7">
        <v>44090</v>
      </c>
      <c r="C495" s="10">
        <f>YEAR(Orders[[#This Row],[Order_Date]])</f>
        <v>2020</v>
      </c>
      <c r="D495" t="s">
        <v>991</v>
      </c>
      <c r="E495" t="s">
        <v>35</v>
      </c>
      <c r="F495" s="10">
        <v>6</v>
      </c>
      <c r="G495" t="s">
        <v>7113</v>
      </c>
      <c r="H495" t="s">
        <v>7114</v>
      </c>
      <c r="I495" t="s">
        <v>3329</v>
      </c>
      <c r="J495" t="s">
        <v>2115</v>
      </c>
      <c r="K495" t="s">
        <v>1950</v>
      </c>
      <c r="L495" s="4">
        <v>5.97</v>
      </c>
      <c r="M495" s="4">
        <v>35.82</v>
      </c>
      <c r="N495" t="s">
        <v>6208</v>
      </c>
      <c r="O495" t="s">
        <v>6201</v>
      </c>
    </row>
    <row r="496" spans="1:15" x14ac:dyDescent="0.3">
      <c r="A496" t="s">
        <v>992</v>
      </c>
      <c r="B496" s="7">
        <v>44132</v>
      </c>
      <c r="C496" s="10">
        <f>YEAR(Orders[[#This Row],[Order_Date]])</f>
        <v>2020</v>
      </c>
      <c r="D496" t="s">
        <v>993</v>
      </c>
      <c r="E496" t="s">
        <v>145</v>
      </c>
      <c r="F496" s="10">
        <v>2</v>
      </c>
      <c r="G496" t="s">
        <v>7115</v>
      </c>
      <c r="H496" t="s">
        <v>7116</v>
      </c>
      <c r="I496" t="s">
        <v>3069</v>
      </c>
      <c r="J496" t="s">
        <v>1940</v>
      </c>
      <c r="K496" t="s">
        <v>1950</v>
      </c>
      <c r="L496" s="4">
        <v>15.85</v>
      </c>
      <c r="M496" s="4">
        <v>31.7</v>
      </c>
      <c r="N496" t="s">
        <v>6211</v>
      </c>
      <c r="O496" t="s">
        <v>6204</v>
      </c>
    </row>
    <row r="497" spans="1:15" x14ac:dyDescent="0.3">
      <c r="A497" t="s">
        <v>994</v>
      </c>
      <c r="B497" s="7">
        <v>43710</v>
      </c>
      <c r="C497" s="10">
        <f>YEAR(Orders[[#This Row],[Order_Date]])</f>
        <v>2019</v>
      </c>
      <c r="D497" t="s">
        <v>995</v>
      </c>
      <c r="E497" t="s">
        <v>145</v>
      </c>
      <c r="F497" s="10">
        <v>5</v>
      </c>
      <c r="G497" t="s">
        <v>7117</v>
      </c>
      <c r="H497" t="s">
        <v>7118</v>
      </c>
      <c r="I497" t="s">
        <v>3282</v>
      </c>
      <c r="J497" t="s">
        <v>1940</v>
      </c>
      <c r="K497" t="s">
        <v>1941</v>
      </c>
      <c r="L497" s="4">
        <v>15.85</v>
      </c>
      <c r="M497" s="4">
        <v>79.25</v>
      </c>
      <c r="N497" t="s">
        <v>6211</v>
      </c>
      <c r="O497" t="s">
        <v>6204</v>
      </c>
    </row>
    <row r="498" spans="1:15" x14ac:dyDescent="0.3">
      <c r="A498" t="s">
        <v>996</v>
      </c>
      <c r="B498" s="7">
        <v>44438</v>
      </c>
      <c r="C498" s="10">
        <f>YEAR(Orders[[#This Row],[Order_Date]])</f>
        <v>2021</v>
      </c>
      <c r="D498" t="s">
        <v>997</v>
      </c>
      <c r="E498" t="s">
        <v>64</v>
      </c>
      <c r="F498" s="10">
        <v>3</v>
      </c>
      <c r="G498" t="s">
        <v>7119</v>
      </c>
      <c r="H498" t="s">
        <v>7120</v>
      </c>
      <c r="I498" t="s">
        <v>2224</v>
      </c>
      <c r="J498" t="s">
        <v>1940</v>
      </c>
      <c r="K498" t="s">
        <v>1950</v>
      </c>
      <c r="L498" s="4">
        <v>3.645</v>
      </c>
      <c r="M498" s="4">
        <v>10.935</v>
      </c>
      <c r="N498" t="s">
        <v>6216</v>
      </c>
      <c r="O498" t="s">
        <v>6202</v>
      </c>
    </row>
    <row r="499" spans="1:15" x14ac:dyDescent="0.3">
      <c r="A499" t="s">
        <v>998</v>
      </c>
      <c r="B499" s="7">
        <v>44351</v>
      </c>
      <c r="C499" s="10">
        <f>YEAR(Orders[[#This Row],[Order_Date]])</f>
        <v>2021</v>
      </c>
      <c r="D499" t="s">
        <v>999</v>
      </c>
      <c r="E499" t="s">
        <v>40</v>
      </c>
      <c r="F499" s="10">
        <v>4</v>
      </c>
      <c r="G499" t="s">
        <v>7121</v>
      </c>
      <c r="H499" t="s">
        <v>7122</v>
      </c>
      <c r="I499" t="s">
        <v>4148</v>
      </c>
      <c r="J499" t="s">
        <v>1948</v>
      </c>
      <c r="K499" t="s">
        <v>1950</v>
      </c>
      <c r="L499" s="4">
        <v>9.9499999999999993</v>
      </c>
      <c r="M499" s="4">
        <v>39.799999999999997</v>
      </c>
      <c r="N499" t="s">
        <v>6216</v>
      </c>
      <c r="O499" t="s">
        <v>6203</v>
      </c>
    </row>
    <row r="500" spans="1:15" x14ac:dyDescent="0.3">
      <c r="A500" t="s">
        <v>1000</v>
      </c>
      <c r="B500" s="7">
        <v>44159</v>
      </c>
      <c r="C500" s="10">
        <f>YEAR(Orders[[#This Row],[Order_Date]])</f>
        <v>2020</v>
      </c>
      <c r="D500" t="s">
        <v>1001</v>
      </c>
      <c r="E500" t="s">
        <v>15</v>
      </c>
      <c r="F500" s="10">
        <v>5</v>
      </c>
      <c r="G500" t="s">
        <v>7123</v>
      </c>
      <c r="H500" t="s">
        <v>7124</v>
      </c>
      <c r="I500" t="s">
        <v>4203</v>
      </c>
      <c r="J500" t="s">
        <v>1948</v>
      </c>
      <c r="K500" t="s">
        <v>1941</v>
      </c>
      <c r="L500" s="4">
        <v>9.9499999999999993</v>
      </c>
      <c r="M500" s="4">
        <v>49.75</v>
      </c>
      <c r="N500" t="s">
        <v>6208</v>
      </c>
      <c r="O500" t="s">
        <v>6201</v>
      </c>
    </row>
    <row r="501" spans="1:15" x14ac:dyDescent="0.3">
      <c r="A501" t="s">
        <v>1002</v>
      </c>
      <c r="B501" s="7">
        <v>44003</v>
      </c>
      <c r="C501" s="10">
        <f>YEAR(Orders[[#This Row],[Order_Date]])</f>
        <v>2020</v>
      </c>
      <c r="D501" t="s">
        <v>1003</v>
      </c>
      <c r="E501" t="s">
        <v>114</v>
      </c>
      <c r="F501" s="10">
        <v>3</v>
      </c>
      <c r="G501" t="s">
        <v>7125</v>
      </c>
      <c r="H501" t="s">
        <v>7126</v>
      </c>
      <c r="I501" t="s">
        <v>2932</v>
      </c>
      <c r="J501" t="s">
        <v>1948</v>
      </c>
      <c r="K501" t="s">
        <v>1941</v>
      </c>
      <c r="L501" s="4">
        <v>2.6849999999999996</v>
      </c>
      <c r="M501" s="4">
        <v>8.0549999999999997</v>
      </c>
      <c r="N501" t="s">
        <v>6216</v>
      </c>
      <c r="O501" t="s">
        <v>6201</v>
      </c>
    </row>
    <row r="502" spans="1:15" x14ac:dyDescent="0.3">
      <c r="A502" t="s">
        <v>1004</v>
      </c>
      <c r="B502" s="7">
        <v>44025</v>
      </c>
      <c r="C502" s="10">
        <f>YEAR(Orders[[#This Row],[Order_Date]])</f>
        <v>2020</v>
      </c>
      <c r="D502" t="s">
        <v>1005</v>
      </c>
      <c r="E502" t="s">
        <v>202</v>
      </c>
      <c r="F502" s="10">
        <v>4</v>
      </c>
      <c r="G502" t="s">
        <v>7127</v>
      </c>
      <c r="H502" t="s">
        <v>7128</v>
      </c>
      <c r="I502" t="s">
        <v>2047</v>
      </c>
      <c r="J502" t="s">
        <v>1940</v>
      </c>
      <c r="K502" t="s">
        <v>1950</v>
      </c>
      <c r="L502" s="4">
        <v>11.95</v>
      </c>
      <c r="M502" s="4">
        <v>47.8</v>
      </c>
      <c r="N502" t="s">
        <v>6211</v>
      </c>
      <c r="O502" t="s">
        <v>6201</v>
      </c>
    </row>
    <row r="503" spans="1:15" x14ac:dyDescent="0.3">
      <c r="A503" t="s">
        <v>1006</v>
      </c>
      <c r="B503" s="7">
        <v>43467</v>
      </c>
      <c r="C503" s="10">
        <f>YEAR(Orders[[#This Row],[Order_Date]])</f>
        <v>2019</v>
      </c>
      <c r="D503" t="s">
        <v>1007</v>
      </c>
      <c r="E503" t="s">
        <v>175</v>
      </c>
      <c r="F503" s="10">
        <v>4</v>
      </c>
      <c r="G503" t="s">
        <v>7129</v>
      </c>
      <c r="H503" t="s">
        <v>7130</v>
      </c>
      <c r="I503" t="s">
        <v>3364</v>
      </c>
      <c r="J503" t="s">
        <v>2115</v>
      </c>
      <c r="K503" t="s">
        <v>1950</v>
      </c>
      <c r="L503" s="4">
        <v>2.9849999999999999</v>
      </c>
      <c r="M503" s="4">
        <v>11.94</v>
      </c>
      <c r="N503" t="s">
        <v>6208</v>
      </c>
      <c r="O503" t="s">
        <v>6201</v>
      </c>
    </row>
    <row r="504" spans="1:15" x14ac:dyDescent="0.3">
      <c r="A504" t="s">
        <v>1006</v>
      </c>
      <c r="B504" s="7">
        <v>43467</v>
      </c>
      <c r="C504" s="10">
        <f>YEAR(Orders[[#This Row],[Order_Date]])</f>
        <v>2019</v>
      </c>
      <c r="D504" t="s">
        <v>1007</v>
      </c>
      <c r="E504" t="s">
        <v>77</v>
      </c>
      <c r="F504" s="10">
        <v>4</v>
      </c>
      <c r="G504" t="s">
        <v>7129</v>
      </c>
      <c r="H504" t="s">
        <v>7130</v>
      </c>
      <c r="I504" t="s">
        <v>3364</v>
      </c>
      <c r="J504" t="s">
        <v>2115</v>
      </c>
      <c r="K504" t="s">
        <v>1950</v>
      </c>
      <c r="L504" s="4">
        <v>4.125</v>
      </c>
      <c r="M504" s="4">
        <v>16.5</v>
      </c>
      <c r="N504" t="s">
        <v>6208</v>
      </c>
      <c r="O504" t="s">
        <v>6202</v>
      </c>
    </row>
    <row r="505" spans="1:15" x14ac:dyDescent="0.3">
      <c r="A505" t="s">
        <v>1006</v>
      </c>
      <c r="B505" s="7">
        <v>43467</v>
      </c>
      <c r="C505" s="10">
        <f>YEAR(Orders[[#This Row],[Order_Date]])</f>
        <v>2019</v>
      </c>
      <c r="D505" t="s">
        <v>1007</v>
      </c>
      <c r="E505" t="s">
        <v>26</v>
      </c>
      <c r="F505" s="10">
        <v>4</v>
      </c>
      <c r="G505" t="s">
        <v>7129</v>
      </c>
      <c r="H505" t="s">
        <v>7130</v>
      </c>
      <c r="I505" t="s">
        <v>3364</v>
      </c>
      <c r="J505" t="s">
        <v>2115</v>
      </c>
      <c r="K505" t="s">
        <v>1950</v>
      </c>
      <c r="L505" s="4">
        <v>12.95</v>
      </c>
      <c r="M505" s="4">
        <v>51.8</v>
      </c>
      <c r="N505" t="s">
        <v>6216</v>
      </c>
      <c r="O505" t="s">
        <v>6204</v>
      </c>
    </row>
    <row r="506" spans="1:15" x14ac:dyDescent="0.3">
      <c r="A506" t="s">
        <v>1006</v>
      </c>
      <c r="B506" s="7">
        <v>43467</v>
      </c>
      <c r="C506" s="10">
        <f>YEAR(Orders[[#This Row],[Order_Date]])</f>
        <v>2019</v>
      </c>
      <c r="D506" t="s">
        <v>1007</v>
      </c>
      <c r="E506" t="s">
        <v>32</v>
      </c>
      <c r="F506" s="10">
        <v>3</v>
      </c>
      <c r="G506" t="s">
        <v>7129</v>
      </c>
      <c r="H506" t="s">
        <v>7130</v>
      </c>
      <c r="I506" t="s">
        <v>3364</v>
      </c>
      <c r="J506" t="s">
        <v>2115</v>
      </c>
      <c r="K506" t="s">
        <v>1950</v>
      </c>
      <c r="L506" s="4">
        <v>4.7549999999999999</v>
      </c>
      <c r="M506" s="4">
        <v>14.265000000000001</v>
      </c>
      <c r="N506" t="s">
        <v>6211</v>
      </c>
      <c r="O506" t="s">
        <v>6204</v>
      </c>
    </row>
    <row r="507" spans="1:15" x14ac:dyDescent="0.3">
      <c r="A507" t="s">
        <v>1008</v>
      </c>
      <c r="B507" s="7">
        <v>44609</v>
      </c>
      <c r="C507" s="10">
        <f>YEAR(Orders[[#This Row],[Order_Date]])</f>
        <v>2022</v>
      </c>
      <c r="D507" t="s">
        <v>1009</v>
      </c>
      <c r="E507" t="s">
        <v>90</v>
      </c>
      <c r="F507" s="10">
        <v>6</v>
      </c>
      <c r="G507" t="s">
        <v>7029</v>
      </c>
      <c r="H507" t="s">
        <v>7131</v>
      </c>
      <c r="I507" t="s">
        <v>4183</v>
      </c>
      <c r="J507" t="s">
        <v>1940</v>
      </c>
      <c r="K507" t="s">
        <v>1950</v>
      </c>
      <c r="L507" s="4">
        <v>4.3650000000000002</v>
      </c>
      <c r="M507" s="4">
        <v>26.19</v>
      </c>
      <c r="N507" t="s">
        <v>6208</v>
      </c>
      <c r="O507" t="s">
        <v>6204</v>
      </c>
    </row>
    <row r="508" spans="1:15" x14ac:dyDescent="0.3">
      <c r="A508" t="s">
        <v>1010</v>
      </c>
      <c r="B508" s="7">
        <v>44184</v>
      </c>
      <c r="C508" s="10">
        <f>YEAR(Orders[[#This Row],[Order_Date]])</f>
        <v>2020</v>
      </c>
      <c r="D508" t="s">
        <v>1011</v>
      </c>
      <c r="E508" t="s">
        <v>19</v>
      </c>
      <c r="F508" s="10">
        <v>2</v>
      </c>
      <c r="G508" t="s">
        <v>7132</v>
      </c>
      <c r="H508" t="s">
        <v>7133</v>
      </c>
      <c r="I508" t="s">
        <v>2447</v>
      </c>
      <c r="J508" t="s">
        <v>1940</v>
      </c>
      <c r="K508" t="s">
        <v>1941</v>
      </c>
      <c r="L508" s="4">
        <v>12.95</v>
      </c>
      <c r="M508" s="4">
        <v>25.9</v>
      </c>
      <c r="N508" t="s">
        <v>6211</v>
      </c>
      <c r="O508" t="s">
        <v>6203</v>
      </c>
    </row>
    <row r="509" spans="1:15" x14ac:dyDescent="0.3">
      <c r="A509" t="s">
        <v>1012</v>
      </c>
      <c r="B509" s="7">
        <v>43516</v>
      </c>
      <c r="C509" s="10">
        <f>YEAR(Orders[[#This Row],[Order_Date]])</f>
        <v>2019</v>
      </c>
      <c r="D509" t="s">
        <v>1013</v>
      </c>
      <c r="E509" t="s">
        <v>217</v>
      </c>
      <c r="F509" s="10">
        <v>3</v>
      </c>
      <c r="G509" t="s">
        <v>7134</v>
      </c>
      <c r="H509" t="s">
        <v>7135</v>
      </c>
      <c r="I509" t="s">
        <v>4192</v>
      </c>
      <c r="J509" t="s">
        <v>1940</v>
      </c>
      <c r="K509" t="s">
        <v>1941</v>
      </c>
      <c r="L509" s="4">
        <v>29.784999999999997</v>
      </c>
      <c r="M509" s="4">
        <v>89.35499999999999</v>
      </c>
      <c r="N509" t="s">
        <v>6211</v>
      </c>
      <c r="O509" t="s">
        <v>6203</v>
      </c>
    </row>
    <row r="510" spans="1:15" x14ac:dyDescent="0.3">
      <c r="A510" t="s">
        <v>1014</v>
      </c>
      <c r="B510" s="7">
        <v>44210</v>
      </c>
      <c r="C510" s="10">
        <f>YEAR(Orders[[#This Row],[Order_Date]])</f>
        <v>2021</v>
      </c>
      <c r="D510" t="s">
        <v>1015</v>
      </c>
      <c r="E510" t="s">
        <v>136</v>
      </c>
      <c r="F510" s="10">
        <v>6</v>
      </c>
      <c r="G510" t="s">
        <v>7136</v>
      </c>
      <c r="H510" t="s">
        <v>7137</v>
      </c>
      <c r="I510" t="s">
        <v>4197</v>
      </c>
      <c r="J510" t="s">
        <v>1948</v>
      </c>
      <c r="K510" t="s">
        <v>1950</v>
      </c>
      <c r="L510" s="4">
        <v>7.77</v>
      </c>
      <c r="M510" s="4">
        <v>46.62</v>
      </c>
      <c r="N510" t="s">
        <v>6216</v>
      </c>
      <c r="O510" t="s">
        <v>6204</v>
      </c>
    </row>
    <row r="511" spans="1:15" x14ac:dyDescent="0.3">
      <c r="A511" t="s">
        <v>1016</v>
      </c>
      <c r="B511" s="7">
        <v>43785</v>
      </c>
      <c r="C511" s="10">
        <f>YEAR(Orders[[#This Row],[Order_Date]])</f>
        <v>2019</v>
      </c>
      <c r="D511" t="s">
        <v>1001</v>
      </c>
      <c r="E511" t="s">
        <v>40</v>
      </c>
      <c r="F511" s="10">
        <v>3</v>
      </c>
      <c r="G511" t="s">
        <v>7123</v>
      </c>
      <c r="H511" t="s">
        <v>7124</v>
      </c>
      <c r="I511" t="s">
        <v>4203</v>
      </c>
      <c r="J511" t="s">
        <v>1948</v>
      </c>
      <c r="K511" t="s">
        <v>1941</v>
      </c>
      <c r="L511" s="4">
        <v>9.9499999999999993</v>
      </c>
      <c r="M511" s="4">
        <v>29.849999999999998</v>
      </c>
      <c r="N511" t="s">
        <v>6216</v>
      </c>
      <c r="O511" t="s">
        <v>6203</v>
      </c>
    </row>
    <row r="512" spans="1:15" x14ac:dyDescent="0.3">
      <c r="A512" t="s">
        <v>1017</v>
      </c>
      <c r="B512" s="7">
        <v>43803</v>
      </c>
      <c r="C512" s="10">
        <f>YEAR(Orders[[#This Row],[Order_Date]])</f>
        <v>2019</v>
      </c>
      <c r="D512" t="s">
        <v>1018</v>
      </c>
      <c r="E512" t="s">
        <v>195</v>
      </c>
      <c r="F512" s="10">
        <v>3</v>
      </c>
      <c r="G512" t="s">
        <v>7138</v>
      </c>
      <c r="H512" t="s">
        <v>7139</v>
      </c>
      <c r="I512" t="s">
        <v>3748</v>
      </c>
      <c r="J512" t="s">
        <v>1948</v>
      </c>
      <c r="K512" t="s">
        <v>1941</v>
      </c>
      <c r="L512" s="4">
        <v>3.5849999999999995</v>
      </c>
      <c r="M512" s="4">
        <v>10.754999999999999</v>
      </c>
      <c r="N512" t="s">
        <v>6211</v>
      </c>
      <c r="O512" t="s">
        <v>6201</v>
      </c>
    </row>
    <row r="513" spans="1:15" x14ac:dyDescent="0.3">
      <c r="A513" t="s">
        <v>1019</v>
      </c>
      <c r="B513" s="7">
        <v>44043</v>
      </c>
      <c r="C513" s="10">
        <f>YEAR(Orders[[#This Row],[Order_Date]])</f>
        <v>2020</v>
      </c>
      <c r="D513" t="s">
        <v>1020</v>
      </c>
      <c r="E513" t="s">
        <v>57</v>
      </c>
      <c r="F513" s="10">
        <v>4</v>
      </c>
      <c r="G513" t="s">
        <v>7140</v>
      </c>
      <c r="H513" t="s">
        <v>7141</v>
      </c>
      <c r="I513" t="s">
        <v>2171</v>
      </c>
      <c r="J513" t="s">
        <v>1940</v>
      </c>
      <c r="K513" t="s">
        <v>1941</v>
      </c>
      <c r="L513" s="4">
        <v>3.375</v>
      </c>
      <c r="M513" s="4">
        <v>13.5</v>
      </c>
      <c r="N513" t="s">
        <v>6208</v>
      </c>
      <c r="O513" t="s">
        <v>6203</v>
      </c>
    </row>
    <row r="514" spans="1:15" x14ac:dyDescent="0.3">
      <c r="A514" t="s">
        <v>1021</v>
      </c>
      <c r="B514" s="7">
        <v>43535</v>
      </c>
      <c r="C514" s="10">
        <f>YEAR(Orders[[#This Row],[Order_Date]])</f>
        <v>2019</v>
      </c>
      <c r="D514" t="s">
        <v>1022</v>
      </c>
      <c r="E514" t="s">
        <v>145</v>
      </c>
      <c r="F514" s="10">
        <v>3</v>
      </c>
      <c r="G514" t="s">
        <v>7142</v>
      </c>
      <c r="H514" t="s">
        <v>7143</v>
      </c>
      <c r="I514" t="s">
        <v>4217</v>
      </c>
      <c r="J514" t="s">
        <v>1940</v>
      </c>
      <c r="K514" t="s">
        <v>1950</v>
      </c>
      <c r="L514" s="4">
        <v>15.85</v>
      </c>
      <c r="M514" s="4">
        <v>47.55</v>
      </c>
      <c r="N514" t="s">
        <v>6211</v>
      </c>
      <c r="O514" t="s">
        <v>6204</v>
      </c>
    </row>
    <row r="515" spans="1:15" x14ac:dyDescent="0.3">
      <c r="A515" t="s">
        <v>1023</v>
      </c>
      <c r="B515" s="7">
        <v>44691</v>
      </c>
      <c r="C515" s="10">
        <f>YEAR(Orders[[#This Row],[Order_Date]])</f>
        <v>2022</v>
      </c>
      <c r="D515" t="s">
        <v>1024</v>
      </c>
      <c r="E515" t="s">
        <v>145</v>
      </c>
      <c r="F515" s="10">
        <v>5</v>
      </c>
      <c r="G515" t="s">
        <v>7144</v>
      </c>
      <c r="H515" t="s">
        <v>7145</v>
      </c>
      <c r="I515" t="s">
        <v>2016</v>
      </c>
      <c r="J515" t="s">
        <v>1940</v>
      </c>
      <c r="K515" t="s">
        <v>1950</v>
      </c>
      <c r="L515" s="4">
        <v>15.85</v>
      </c>
      <c r="M515" s="4">
        <v>79.25</v>
      </c>
      <c r="N515" t="s">
        <v>6211</v>
      </c>
      <c r="O515" t="s">
        <v>6204</v>
      </c>
    </row>
    <row r="516" spans="1:15" x14ac:dyDescent="0.3">
      <c r="A516" t="s">
        <v>1025</v>
      </c>
      <c r="B516" s="7">
        <v>44555</v>
      </c>
      <c r="C516" s="10">
        <f>YEAR(Orders[[#This Row],[Order_Date]])</f>
        <v>2021</v>
      </c>
      <c r="D516" t="s">
        <v>1026</v>
      </c>
      <c r="E516" t="s">
        <v>90</v>
      </c>
      <c r="F516" s="10">
        <v>6</v>
      </c>
      <c r="G516" t="s">
        <v>7146</v>
      </c>
      <c r="H516" t="s">
        <v>7147</v>
      </c>
      <c r="I516" t="s">
        <v>2820</v>
      </c>
      <c r="J516" t="s">
        <v>1940</v>
      </c>
      <c r="K516" t="s">
        <v>1941</v>
      </c>
      <c r="L516" s="4">
        <v>4.3650000000000002</v>
      </c>
      <c r="M516" s="4">
        <v>26.19</v>
      </c>
      <c r="N516" t="s">
        <v>6208</v>
      </c>
      <c r="O516" t="s">
        <v>6204</v>
      </c>
    </row>
    <row r="517" spans="1:15" x14ac:dyDescent="0.3">
      <c r="A517" t="s">
        <v>1027</v>
      </c>
      <c r="B517" s="7">
        <v>44673</v>
      </c>
      <c r="C517" s="10">
        <f>YEAR(Orders[[#This Row],[Order_Date]])</f>
        <v>2022</v>
      </c>
      <c r="D517" t="s">
        <v>1028</v>
      </c>
      <c r="E517" t="s">
        <v>170</v>
      </c>
      <c r="F517" s="10">
        <v>3</v>
      </c>
      <c r="G517" t="s">
        <v>7148</v>
      </c>
      <c r="H517" t="s">
        <v>7149</v>
      </c>
      <c r="I517" t="s">
        <v>2012</v>
      </c>
      <c r="J517" t="s">
        <v>1940</v>
      </c>
      <c r="K517" t="s">
        <v>1950</v>
      </c>
      <c r="L517" s="4">
        <v>7.169999999999999</v>
      </c>
      <c r="M517" s="4">
        <v>21.509999999999998</v>
      </c>
      <c r="N517" t="s">
        <v>6211</v>
      </c>
      <c r="O517" t="s">
        <v>6201</v>
      </c>
    </row>
    <row r="518" spans="1:15" x14ac:dyDescent="0.3">
      <c r="A518" t="s">
        <v>1029</v>
      </c>
      <c r="B518" s="7">
        <v>44723</v>
      </c>
      <c r="C518" s="10">
        <f>YEAR(Orders[[#This Row],[Order_Date]])</f>
        <v>2022</v>
      </c>
      <c r="D518" t="s">
        <v>1030</v>
      </c>
      <c r="E518" t="s">
        <v>48</v>
      </c>
      <c r="F518" s="10">
        <v>5</v>
      </c>
      <c r="G518" t="s">
        <v>7150</v>
      </c>
      <c r="H518" t="s">
        <v>7151</v>
      </c>
      <c r="I518" t="s">
        <v>4232</v>
      </c>
      <c r="J518" t="s">
        <v>1940</v>
      </c>
      <c r="K518" t="s">
        <v>1941</v>
      </c>
      <c r="L518" s="4">
        <v>20.584999999999997</v>
      </c>
      <c r="M518" s="4">
        <v>102.92499999999998</v>
      </c>
      <c r="N518" t="s">
        <v>6216</v>
      </c>
      <c r="O518" t="s">
        <v>6201</v>
      </c>
    </row>
    <row r="519" spans="1:15" x14ac:dyDescent="0.3">
      <c r="A519" t="s">
        <v>1031</v>
      </c>
      <c r="B519" s="7">
        <v>44678</v>
      </c>
      <c r="C519" s="10">
        <f>YEAR(Orders[[#This Row],[Order_Date]])</f>
        <v>2022</v>
      </c>
      <c r="D519" t="s">
        <v>1032</v>
      </c>
      <c r="E519" t="s">
        <v>51</v>
      </c>
      <c r="F519" s="10">
        <v>2</v>
      </c>
      <c r="G519" t="s">
        <v>7152</v>
      </c>
      <c r="H519" t="s">
        <v>7153</v>
      </c>
      <c r="I519" t="s">
        <v>4236</v>
      </c>
      <c r="J519" t="s">
        <v>1940</v>
      </c>
      <c r="K519" t="s">
        <v>1950</v>
      </c>
      <c r="L519" s="4">
        <v>3.8849999999999998</v>
      </c>
      <c r="M519" s="4">
        <v>7.77</v>
      </c>
      <c r="N519" t="s">
        <v>6216</v>
      </c>
      <c r="O519" t="s">
        <v>6204</v>
      </c>
    </row>
    <row r="520" spans="1:15" x14ac:dyDescent="0.3">
      <c r="A520" t="s">
        <v>1033</v>
      </c>
      <c r="B520" s="7">
        <v>44194</v>
      </c>
      <c r="C520" s="10">
        <f>YEAR(Orders[[#This Row],[Order_Date]])</f>
        <v>2020</v>
      </c>
      <c r="D520" t="s">
        <v>1034</v>
      </c>
      <c r="E520" t="s">
        <v>543</v>
      </c>
      <c r="F520" s="10">
        <v>5</v>
      </c>
      <c r="G520" t="s">
        <v>7154</v>
      </c>
      <c r="H520" t="s">
        <v>7155</v>
      </c>
      <c r="I520" t="s">
        <v>4241</v>
      </c>
      <c r="J520" t="s">
        <v>1940</v>
      </c>
      <c r="K520" t="s">
        <v>1950</v>
      </c>
      <c r="L520" s="4">
        <v>27.945</v>
      </c>
      <c r="M520" s="4">
        <v>139.72499999999999</v>
      </c>
      <c r="N520" t="s">
        <v>6216</v>
      </c>
      <c r="O520" t="s">
        <v>6202</v>
      </c>
    </row>
    <row r="521" spans="1:15" x14ac:dyDescent="0.3">
      <c r="A521" t="s">
        <v>1035</v>
      </c>
      <c r="B521" s="7">
        <v>44026</v>
      </c>
      <c r="C521" s="10">
        <f>YEAR(Orders[[#This Row],[Order_Date]])</f>
        <v>2020</v>
      </c>
      <c r="D521" t="s">
        <v>1001</v>
      </c>
      <c r="E521" t="s">
        <v>85</v>
      </c>
      <c r="F521" s="10">
        <v>2</v>
      </c>
      <c r="G521" t="s">
        <v>7123</v>
      </c>
      <c r="H521" t="s">
        <v>7124</v>
      </c>
      <c r="I521" t="s">
        <v>4203</v>
      </c>
      <c r="J521" t="s">
        <v>1948</v>
      </c>
      <c r="K521" t="s">
        <v>1941</v>
      </c>
      <c r="L521" s="4">
        <v>5.97</v>
      </c>
      <c r="M521" s="4">
        <v>11.94</v>
      </c>
      <c r="N521" t="s">
        <v>6216</v>
      </c>
      <c r="O521" t="s">
        <v>6203</v>
      </c>
    </row>
    <row r="522" spans="1:15" x14ac:dyDescent="0.3">
      <c r="A522" t="s">
        <v>1036</v>
      </c>
      <c r="B522" s="7">
        <v>44446</v>
      </c>
      <c r="C522" s="10">
        <f>YEAR(Orders[[#This Row],[Order_Date]])</f>
        <v>2021</v>
      </c>
      <c r="D522" t="s">
        <v>1037</v>
      </c>
      <c r="E522" t="s">
        <v>51</v>
      </c>
      <c r="F522" s="10">
        <v>1</v>
      </c>
      <c r="G522" t="s">
        <v>7156</v>
      </c>
      <c r="H522" t="s">
        <v>7157</v>
      </c>
      <c r="I522" t="s">
        <v>2143</v>
      </c>
      <c r="J522" t="s">
        <v>1940</v>
      </c>
      <c r="K522" t="s">
        <v>1950</v>
      </c>
      <c r="L522" s="4">
        <v>3.8849999999999998</v>
      </c>
      <c r="M522" s="4">
        <v>3.8849999999999998</v>
      </c>
      <c r="N522" t="s">
        <v>6216</v>
      </c>
      <c r="O522" t="s">
        <v>6204</v>
      </c>
    </row>
    <row r="523" spans="1:15" x14ac:dyDescent="0.3">
      <c r="A523" t="s">
        <v>1036</v>
      </c>
      <c r="B523" s="7">
        <v>44446</v>
      </c>
      <c r="C523" s="10">
        <f>YEAR(Orders[[#This Row],[Order_Date]])</f>
        <v>2021</v>
      </c>
      <c r="D523" t="s">
        <v>1037</v>
      </c>
      <c r="E523" t="s">
        <v>15</v>
      </c>
      <c r="F523" s="10">
        <v>4</v>
      </c>
      <c r="G523" t="s">
        <v>7156</v>
      </c>
      <c r="H523" t="s">
        <v>7157</v>
      </c>
      <c r="I523" t="s">
        <v>2143</v>
      </c>
      <c r="J523" t="s">
        <v>1940</v>
      </c>
      <c r="K523" t="s">
        <v>1950</v>
      </c>
      <c r="L523" s="4">
        <v>9.9499999999999993</v>
      </c>
      <c r="M523" s="4">
        <v>39.799999999999997</v>
      </c>
      <c r="N523" t="s">
        <v>6208</v>
      </c>
      <c r="O523" t="s">
        <v>6201</v>
      </c>
    </row>
    <row r="524" spans="1:15" x14ac:dyDescent="0.3">
      <c r="A524" t="s">
        <v>1038</v>
      </c>
      <c r="B524" s="7">
        <v>43625</v>
      </c>
      <c r="C524" s="10">
        <f>YEAR(Orders[[#This Row],[Order_Date]])</f>
        <v>2019</v>
      </c>
      <c r="D524" t="s">
        <v>1039</v>
      </c>
      <c r="E524" t="s">
        <v>35</v>
      </c>
      <c r="F524" s="10">
        <v>5</v>
      </c>
      <c r="G524" t="s">
        <v>7158</v>
      </c>
      <c r="H524" t="s">
        <v>7159</v>
      </c>
      <c r="I524" t="s">
        <v>3509</v>
      </c>
      <c r="J524" t="s">
        <v>1940</v>
      </c>
      <c r="K524" t="s">
        <v>1950</v>
      </c>
      <c r="L524" s="4">
        <v>5.97</v>
      </c>
      <c r="M524" s="4">
        <v>29.849999999999998</v>
      </c>
      <c r="N524" t="s">
        <v>6208</v>
      </c>
      <c r="O524" t="s">
        <v>6201</v>
      </c>
    </row>
    <row r="525" spans="1:15" x14ac:dyDescent="0.3">
      <c r="A525" t="s">
        <v>1040</v>
      </c>
      <c r="B525" s="7">
        <v>44129</v>
      </c>
      <c r="C525" s="10">
        <f>YEAR(Orders[[#This Row],[Order_Date]])</f>
        <v>2020</v>
      </c>
      <c r="D525" t="s">
        <v>1041</v>
      </c>
      <c r="E525" t="s">
        <v>122</v>
      </c>
      <c r="F525" s="10">
        <v>1</v>
      </c>
      <c r="G525" t="s">
        <v>7160</v>
      </c>
      <c r="H525" t="s">
        <v>7161</v>
      </c>
      <c r="I525" t="s">
        <v>4264</v>
      </c>
      <c r="J525" t="s">
        <v>1948</v>
      </c>
      <c r="K525" t="s">
        <v>1950</v>
      </c>
      <c r="L525" s="4">
        <v>29.784999999999997</v>
      </c>
      <c r="M525" s="4">
        <v>29.784999999999997</v>
      </c>
      <c r="N525" t="s">
        <v>6216</v>
      </c>
      <c r="O525" t="s">
        <v>6204</v>
      </c>
    </row>
    <row r="526" spans="1:15" x14ac:dyDescent="0.3">
      <c r="A526" t="s">
        <v>1042</v>
      </c>
      <c r="B526" s="7">
        <v>44255</v>
      </c>
      <c r="C526" s="10">
        <f>YEAR(Orders[[#This Row],[Order_Date]])</f>
        <v>2021</v>
      </c>
      <c r="D526" t="s">
        <v>1043</v>
      </c>
      <c r="E526" t="s">
        <v>117</v>
      </c>
      <c r="F526" s="10">
        <v>2</v>
      </c>
      <c r="G526" t="s">
        <v>7162</v>
      </c>
      <c r="H526" t="s">
        <v>7163</v>
      </c>
      <c r="I526" t="s">
        <v>1961</v>
      </c>
      <c r="J526" t="s">
        <v>1940</v>
      </c>
      <c r="K526" t="s">
        <v>1950</v>
      </c>
      <c r="L526" s="4">
        <v>36.454999999999998</v>
      </c>
      <c r="M526" s="4">
        <v>72.91</v>
      </c>
      <c r="N526" t="s">
        <v>6211</v>
      </c>
      <c r="O526" t="s">
        <v>6204</v>
      </c>
    </row>
    <row r="527" spans="1:15" x14ac:dyDescent="0.3">
      <c r="A527" t="s">
        <v>1044</v>
      </c>
      <c r="B527" s="7">
        <v>44038</v>
      </c>
      <c r="C527" s="10">
        <f>YEAR(Orders[[#This Row],[Order_Date]])</f>
        <v>2020</v>
      </c>
      <c r="D527" t="s">
        <v>1045</v>
      </c>
      <c r="E527" t="s">
        <v>114</v>
      </c>
      <c r="F527" s="10">
        <v>5</v>
      </c>
      <c r="G527" t="s">
        <v>7164</v>
      </c>
      <c r="H527" t="s">
        <v>7165</v>
      </c>
      <c r="I527" t="s">
        <v>4271</v>
      </c>
      <c r="J527" t="s">
        <v>1940</v>
      </c>
      <c r="K527" t="s">
        <v>1941</v>
      </c>
      <c r="L527" s="4">
        <v>2.6849999999999996</v>
      </c>
      <c r="M527" s="4">
        <v>13.424999999999997</v>
      </c>
      <c r="N527" t="s">
        <v>6216</v>
      </c>
      <c r="O527" t="s">
        <v>6201</v>
      </c>
    </row>
    <row r="528" spans="1:15" x14ac:dyDescent="0.3">
      <c r="A528" t="s">
        <v>1046</v>
      </c>
      <c r="B528" s="7">
        <v>44717</v>
      </c>
      <c r="C528" s="10">
        <f>YEAR(Orders[[#This Row],[Order_Date]])</f>
        <v>2022</v>
      </c>
      <c r="D528" t="s">
        <v>1047</v>
      </c>
      <c r="E528" t="s">
        <v>125</v>
      </c>
      <c r="F528" s="10">
        <v>4</v>
      </c>
      <c r="G528" t="s">
        <v>7166</v>
      </c>
      <c r="H528" t="s">
        <v>7167</v>
      </c>
      <c r="I528" t="s">
        <v>3491</v>
      </c>
      <c r="J528" t="s">
        <v>1940</v>
      </c>
      <c r="K528" t="s">
        <v>1941</v>
      </c>
      <c r="L528" s="4">
        <v>31.624999999999996</v>
      </c>
      <c r="M528" s="4">
        <v>126.49999999999999</v>
      </c>
      <c r="N528" t="s">
        <v>6208</v>
      </c>
      <c r="O528" t="s">
        <v>6202</v>
      </c>
    </row>
    <row r="529" spans="1:15" x14ac:dyDescent="0.3">
      <c r="A529" t="s">
        <v>1048</v>
      </c>
      <c r="B529" s="7">
        <v>43517</v>
      </c>
      <c r="C529" s="10">
        <f>YEAR(Orders[[#This Row],[Order_Date]])</f>
        <v>2019</v>
      </c>
      <c r="D529" t="s">
        <v>1049</v>
      </c>
      <c r="E529" t="s">
        <v>16</v>
      </c>
      <c r="F529" s="10">
        <v>5</v>
      </c>
      <c r="G529" t="s">
        <v>2966</v>
      </c>
      <c r="H529" t="s">
        <v>7168</v>
      </c>
      <c r="I529" t="s">
        <v>2241</v>
      </c>
      <c r="J529" t="s">
        <v>2115</v>
      </c>
      <c r="K529" t="s">
        <v>1950</v>
      </c>
      <c r="L529" s="4">
        <v>8.25</v>
      </c>
      <c r="M529" s="4">
        <v>41.25</v>
      </c>
      <c r="N529" t="s">
        <v>6208</v>
      </c>
      <c r="O529" t="s">
        <v>6202</v>
      </c>
    </row>
    <row r="530" spans="1:15" x14ac:dyDescent="0.3">
      <c r="A530" t="s">
        <v>1050</v>
      </c>
      <c r="B530" s="7">
        <v>43926</v>
      </c>
      <c r="C530" s="10">
        <f>YEAR(Orders[[#This Row],[Order_Date]])</f>
        <v>2020</v>
      </c>
      <c r="D530" t="s">
        <v>1051</v>
      </c>
      <c r="E530" t="s">
        <v>189</v>
      </c>
      <c r="F530" s="10">
        <v>6</v>
      </c>
      <c r="G530" t="s">
        <v>7169</v>
      </c>
      <c r="H530" t="s">
        <v>7170</v>
      </c>
      <c r="I530" t="s">
        <v>4284</v>
      </c>
      <c r="J530" t="s">
        <v>1940</v>
      </c>
      <c r="K530" t="s">
        <v>1950</v>
      </c>
      <c r="L530" s="4">
        <v>8.91</v>
      </c>
      <c r="M530" s="4">
        <v>53.46</v>
      </c>
      <c r="N530" t="s">
        <v>6211</v>
      </c>
      <c r="O530" t="s">
        <v>6202</v>
      </c>
    </row>
    <row r="531" spans="1:15" x14ac:dyDescent="0.3">
      <c r="A531" t="s">
        <v>1052</v>
      </c>
      <c r="B531" s="7">
        <v>43475</v>
      </c>
      <c r="C531" s="10">
        <f>YEAR(Orders[[#This Row],[Order_Date]])</f>
        <v>2019</v>
      </c>
      <c r="D531" t="s">
        <v>1053</v>
      </c>
      <c r="E531" t="s">
        <v>15</v>
      </c>
      <c r="F531" s="10">
        <v>6</v>
      </c>
      <c r="G531" t="s">
        <v>7171</v>
      </c>
      <c r="H531" t="s">
        <v>7172</v>
      </c>
      <c r="I531" t="s">
        <v>2003</v>
      </c>
      <c r="J531" t="s">
        <v>1940</v>
      </c>
      <c r="K531" t="s">
        <v>1950</v>
      </c>
      <c r="L531" s="4">
        <v>9.9499999999999993</v>
      </c>
      <c r="M531" s="4">
        <v>59.699999999999996</v>
      </c>
      <c r="N531" t="s">
        <v>6208</v>
      </c>
      <c r="O531" t="s">
        <v>6201</v>
      </c>
    </row>
    <row r="532" spans="1:15" x14ac:dyDescent="0.3">
      <c r="A532" t="s">
        <v>1054</v>
      </c>
      <c r="B532" s="7">
        <v>44663</v>
      </c>
      <c r="C532" s="10">
        <f>YEAR(Orders[[#This Row],[Order_Date]])</f>
        <v>2022</v>
      </c>
      <c r="D532" t="s">
        <v>1055</v>
      </c>
      <c r="E532" t="s">
        <v>15</v>
      </c>
      <c r="F532" s="10">
        <v>6</v>
      </c>
      <c r="G532" t="s">
        <v>7173</v>
      </c>
      <c r="H532" t="s">
        <v>7174</v>
      </c>
      <c r="I532" t="s">
        <v>2210</v>
      </c>
      <c r="J532" t="s">
        <v>1940</v>
      </c>
      <c r="K532" t="s">
        <v>1950</v>
      </c>
      <c r="L532" s="4">
        <v>9.9499999999999993</v>
      </c>
      <c r="M532" s="4">
        <v>59.699999999999996</v>
      </c>
      <c r="N532" t="s">
        <v>6208</v>
      </c>
      <c r="O532" t="s">
        <v>6201</v>
      </c>
    </row>
    <row r="533" spans="1:15" x14ac:dyDescent="0.3">
      <c r="A533" t="s">
        <v>1056</v>
      </c>
      <c r="B533" s="7">
        <v>44591</v>
      </c>
      <c r="C533" s="10">
        <f>YEAR(Orders[[#This Row],[Order_Date]])</f>
        <v>2022</v>
      </c>
      <c r="D533" t="s">
        <v>1057</v>
      </c>
      <c r="E533" t="s">
        <v>192</v>
      </c>
      <c r="F533" s="10">
        <v>5</v>
      </c>
      <c r="G533" t="s">
        <v>7175</v>
      </c>
      <c r="H533" t="s">
        <v>7176</v>
      </c>
      <c r="I533" t="s">
        <v>2480</v>
      </c>
      <c r="J533" t="s">
        <v>1940</v>
      </c>
      <c r="K533" t="s">
        <v>1950</v>
      </c>
      <c r="L533" s="4">
        <v>8.9499999999999993</v>
      </c>
      <c r="M533" s="4">
        <v>44.75</v>
      </c>
      <c r="N533" t="s">
        <v>6216</v>
      </c>
      <c r="O533" t="s">
        <v>6201</v>
      </c>
    </row>
    <row r="534" spans="1:15" x14ac:dyDescent="0.3">
      <c r="A534" t="s">
        <v>1058</v>
      </c>
      <c r="B534" s="7">
        <v>44330</v>
      </c>
      <c r="C534" s="10">
        <f>YEAR(Orders[[#This Row],[Order_Date]])</f>
        <v>2021</v>
      </c>
      <c r="D534" t="s">
        <v>1059</v>
      </c>
      <c r="E534" t="s">
        <v>16</v>
      </c>
      <c r="F534" s="10">
        <v>2</v>
      </c>
      <c r="G534" t="s">
        <v>7177</v>
      </c>
      <c r="H534" t="s">
        <v>7178</v>
      </c>
      <c r="I534" t="s">
        <v>4301</v>
      </c>
      <c r="J534" t="s">
        <v>1940</v>
      </c>
      <c r="K534" t="s">
        <v>1941</v>
      </c>
      <c r="L534" s="4">
        <v>8.25</v>
      </c>
      <c r="M534" s="4">
        <v>16.5</v>
      </c>
      <c r="N534" t="s">
        <v>6208</v>
      </c>
      <c r="O534" t="s">
        <v>6202</v>
      </c>
    </row>
    <row r="535" spans="1:15" x14ac:dyDescent="0.3">
      <c r="A535" t="s">
        <v>1060</v>
      </c>
      <c r="B535" s="7">
        <v>44724</v>
      </c>
      <c r="C535" s="10">
        <f>YEAR(Orders[[#This Row],[Order_Date]])</f>
        <v>2022</v>
      </c>
      <c r="D535" t="s">
        <v>1061</v>
      </c>
      <c r="E535" t="s">
        <v>159</v>
      </c>
      <c r="F535" s="10">
        <v>4</v>
      </c>
      <c r="G535" t="s">
        <v>7179</v>
      </c>
      <c r="H535" t="s">
        <v>7180</v>
      </c>
      <c r="I535" t="s">
        <v>2324</v>
      </c>
      <c r="J535" t="s">
        <v>1940</v>
      </c>
      <c r="K535" t="s">
        <v>1950</v>
      </c>
      <c r="L535" s="4">
        <v>5.3699999999999992</v>
      </c>
      <c r="M535" s="4">
        <v>21.479999999999997</v>
      </c>
      <c r="N535" t="s">
        <v>6216</v>
      </c>
      <c r="O535" t="s">
        <v>6201</v>
      </c>
    </row>
    <row r="536" spans="1:15" x14ac:dyDescent="0.3">
      <c r="A536" t="s">
        <v>1062</v>
      </c>
      <c r="B536" s="7">
        <v>44563</v>
      </c>
      <c r="C536" s="10">
        <f>YEAR(Orders[[#This Row],[Order_Date]])</f>
        <v>2022</v>
      </c>
      <c r="D536" t="s">
        <v>1063</v>
      </c>
      <c r="E536" t="s">
        <v>54</v>
      </c>
      <c r="F536" s="10">
        <v>2</v>
      </c>
      <c r="G536" t="s">
        <v>7181</v>
      </c>
      <c r="H536" t="s">
        <v>7182</v>
      </c>
      <c r="I536" t="s">
        <v>2344</v>
      </c>
      <c r="J536" t="s">
        <v>1948</v>
      </c>
      <c r="K536" t="s">
        <v>1941</v>
      </c>
      <c r="L536" s="4">
        <v>22.884999999999998</v>
      </c>
      <c r="M536" s="4">
        <v>45.769999999999996</v>
      </c>
      <c r="N536" t="s">
        <v>6208</v>
      </c>
      <c r="O536" t="s">
        <v>6201</v>
      </c>
    </row>
    <row r="537" spans="1:15" x14ac:dyDescent="0.3">
      <c r="A537" t="s">
        <v>1064</v>
      </c>
      <c r="B537" s="7">
        <v>44585</v>
      </c>
      <c r="C537" s="10">
        <f>YEAR(Orders[[#This Row],[Order_Date]])</f>
        <v>2022</v>
      </c>
      <c r="D537" t="s">
        <v>1065</v>
      </c>
      <c r="E537" t="s">
        <v>32</v>
      </c>
      <c r="F537" s="10">
        <v>2</v>
      </c>
      <c r="G537" t="s">
        <v>7183</v>
      </c>
      <c r="H537" t="s">
        <v>7184</v>
      </c>
      <c r="I537" t="s">
        <v>2599</v>
      </c>
      <c r="J537" t="s">
        <v>1948</v>
      </c>
      <c r="K537" t="s">
        <v>1950</v>
      </c>
      <c r="L537" s="4">
        <v>4.7549999999999999</v>
      </c>
      <c r="M537" s="4">
        <v>9.51</v>
      </c>
      <c r="N537" t="s">
        <v>6211</v>
      </c>
      <c r="O537" t="s">
        <v>6204</v>
      </c>
    </row>
    <row r="538" spans="1:15" x14ac:dyDescent="0.3">
      <c r="A538" t="s">
        <v>1066</v>
      </c>
      <c r="B538" s="7">
        <v>43544</v>
      </c>
      <c r="C538" s="10">
        <f>YEAR(Orders[[#This Row],[Order_Date]])</f>
        <v>2019</v>
      </c>
      <c r="D538" t="s">
        <v>1001</v>
      </c>
      <c r="E538" t="s">
        <v>114</v>
      </c>
      <c r="F538" s="10">
        <v>3</v>
      </c>
      <c r="G538" t="s">
        <v>7123</v>
      </c>
      <c r="H538" t="s">
        <v>7124</v>
      </c>
      <c r="I538" t="s">
        <v>4203</v>
      </c>
      <c r="J538" t="s">
        <v>1948</v>
      </c>
      <c r="K538" t="s">
        <v>1941</v>
      </c>
      <c r="L538" s="4">
        <v>2.6849999999999996</v>
      </c>
      <c r="M538" s="4">
        <v>8.0549999999999997</v>
      </c>
      <c r="N538" t="s">
        <v>6216</v>
      </c>
      <c r="O538" t="s">
        <v>6201</v>
      </c>
    </row>
    <row r="539" spans="1:15" x14ac:dyDescent="0.3">
      <c r="A539" t="s">
        <v>1067</v>
      </c>
      <c r="B539" s="7">
        <v>44156</v>
      </c>
      <c r="C539" s="10">
        <f>YEAR(Orders[[#This Row],[Order_Date]])</f>
        <v>2020</v>
      </c>
      <c r="D539" t="s">
        <v>1068</v>
      </c>
      <c r="E539" t="s">
        <v>543</v>
      </c>
      <c r="F539" s="10">
        <v>4</v>
      </c>
      <c r="G539" t="s">
        <v>7185</v>
      </c>
      <c r="H539" t="s">
        <v>7186</v>
      </c>
      <c r="I539" t="s">
        <v>2554</v>
      </c>
      <c r="J539" t="s">
        <v>1940</v>
      </c>
      <c r="K539" t="s">
        <v>1941</v>
      </c>
      <c r="L539" s="4">
        <v>27.945</v>
      </c>
      <c r="M539" s="4">
        <v>111.78</v>
      </c>
      <c r="N539" t="s">
        <v>6216</v>
      </c>
      <c r="O539" t="s">
        <v>6202</v>
      </c>
    </row>
    <row r="540" spans="1:15" x14ac:dyDescent="0.3">
      <c r="A540" t="s">
        <v>1069</v>
      </c>
      <c r="B540" s="7">
        <v>44482</v>
      </c>
      <c r="C540" s="10">
        <f>YEAR(Orders[[#This Row],[Order_Date]])</f>
        <v>2021</v>
      </c>
      <c r="D540" t="s">
        <v>1070</v>
      </c>
      <c r="E540" t="s">
        <v>114</v>
      </c>
      <c r="F540" s="10">
        <v>4</v>
      </c>
      <c r="G540" t="s">
        <v>7187</v>
      </c>
      <c r="H540" t="s">
        <v>7188</v>
      </c>
      <c r="I540" t="s">
        <v>4323</v>
      </c>
      <c r="J540" t="s">
        <v>1940</v>
      </c>
      <c r="K540" t="s">
        <v>1941</v>
      </c>
      <c r="L540" s="4">
        <v>2.6849999999999996</v>
      </c>
      <c r="M540" s="4">
        <v>10.739999999999998</v>
      </c>
      <c r="N540" t="s">
        <v>6216</v>
      </c>
      <c r="O540" t="s">
        <v>6201</v>
      </c>
    </row>
    <row r="541" spans="1:15" x14ac:dyDescent="0.3">
      <c r="A541" t="s">
        <v>1071</v>
      </c>
      <c r="B541" s="7">
        <v>44488</v>
      </c>
      <c r="C541" s="10">
        <f>YEAR(Orders[[#This Row],[Order_Date]])</f>
        <v>2021</v>
      </c>
      <c r="D541" t="s">
        <v>1072</v>
      </c>
      <c r="E541" t="s">
        <v>159</v>
      </c>
      <c r="F541" s="10">
        <v>5</v>
      </c>
      <c r="G541" t="s">
        <v>7189</v>
      </c>
      <c r="H541" t="s">
        <v>7190</v>
      </c>
      <c r="I541" t="s">
        <v>2121</v>
      </c>
      <c r="J541" t="s">
        <v>1940</v>
      </c>
      <c r="K541" t="s">
        <v>1950</v>
      </c>
      <c r="L541" s="4">
        <v>5.3699999999999992</v>
      </c>
      <c r="M541" s="4">
        <v>26.849999999999994</v>
      </c>
      <c r="N541" t="s">
        <v>6216</v>
      </c>
      <c r="O541" t="s">
        <v>6201</v>
      </c>
    </row>
    <row r="542" spans="1:15" x14ac:dyDescent="0.3">
      <c r="A542" t="s">
        <v>1073</v>
      </c>
      <c r="B542" s="7">
        <v>43584</v>
      </c>
      <c r="C542" s="10">
        <f>YEAR(Orders[[#This Row],[Order_Date]])</f>
        <v>2019</v>
      </c>
      <c r="D542" t="s">
        <v>1074</v>
      </c>
      <c r="E542" t="s">
        <v>145</v>
      </c>
      <c r="F542" s="10">
        <v>4</v>
      </c>
      <c r="G542" t="s">
        <v>7191</v>
      </c>
      <c r="H542" t="s">
        <v>7192</v>
      </c>
      <c r="I542" t="s">
        <v>2799</v>
      </c>
      <c r="J542" t="s">
        <v>1940</v>
      </c>
      <c r="K542" t="s">
        <v>1941</v>
      </c>
      <c r="L542" s="4">
        <v>15.85</v>
      </c>
      <c r="M542" s="4">
        <v>63.4</v>
      </c>
      <c r="N542" t="s">
        <v>6211</v>
      </c>
      <c r="O542" t="s">
        <v>6204</v>
      </c>
    </row>
    <row r="543" spans="1:15" x14ac:dyDescent="0.3">
      <c r="A543" t="s">
        <v>1075</v>
      </c>
      <c r="B543" s="7">
        <v>43750</v>
      </c>
      <c r="C543" s="10">
        <f>YEAR(Orders[[#This Row],[Order_Date]])</f>
        <v>2019</v>
      </c>
      <c r="D543" t="s">
        <v>1076</v>
      </c>
      <c r="E543" t="s">
        <v>131</v>
      </c>
      <c r="F543" s="10">
        <v>1</v>
      </c>
      <c r="G543" t="s">
        <v>7193</v>
      </c>
      <c r="H543" t="s">
        <v>7194</v>
      </c>
      <c r="I543" t="s">
        <v>4334</v>
      </c>
      <c r="J543" t="s">
        <v>1948</v>
      </c>
      <c r="K543" t="s">
        <v>1941</v>
      </c>
      <c r="L543" s="4">
        <v>22.884999999999998</v>
      </c>
      <c r="M543" s="4">
        <v>22.884999999999998</v>
      </c>
      <c r="N543" t="s">
        <v>6216</v>
      </c>
      <c r="O543" t="s">
        <v>6203</v>
      </c>
    </row>
    <row r="544" spans="1:15" x14ac:dyDescent="0.3">
      <c r="A544" t="s">
        <v>1077</v>
      </c>
      <c r="B544" s="7">
        <v>44335</v>
      </c>
      <c r="C544" s="10">
        <f>YEAR(Orders[[#This Row],[Order_Date]])</f>
        <v>2021</v>
      </c>
      <c r="D544" t="s">
        <v>1078</v>
      </c>
      <c r="E544" t="s">
        <v>184</v>
      </c>
      <c r="F544" s="10">
        <v>4</v>
      </c>
      <c r="G544" t="s">
        <v>7195</v>
      </c>
      <c r="H544" t="s">
        <v>7196</v>
      </c>
      <c r="I544" t="s">
        <v>3523</v>
      </c>
      <c r="J544" t="s">
        <v>1940</v>
      </c>
      <c r="K544" t="s">
        <v>1950</v>
      </c>
      <c r="L544" s="4">
        <v>25.874999999999996</v>
      </c>
      <c r="M544" s="4">
        <v>103.49999999999999</v>
      </c>
      <c r="N544" t="s">
        <v>6208</v>
      </c>
      <c r="O544" t="s">
        <v>6203</v>
      </c>
    </row>
    <row r="545" spans="1:15" x14ac:dyDescent="0.3">
      <c r="A545" t="s">
        <v>1079</v>
      </c>
      <c r="B545" s="7">
        <v>44380</v>
      </c>
      <c r="C545" s="10">
        <f>YEAR(Orders[[#This Row],[Order_Date]])</f>
        <v>2021</v>
      </c>
      <c r="D545" t="s">
        <v>1080</v>
      </c>
      <c r="E545" t="s">
        <v>23</v>
      </c>
      <c r="F545" s="10">
        <v>2</v>
      </c>
      <c r="G545" t="s">
        <v>7197</v>
      </c>
      <c r="H545" t="s">
        <v>7198</v>
      </c>
      <c r="I545" t="s">
        <v>1994</v>
      </c>
      <c r="J545" t="s">
        <v>1940</v>
      </c>
      <c r="K545" t="s">
        <v>1950</v>
      </c>
      <c r="L545" s="4">
        <v>27.484999999999996</v>
      </c>
      <c r="M545" s="4">
        <v>54.969999999999992</v>
      </c>
      <c r="N545" t="s">
        <v>6211</v>
      </c>
      <c r="O545" t="s">
        <v>6201</v>
      </c>
    </row>
    <row r="546" spans="1:15" x14ac:dyDescent="0.3">
      <c r="A546" t="s">
        <v>1081</v>
      </c>
      <c r="B546" s="7">
        <v>43869</v>
      </c>
      <c r="C546" s="10">
        <f>YEAR(Orders[[#This Row],[Order_Date]])</f>
        <v>2020</v>
      </c>
      <c r="D546" t="s">
        <v>1082</v>
      </c>
      <c r="E546" t="s">
        <v>205</v>
      </c>
      <c r="F546" s="10">
        <v>2</v>
      </c>
      <c r="G546" t="s">
        <v>7199</v>
      </c>
      <c r="H546" t="s">
        <v>7200</v>
      </c>
      <c r="I546" t="s">
        <v>2016</v>
      </c>
      <c r="J546" t="s">
        <v>1940</v>
      </c>
      <c r="K546" t="s">
        <v>1950</v>
      </c>
      <c r="L546" s="4">
        <v>7.77</v>
      </c>
      <c r="M546" s="4">
        <v>15.54</v>
      </c>
      <c r="N546" t="s">
        <v>6211</v>
      </c>
      <c r="O546" t="s">
        <v>6203</v>
      </c>
    </row>
    <row r="547" spans="1:15" x14ac:dyDescent="0.3">
      <c r="A547" t="s">
        <v>1083</v>
      </c>
      <c r="B547" s="7">
        <v>44120</v>
      </c>
      <c r="C547" s="10">
        <f>YEAR(Orders[[#This Row],[Order_Date]])</f>
        <v>2020</v>
      </c>
      <c r="D547" t="s">
        <v>1084</v>
      </c>
      <c r="E547" t="s">
        <v>51</v>
      </c>
      <c r="F547" s="10">
        <v>4</v>
      </c>
      <c r="G547" t="s">
        <v>7201</v>
      </c>
      <c r="H547" t="s">
        <v>7202</v>
      </c>
      <c r="I547" t="s">
        <v>3133</v>
      </c>
      <c r="J547" t="s">
        <v>2115</v>
      </c>
      <c r="K547" t="s">
        <v>1950</v>
      </c>
      <c r="L547" s="4">
        <v>3.8849999999999998</v>
      </c>
      <c r="M547" s="4">
        <v>15.54</v>
      </c>
      <c r="N547" t="s">
        <v>6216</v>
      </c>
      <c r="O547" t="s">
        <v>6204</v>
      </c>
    </row>
    <row r="548" spans="1:15" x14ac:dyDescent="0.3">
      <c r="A548" t="s">
        <v>1085</v>
      </c>
      <c r="B548" s="7">
        <v>44127</v>
      </c>
      <c r="C548" s="10">
        <f>YEAR(Orders[[#This Row],[Order_Date]])</f>
        <v>2020</v>
      </c>
      <c r="D548" t="s">
        <v>1086</v>
      </c>
      <c r="E548" t="s">
        <v>543</v>
      </c>
      <c r="F548" s="10">
        <v>3</v>
      </c>
      <c r="G548" t="s">
        <v>7203</v>
      </c>
      <c r="H548" t="s">
        <v>7204</v>
      </c>
      <c r="I548" t="s">
        <v>4354</v>
      </c>
      <c r="J548" t="s">
        <v>1948</v>
      </c>
      <c r="K548" t="s">
        <v>1950</v>
      </c>
      <c r="L548" s="4">
        <v>27.945</v>
      </c>
      <c r="M548" s="4">
        <v>83.835000000000008</v>
      </c>
      <c r="N548" t="s">
        <v>6216</v>
      </c>
      <c r="O548" t="s">
        <v>6202</v>
      </c>
    </row>
    <row r="549" spans="1:15" x14ac:dyDescent="0.3">
      <c r="A549" t="s">
        <v>1087</v>
      </c>
      <c r="B549" s="7">
        <v>44265</v>
      </c>
      <c r="C549" s="10">
        <f>YEAR(Orders[[#This Row],[Order_Date]])</f>
        <v>2021</v>
      </c>
      <c r="D549" t="s">
        <v>1088</v>
      </c>
      <c r="E549" t="s">
        <v>195</v>
      </c>
      <c r="F549" s="10">
        <v>3</v>
      </c>
      <c r="G549" t="s">
        <v>7205</v>
      </c>
      <c r="H549" t="s">
        <v>7206</v>
      </c>
      <c r="I549" t="s">
        <v>2036</v>
      </c>
      <c r="J549" t="s">
        <v>1940</v>
      </c>
      <c r="K549" t="s">
        <v>1941</v>
      </c>
      <c r="L549" s="4">
        <v>3.5849999999999995</v>
      </c>
      <c r="M549" s="4">
        <v>10.754999999999999</v>
      </c>
      <c r="N549" t="s">
        <v>6211</v>
      </c>
      <c r="O549" t="s">
        <v>6201</v>
      </c>
    </row>
    <row r="550" spans="1:15" x14ac:dyDescent="0.3">
      <c r="A550" t="s">
        <v>1089</v>
      </c>
      <c r="B550" s="7">
        <v>44384</v>
      </c>
      <c r="C550" s="10">
        <f>YEAR(Orders[[#This Row],[Order_Date]])</f>
        <v>2021</v>
      </c>
      <c r="D550" t="s">
        <v>1090</v>
      </c>
      <c r="E550" t="s">
        <v>267</v>
      </c>
      <c r="F550" s="10">
        <v>3</v>
      </c>
      <c r="G550" t="s">
        <v>7207</v>
      </c>
      <c r="H550" t="s">
        <v>7208</v>
      </c>
      <c r="I550" t="s">
        <v>2361</v>
      </c>
      <c r="J550" t="s">
        <v>1940</v>
      </c>
      <c r="K550" t="s">
        <v>1941</v>
      </c>
      <c r="L550" s="4">
        <v>4.4550000000000001</v>
      </c>
      <c r="M550" s="4">
        <v>13.365</v>
      </c>
      <c r="N550" t="s">
        <v>6211</v>
      </c>
      <c r="O550" t="s">
        <v>6202</v>
      </c>
    </row>
    <row r="551" spans="1:15" x14ac:dyDescent="0.3">
      <c r="A551" t="s">
        <v>1091</v>
      </c>
      <c r="B551" s="7">
        <v>44232</v>
      </c>
      <c r="C551" s="10">
        <f>YEAR(Orders[[#This Row],[Order_Date]])</f>
        <v>2021</v>
      </c>
      <c r="D551" t="s">
        <v>1088</v>
      </c>
      <c r="E551" t="s">
        <v>267</v>
      </c>
      <c r="F551" s="10">
        <v>4</v>
      </c>
      <c r="G551" t="s">
        <v>7205</v>
      </c>
      <c r="H551" t="s">
        <v>7206</v>
      </c>
      <c r="I551" t="s">
        <v>2036</v>
      </c>
      <c r="J551" t="s">
        <v>1940</v>
      </c>
      <c r="K551" t="s">
        <v>1941</v>
      </c>
      <c r="L551" s="4">
        <v>4.4550000000000001</v>
      </c>
      <c r="M551" s="4">
        <v>17.82</v>
      </c>
      <c r="N551" t="s">
        <v>6211</v>
      </c>
      <c r="O551" t="s">
        <v>6202</v>
      </c>
    </row>
    <row r="552" spans="1:15" x14ac:dyDescent="0.3">
      <c r="A552" t="s">
        <v>1092</v>
      </c>
      <c r="B552" s="7">
        <v>44176</v>
      </c>
      <c r="C552" s="10">
        <f>YEAR(Orders[[#This Row],[Order_Date]])</f>
        <v>2020</v>
      </c>
      <c r="D552" t="s">
        <v>1093</v>
      </c>
      <c r="E552" t="s">
        <v>51</v>
      </c>
      <c r="F552" s="10">
        <v>6</v>
      </c>
      <c r="G552" t="s">
        <v>7209</v>
      </c>
      <c r="H552" t="s">
        <v>7210</v>
      </c>
      <c r="I552" t="s">
        <v>2255</v>
      </c>
      <c r="J552" t="s">
        <v>1940</v>
      </c>
      <c r="K552" t="s">
        <v>1941</v>
      </c>
      <c r="L552" s="4">
        <v>3.8849999999999998</v>
      </c>
      <c r="M552" s="4">
        <v>23.31</v>
      </c>
      <c r="N552" t="s">
        <v>6216</v>
      </c>
      <c r="O552" t="s">
        <v>6204</v>
      </c>
    </row>
    <row r="553" spans="1:15" x14ac:dyDescent="0.3">
      <c r="A553" t="s">
        <v>1094</v>
      </c>
      <c r="B553" s="7">
        <v>44694</v>
      </c>
      <c r="C553" s="10">
        <f>YEAR(Orders[[#This Row],[Order_Date]])</f>
        <v>2022</v>
      </c>
      <c r="D553" t="s">
        <v>1095</v>
      </c>
      <c r="E553" t="s">
        <v>64</v>
      </c>
      <c r="F553" s="10">
        <v>2</v>
      </c>
      <c r="G553" t="s">
        <v>7125</v>
      </c>
      <c r="H553" t="s">
        <v>7211</v>
      </c>
      <c r="I553" t="s">
        <v>3676</v>
      </c>
      <c r="J553" t="s">
        <v>1940</v>
      </c>
      <c r="K553" t="s">
        <v>1950</v>
      </c>
      <c r="L553" s="4">
        <v>3.645</v>
      </c>
      <c r="M553" s="4">
        <v>7.29</v>
      </c>
      <c r="N553" t="s">
        <v>6216</v>
      </c>
      <c r="O553" t="s">
        <v>6202</v>
      </c>
    </row>
    <row r="554" spans="1:15" x14ac:dyDescent="0.3">
      <c r="A554" t="s">
        <v>1096</v>
      </c>
      <c r="B554" s="7">
        <v>43761</v>
      </c>
      <c r="C554" s="10">
        <f>YEAR(Orders[[#This Row],[Order_Date]])</f>
        <v>2019</v>
      </c>
      <c r="D554" t="s">
        <v>1097</v>
      </c>
      <c r="E554" t="s">
        <v>267</v>
      </c>
      <c r="F554" s="10">
        <v>4</v>
      </c>
      <c r="G554" t="s">
        <v>7212</v>
      </c>
      <c r="H554" t="s">
        <v>7213</v>
      </c>
      <c r="I554" t="s">
        <v>3364</v>
      </c>
      <c r="J554" t="s">
        <v>2115</v>
      </c>
      <c r="K554" t="s">
        <v>1941</v>
      </c>
      <c r="L554" s="4">
        <v>4.4550000000000001</v>
      </c>
      <c r="M554" s="4">
        <v>17.82</v>
      </c>
      <c r="N554" t="s">
        <v>6211</v>
      </c>
      <c r="O554" t="s">
        <v>6202</v>
      </c>
    </row>
    <row r="555" spans="1:15" x14ac:dyDescent="0.3">
      <c r="A555" t="s">
        <v>1098</v>
      </c>
      <c r="B555" s="7">
        <v>44085</v>
      </c>
      <c r="C555" s="10">
        <f>YEAR(Orders[[#This Row],[Order_Date]])</f>
        <v>2020</v>
      </c>
      <c r="D555" t="s">
        <v>1099</v>
      </c>
      <c r="E555" t="s">
        <v>22</v>
      </c>
      <c r="F555" s="10">
        <v>5</v>
      </c>
      <c r="G555" t="s">
        <v>7214</v>
      </c>
      <c r="H555" t="s">
        <v>7215</v>
      </c>
      <c r="I555" t="s">
        <v>2210</v>
      </c>
      <c r="J555" t="s">
        <v>1940</v>
      </c>
      <c r="K555" t="s">
        <v>1950</v>
      </c>
      <c r="L555" s="4">
        <v>13.75</v>
      </c>
      <c r="M555" s="4">
        <v>68.75</v>
      </c>
      <c r="N555" t="s">
        <v>6208</v>
      </c>
      <c r="O555" t="s">
        <v>6202</v>
      </c>
    </row>
    <row r="556" spans="1:15" x14ac:dyDescent="0.3">
      <c r="A556" t="s">
        <v>1100</v>
      </c>
      <c r="B556" s="7">
        <v>43737</v>
      </c>
      <c r="C556" s="10">
        <f>YEAR(Orders[[#This Row],[Order_Date]])</f>
        <v>2019</v>
      </c>
      <c r="D556" t="s">
        <v>1101</v>
      </c>
      <c r="E556" t="s">
        <v>23</v>
      </c>
      <c r="F556" s="10">
        <v>2</v>
      </c>
      <c r="G556" t="s">
        <v>7216</v>
      </c>
      <c r="H556" t="s">
        <v>7217</v>
      </c>
      <c r="I556" t="s">
        <v>3163</v>
      </c>
      <c r="J556" t="s">
        <v>2115</v>
      </c>
      <c r="K556" t="s">
        <v>1941</v>
      </c>
      <c r="L556" s="4">
        <v>27.484999999999996</v>
      </c>
      <c r="M556" s="4">
        <v>54.969999999999992</v>
      </c>
      <c r="N556" t="s">
        <v>6211</v>
      </c>
      <c r="O556" t="s">
        <v>6201</v>
      </c>
    </row>
    <row r="557" spans="1:15" x14ac:dyDescent="0.3">
      <c r="A557" t="s">
        <v>1102</v>
      </c>
      <c r="B557" s="7">
        <v>44258</v>
      </c>
      <c r="C557" s="10">
        <f>YEAR(Orders[[#This Row],[Order_Date]])</f>
        <v>2021</v>
      </c>
      <c r="D557" t="s">
        <v>1103</v>
      </c>
      <c r="E557" t="s">
        <v>22</v>
      </c>
      <c r="F557" s="10">
        <v>6</v>
      </c>
      <c r="G557" t="s">
        <v>7218</v>
      </c>
      <c r="H557" t="s">
        <v>7219</v>
      </c>
      <c r="I557" t="s">
        <v>4391</v>
      </c>
      <c r="J557" t="s">
        <v>1948</v>
      </c>
      <c r="K557" t="s">
        <v>1950</v>
      </c>
      <c r="L557" s="4">
        <v>13.75</v>
      </c>
      <c r="M557" s="4">
        <v>82.5</v>
      </c>
      <c r="N557" t="s">
        <v>6208</v>
      </c>
      <c r="O557" t="s">
        <v>6202</v>
      </c>
    </row>
    <row r="558" spans="1:15" x14ac:dyDescent="0.3">
      <c r="A558" t="s">
        <v>1104</v>
      </c>
      <c r="B558" s="7">
        <v>44523</v>
      </c>
      <c r="C558" s="10">
        <f>YEAR(Orders[[#This Row],[Order_Date]])</f>
        <v>2021</v>
      </c>
      <c r="D558" t="s">
        <v>1105</v>
      </c>
      <c r="E558" t="s">
        <v>90</v>
      </c>
      <c r="F558" s="10">
        <v>2</v>
      </c>
      <c r="G558" t="s">
        <v>7220</v>
      </c>
      <c r="H558" t="s">
        <v>7221</v>
      </c>
      <c r="I558" t="s">
        <v>3523</v>
      </c>
      <c r="J558" t="s">
        <v>1940</v>
      </c>
      <c r="K558" t="s">
        <v>1941</v>
      </c>
      <c r="L558" s="4">
        <v>4.3650000000000002</v>
      </c>
      <c r="M558" s="4">
        <v>8.73</v>
      </c>
      <c r="N558" t="s">
        <v>6208</v>
      </c>
      <c r="O558" t="s">
        <v>6204</v>
      </c>
    </row>
    <row r="559" spans="1:15" x14ac:dyDescent="0.3">
      <c r="A559" t="s">
        <v>1106</v>
      </c>
      <c r="B559" s="7">
        <v>44506</v>
      </c>
      <c r="C559" s="10">
        <f>YEAR(Orders[[#This Row],[Order_Date]])</f>
        <v>2021</v>
      </c>
      <c r="D559" t="s">
        <v>1001</v>
      </c>
      <c r="E559" t="s">
        <v>150</v>
      </c>
      <c r="F559" s="10">
        <v>4</v>
      </c>
      <c r="G559" t="s">
        <v>7123</v>
      </c>
      <c r="H559" t="s">
        <v>7124</v>
      </c>
      <c r="I559" t="s">
        <v>4203</v>
      </c>
      <c r="J559" t="s">
        <v>1948</v>
      </c>
      <c r="K559" t="s">
        <v>1941</v>
      </c>
      <c r="L559" s="4">
        <v>14.85</v>
      </c>
      <c r="M559" s="4">
        <v>59.4</v>
      </c>
      <c r="N559" t="s">
        <v>6211</v>
      </c>
      <c r="O559" t="s">
        <v>6202</v>
      </c>
    </row>
    <row r="560" spans="1:15" x14ac:dyDescent="0.3">
      <c r="A560" t="s">
        <v>1107</v>
      </c>
      <c r="B560" s="7">
        <v>44225</v>
      </c>
      <c r="C560" s="10">
        <f>YEAR(Orders[[#This Row],[Order_Date]])</f>
        <v>2021</v>
      </c>
      <c r="D560" t="s">
        <v>1108</v>
      </c>
      <c r="E560" t="s">
        <v>51</v>
      </c>
      <c r="F560" s="10">
        <v>4</v>
      </c>
      <c r="G560" t="s">
        <v>7222</v>
      </c>
      <c r="H560" t="s">
        <v>7223</v>
      </c>
      <c r="I560" t="s">
        <v>3319</v>
      </c>
      <c r="J560" t="s">
        <v>1940</v>
      </c>
      <c r="K560" t="s">
        <v>1941</v>
      </c>
      <c r="L560" s="4">
        <v>3.8849999999999998</v>
      </c>
      <c r="M560" s="4">
        <v>15.54</v>
      </c>
      <c r="N560" t="s">
        <v>6216</v>
      </c>
      <c r="O560" t="s">
        <v>6204</v>
      </c>
    </row>
    <row r="561" spans="1:15" x14ac:dyDescent="0.3">
      <c r="A561" t="s">
        <v>1109</v>
      </c>
      <c r="B561" s="7">
        <v>44667</v>
      </c>
      <c r="C561" s="10">
        <f>YEAR(Orders[[#This Row],[Order_Date]])</f>
        <v>2022</v>
      </c>
      <c r="D561" t="s">
        <v>1110</v>
      </c>
      <c r="E561" t="s">
        <v>19</v>
      </c>
      <c r="F561" s="10">
        <v>3</v>
      </c>
      <c r="G561" t="s">
        <v>7224</v>
      </c>
      <c r="H561" t="s">
        <v>7225</v>
      </c>
      <c r="I561" t="s">
        <v>3120</v>
      </c>
      <c r="J561" t="s">
        <v>1940</v>
      </c>
      <c r="K561" t="s">
        <v>1941</v>
      </c>
      <c r="L561" s="4">
        <v>12.95</v>
      </c>
      <c r="M561" s="4">
        <v>38.849999999999994</v>
      </c>
      <c r="N561" t="s">
        <v>6211</v>
      </c>
      <c r="O561" t="s">
        <v>6203</v>
      </c>
    </row>
    <row r="562" spans="1:15" x14ac:dyDescent="0.3">
      <c r="A562" t="s">
        <v>1111</v>
      </c>
      <c r="B562" s="7">
        <v>44401</v>
      </c>
      <c r="C562" s="10">
        <f>YEAR(Orders[[#This Row],[Order_Date]])</f>
        <v>2021</v>
      </c>
      <c r="D562" t="s">
        <v>1112</v>
      </c>
      <c r="E562" t="s">
        <v>125</v>
      </c>
      <c r="F562" s="10">
        <v>6</v>
      </c>
      <c r="G562" t="s">
        <v>7226</v>
      </c>
      <c r="H562" t="s">
        <v>7227</v>
      </c>
      <c r="I562" t="s">
        <v>4411</v>
      </c>
      <c r="J562" t="s">
        <v>1940</v>
      </c>
      <c r="K562" t="s">
        <v>1941</v>
      </c>
      <c r="L562" s="4">
        <v>31.624999999999996</v>
      </c>
      <c r="M562" s="4">
        <v>189.74999999999997</v>
      </c>
      <c r="N562" t="s">
        <v>6208</v>
      </c>
      <c r="O562" t="s">
        <v>6202</v>
      </c>
    </row>
    <row r="563" spans="1:15" x14ac:dyDescent="0.3">
      <c r="A563" t="s">
        <v>1113</v>
      </c>
      <c r="B563" s="7">
        <v>43688</v>
      </c>
      <c r="C563" s="10">
        <f>YEAR(Orders[[#This Row],[Order_Date]])</f>
        <v>2019</v>
      </c>
      <c r="D563" t="s">
        <v>1114</v>
      </c>
      <c r="E563" t="s">
        <v>67</v>
      </c>
      <c r="F563" s="10">
        <v>6</v>
      </c>
      <c r="G563" t="s">
        <v>7228</v>
      </c>
      <c r="H563" t="s">
        <v>7229</v>
      </c>
      <c r="I563" t="s">
        <v>4415</v>
      </c>
      <c r="J563" t="s">
        <v>1948</v>
      </c>
      <c r="K563" t="s">
        <v>1941</v>
      </c>
      <c r="L563" s="4">
        <v>2.9849999999999999</v>
      </c>
      <c r="M563" s="4">
        <v>17.91</v>
      </c>
      <c r="N563" t="s">
        <v>6216</v>
      </c>
      <c r="O563" t="s">
        <v>6203</v>
      </c>
    </row>
    <row r="564" spans="1:15" x14ac:dyDescent="0.3">
      <c r="A564" t="s">
        <v>1115</v>
      </c>
      <c r="B564" s="7">
        <v>43669</v>
      </c>
      <c r="C564" s="10">
        <f>YEAR(Orders[[#This Row],[Order_Date]])</f>
        <v>2019</v>
      </c>
      <c r="D564" t="s">
        <v>1116</v>
      </c>
      <c r="E564" t="s">
        <v>32</v>
      </c>
      <c r="F564" s="10">
        <v>6</v>
      </c>
      <c r="G564" t="s">
        <v>7230</v>
      </c>
      <c r="H564" t="s">
        <v>7231</v>
      </c>
      <c r="I564" t="s">
        <v>4421</v>
      </c>
      <c r="J564" t="s">
        <v>2115</v>
      </c>
      <c r="K564" t="s">
        <v>1950</v>
      </c>
      <c r="L564" s="4">
        <v>4.7549999999999999</v>
      </c>
      <c r="M564" s="4">
        <v>28.53</v>
      </c>
      <c r="N564" t="s">
        <v>6211</v>
      </c>
      <c r="O564" t="s">
        <v>6204</v>
      </c>
    </row>
    <row r="565" spans="1:15" x14ac:dyDescent="0.3">
      <c r="A565" t="s">
        <v>1117</v>
      </c>
      <c r="B565" s="7">
        <v>43991</v>
      </c>
      <c r="C565" s="10">
        <f>YEAR(Orders[[#This Row],[Order_Date]])</f>
        <v>2020</v>
      </c>
      <c r="D565" t="s">
        <v>1118</v>
      </c>
      <c r="E565" t="s">
        <v>22</v>
      </c>
      <c r="F565" s="10">
        <v>6</v>
      </c>
      <c r="G565" t="s">
        <v>7232</v>
      </c>
      <c r="H565" t="s">
        <v>7233</v>
      </c>
      <c r="I565" t="s">
        <v>4484</v>
      </c>
      <c r="J565" t="s">
        <v>2115</v>
      </c>
      <c r="K565" t="s">
        <v>1950</v>
      </c>
      <c r="L565" s="4">
        <v>13.75</v>
      </c>
      <c r="M565" s="4">
        <v>82.5</v>
      </c>
      <c r="N565" t="s">
        <v>6208</v>
      </c>
      <c r="O565" t="s">
        <v>6202</v>
      </c>
    </row>
    <row r="566" spans="1:15" x14ac:dyDescent="0.3">
      <c r="A566" t="s">
        <v>1119</v>
      </c>
      <c r="B566" s="7">
        <v>43883</v>
      </c>
      <c r="C566" s="10">
        <f>YEAR(Orders[[#This Row],[Order_Date]])</f>
        <v>2020</v>
      </c>
      <c r="D566" t="s">
        <v>1120</v>
      </c>
      <c r="E566" t="s">
        <v>170</v>
      </c>
      <c r="F566" s="10">
        <v>2</v>
      </c>
      <c r="G566" t="s">
        <v>7234</v>
      </c>
      <c r="H566" t="s">
        <v>7235</v>
      </c>
      <c r="I566" t="s">
        <v>3411</v>
      </c>
      <c r="J566" t="s">
        <v>1940</v>
      </c>
      <c r="K566" t="s">
        <v>1950</v>
      </c>
      <c r="L566" s="4">
        <v>7.169999999999999</v>
      </c>
      <c r="M566" s="4">
        <v>14.339999999999998</v>
      </c>
      <c r="N566" t="s">
        <v>6211</v>
      </c>
      <c r="O566" t="s">
        <v>6201</v>
      </c>
    </row>
    <row r="567" spans="1:15" x14ac:dyDescent="0.3">
      <c r="A567" t="s">
        <v>1121</v>
      </c>
      <c r="B567" s="7">
        <v>44031</v>
      </c>
      <c r="C567" s="10">
        <f>YEAR(Orders[[#This Row],[Order_Date]])</f>
        <v>2020</v>
      </c>
      <c r="D567" t="s">
        <v>1122</v>
      </c>
      <c r="E567" t="s">
        <v>48</v>
      </c>
      <c r="F567" s="10">
        <v>4</v>
      </c>
      <c r="G567" t="s">
        <v>7236</v>
      </c>
      <c r="H567" t="s">
        <v>7237</v>
      </c>
      <c r="I567" t="s">
        <v>2987</v>
      </c>
      <c r="J567" t="s">
        <v>1940</v>
      </c>
      <c r="K567" t="s">
        <v>1950</v>
      </c>
      <c r="L567" s="4">
        <v>20.584999999999997</v>
      </c>
      <c r="M567" s="4">
        <v>82.339999999999989</v>
      </c>
      <c r="N567" t="s">
        <v>6216</v>
      </c>
      <c r="O567" t="s">
        <v>6201</v>
      </c>
    </row>
    <row r="568" spans="1:15" x14ac:dyDescent="0.3">
      <c r="A568" t="s">
        <v>1123</v>
      </c>
      <c r="B568" s="7">
        <v>44459</v>
      </c>
      <c r="C568" s="10">
        <f>YEAR(Orders[[#This Row],[Order_Date]])</f>
        <v>2021</v>
      </c>
      <c r="D568" t="s">
        <v>1124</v>
      </c>
      <c r="E568" t="s">
        <v>57</v>
      </c>
      <c r="F568" s="10">
        <v>6</v>
      </c>
      <c r="G568" t="s">
        <v>7238</v>
      </c>
      <c r="H568" t="s">
        <v>7239</v>
      </c>
      <c r="I568" t="s">
        <v>2190</v>
      </c>
      <c r="J568" t="s">
        <v>1940</v>
      </c>
      <c r="K568" t="s">
        <v>1941</v>
      </c>
      <c r="L568" s="4">
        <v>3.375</v>
      </c>
      <c r="M568" s="4">
        <v>20.25</v>
      </c>
      <c r="N568" t="s">
        <v>6208</v>
      </c>
      <c r="O568" t="s">
        <v>6203</v>
      </c>
    </row>
    <row r="569" spans="1:15" x14ac:dyDescent="0.3">
      <c r="A569" t="s">
        <v>1125</v>
      </c>
      <c r="B569" s="7">
        <v>44318</v>
      </c>
      <c r="C569" s="10">
        <f>YEAR(Orders[[#This Row],[Order_Date]])</f>
        <v>2021</v>
      </c>
      <c r="D569" t="s">
        <v>1126</v>
      </c>
      <c r="E569" t="s">
        <v>23</v>
      </c>
      <c r="F569" s="10">
        <v>6</v>
      </c>
      <c r="G569" t="s">
        <v>7240</v>
      </c>
      <c r="H569" t="s">
        <v>7241</v>
      </c>
      <c r="I569" t="s">
        <v>2075</v>
      </c>
      <c r="J569" t="s">
        <v>1948</v>
      </c>
      <c r="K569" t="s">
        <v>1950</v>
      </c>
      <c r="L569" s="4">
        <v>27.484999999999996</v>
      </c>
      <c r="M569" s="4">
        <v>164.90999999999997</v>
      </c>
      <c r="N569" t="s">
        <v>6211</v>
      </c>
      <c r="O569" t="s">
        <v>6201</v>
      </c>
    </row>
    <row r="570" spans="1:15" x14ac:dyDescent="0.3">
      <c r="A570" t="s">
        <v>1127</v>
      </c>
      <c r="B570" s="7">
        <v>44526</v>
      </c>
      <c r="C570" s="10">
        <f>YEAR(Orders[[#This Row],[Order_Date]])</f>
        <v>2021</v>
      </c>
      <c r="D570" t="s">
        <v>1128</v>
      </c>
      <c r="E570" t="s">
        <v>32</v>
      </c>
      <c r="F570" s="10">
        <v>4</v>
      </c>
      <c r="G570" t="s">
        <v>6516</v>
      </c>
      <c r="H570" t="s">
        <v>7242</v>
      </c>
      <c r="I570" t="s">
        <v>2386</v>
      </c>
      <c r="J570" t="s">
        <v>1940</v>
      </c>
      <c r="K570" t="s">
        <v>1941</v>
      </c>
      <c r="L570" s="4">
        <v>4.7549999999999999</v>
      </c>
      <c r="M570" s="4">
        <v>19.02</v>
      </c>
      <c r="N570" t="s">
        <v>6211</v>
      </c>
      <c r="O570" t="s">
        <v>6204</v>
      </c>
    </row>
    <row r="571" spans="1:15" x14ac:dyDescent="0.3">
      <c r="A571" t="s">
        <v>1129</v>
      </c>
      <c r="B571" s="7">
        <v>43879</v>
      </c>
      <c r="C571" s="10">
        <f>YEAR(Orders[[#This Row],[Order_Date]])</f>
        <v>2020</v>
      </c>
      <c r="D571" t="s">
        <v>1118</v>
      </c>
      <c r="E571" t="s">
        <v>131</v>
      </c>
      <c r="F571" s="10">
        <v>6</v>
      </c>
      <c r="G571" t="s">
        <v>7232</v>
      </c>
      <c r="H571" t="s">
        <v>7233</v>
      </c>
      <c r="I571" t="s">
        <v>4484</v>
      </c>
      <c r="J571" t="s">
        <v>2115</v>
      </c>
      <c r="K571" t="s">
        <v>1950</v>
      </c>
      <c r="L571" s="4">
        <v>22.884999999999998</v>
      </c>
      <c r="M571" s="4">
        <v>137.31</v>
      </c>
      <c r="N571" t="s">
        <v>6216</v>
      </c>
      <c r="O571" t="s">
        <v>6203</v>
      </c>
    </row>
    <row r="572" spans="1:15" x14ac:dyDescent="0.3">
      <c r="A572" t="s">
        <v>1130</v>
      </c>
      <c r="B572" s="7">
        <v>43928</v>
      </c>
      <c r="C572" s="10">
        <f>YEAR(Orders[[#This Row],[Order_Date]])</f>
        <v>2020</v>
      </c>
      <c r="D572" t="s">
        <v>1131</v>
      </c>
      <c r="E572" t="s">
        <v>80</v>
      </c>
      <c r="F572" s="10">
        <v>4</v>
      </c>
      <c r="G572" t="s">
        <v>7243</v>
      </c>
      <c r="H572" t="s">
        <v>7244</v>
      </c>
      <c r="I572" t="s">
        <v>4456</v>
      </c>
      <c r="J572" t="s">
        <v>1940</v>
      </c>
      <c r="K572" t="s">
        <v>1950</v>
      </c>
      <c r="L572" s="4">
        <v>6.75</v>
      </c>
      <c r="M572" s="4">
        <v>27</v>
      </c>
      <c r="N572" t="s">
        <v>6208</v>
      </c>
      <c r="O572" t="s">
        <v>6203</v>
      </c>
    </row>
    <row r="573" spans="1:15" x14ac:dyDescent="0.3">
      <c r="A573" t="s">
        <v>1132</v>
      </c>
      <c r="B573" s="7">
        <v>44592</v>
      </c>
      <c r="C573" s="10">
        <f>YEAR(Orders[[#This Row],[Order_Date]])</f>
        <v>2022</v>
      </c>
      <c r="D573" t="s">
        <v>1133</v>
      </c>
      <c r="E573" t="s">
        <v>189</v>
      </c>
      <c r="F573" s="10">
        <v>4</v>
      </c>
      <c r="G573" t="s">
        <v>7245</v>
      </c>
      <c r="H573" t="s">
        <v>7246</v>
      </c>
      <c r="I573" t="s">
        <v>4461</v>
      </c>
      <c r="J573" t="s">
        <v>2115</v>
      </c>
      <c r="K573" t="s">
        <v>1950</v>
      </c>
      <c r="L573" s="4">
        <v>8.91</v>
      </c>
      <c r="M573" s="4">
        <v>35.64</v>
      </c>
      <c r="N573" t="s">
        <v>6211</v>
      </c>
      <c r="O573" t="s">
        <v>6202</v>
      </c>
    </row>
    <row r="574" spans="1:15" x14ac:dyDescent="0.3">
      <c r="A574" t="s">
        <v>1134</v>
      </c>
      <c r="B574" s="7">
        <v>43515</v>
      </c>
      <c r="C574" s="10">
        <f>YEAR(Orders[[#This Row],[Order_Date]])</f>
        <v>2019</v>
      </c>
      <c r="D574" t="s">
        <v>1135</v>
      </c>
      <c r="E574" t="s">
        <v>67</v>
      </c>
      <c r="F574" s="10">
        <v>2</v>
      </c>
      <c r="G574" t="s">
        <v>7247</v>
      </c>
      <c r="H574" t="s">
        <v>7248</v>
      </c>
      <c r="I574" t="s">
        <v>2946</v>
      </c>
      <c r="J574" t="s">
        <v>1940</v>
      </c>
      <c r="K574" t="s">
        <v>1941</v>
      </c>
      <c r="L574" s="4">
        <v>2.9849999999999999</v>
      </c>
      <c r="M574" s="4">
        <v>5.97</v>
      </c>
      <c r="N574" t="s">
        <v>6216</v>
      </c>
      <c r="O574" t="s">
        <v>6203</v>
      </c>
    </row>
    <row r="575" spans="1:15" x14ac:dyDescent="0.3">
      <c r="A575" t="s">
        <v>1136</v>
      </c>
      <c r="B575" s="7">
        <v>43781</v>
      </c>
      <c r="C575" s="10">
        <f>YEAR(Orders[[#This Row],[Order_Date]])</f>
        <v>2019</v>
      </c>
      <c r="D575" t="s">
        <v>1137</v>
      </c>
      <c r="E575" t="s">
        <v>74</v>
      </c>
      <c r="F575" s="10">
        <v>6</v>
      </c>
      <c r="G575" t="s">
        <v>7249</v>
      </c>
      <c r="H575" t="s">
        <v>7250</v>
      </c>
      <c r="I575" t="s">
        <v>3523</v>
      </c>
      <c r="J575" t="s">
        <v>1940</v>
      </c>
      <c r="K575" t="s">
        <v>1950</v>
      </c>
      <c r="L575" s="4">
        <v>11.25</v>
      </c>
      <c r="M575" s="4">
        <v>67.5</v>
      </c>
      <c r="N575" t="s">
        <v>6208</v>
      </c>
      <c r="O575" t="s">
        <v>6203</v>
      </c>
    </row>
    <row r="576" spans="1:15" x14ac:dyDescent="0.3">
      <c r="A576" t="s">
        <v>1138</v>
      </c>
      <c r="B576" s="7">
        <v>44697</v>
      </c>
      <c r="C576" s="10">
        <f>YEAR(Orders[[#This Row],[Order_Date]])</f>
        <v>2022</v>
      </c>
      <c r="D576" t="s">
        <v>1139</v>
      </c>
      <c r="E576" t="s">
        <v>195</v>
      </c>
      <c r="F576" s="10">
        <v>6</v>
      </c>
      <c r="G576" t="s">
        <v>7251</v>
      </c>
      <c r="H576" t="s">
        <v>7252</v>
      </c>
      <c r="I576" t="s">
        <v>2224</v>
      </c>
      <c r="J576" t="s">
        <v>1940</v>
      </c>
      <c r="K576" t="s">
        <v>1941</v>
      </c>
      <c r="L576" s="4">
        <v>3.5849999999999995</v>
      </c>
      <c r="M576" s="4">
        <v>21.509999999999998</v>
      </c>
      <c r="N576" t="s">
        <v>6211</v>
      </c>
      <c r="O576" t="s">
        <v>6201</v>
      </c>
    </row>
    <row r="577" spans="1:15" x14ac:dyDescent="0.3">
      <c r="A577" t="s">
        <v>1140</v>
      </c>
      <c r="B577" s="7">
        <v>44239</v>
      </c>
      <c r="C577" s="10">
        <f>YEAR(Orders[[#This Row],[Order_Date]])</f>
        <v>2021</v>
      </c>
      <c r="D577" t="s">
        <v>1141</v>
      </c>
      <c r="E577" t="s">
        <v>210</v>
      </c>
      <c r="F577" s="10">
        <v>2</v>
      </c>
      <c r="G577" t="s">
        <v>7253</v>
      </c>
      <c r="H577" t="s">
        <v>7254</v>
      </c>
      <c r="I577" t="s">
        <v>1985</v>
      </c>
      <c r="J577" t="s">
        <v>1940</v>
      </c>
      <c r="K577" t="s">
        <v>1950</v>
      </c>
      <c r="L577" s="4">
        <v>33.464999999999996</v>
      </c>
      <c r="M577" s="4">
        <v>66.929999999999993</v>
      </c>
      <c r="N577" t="s">
        <v>6208</v>
      </c>
      <c r="O577" t="s">
        <v>6204</v>
      </c>
    </row>
    <row r="578" spans="1:15" x14ac:dyDescent="0.3">
      <c r="A578" t="s">
        <v>1142</v>
      </c>
      <c r="B578" s="7">
        <v>44290</v>
      </c>
      <c r="C578" s="10">
        <f>YEAR(Orders[[#This Row],[Order_Date]])</f>
        <v>2021</v>
      </c>
      <c r="D578" t="s">
        <v>1143</v>
      </c>
      <c r="E578" t="s">
        <v>67</v>
      </c>
      <c r="F578" s="10">
        <v>6</v>
      </c>
      <c r="G578" t="s">
        <v>7255</v>
      </c>
      <c r="H578" t="s">
        <v>7256</v>
      </c>
      <c r="I578" t="s">
        <v>4480</v>
      </c>
      <c r="J578" t="s">
        <v>1940</v>
      </c>
      <c r="K578" t="s">
        <v>1950</v>
      </c>
      <c r="L578" s="4">
        <v>2.9849999999999999</v>
      </c>
      <c r="M578" s="4">
        <v>17.91</v>
      </c>
      <c r="N578" t="s">
        <v>6216</v>
      </c>
      <c r="O578" t="s">
        <v>6203</v>
      </c>
    </row>
    <row r="579" spans="1:15" x14ac:dyDescent="0.3">
      <c r="A579" t="s">
        <v>1144</v>
      </c>
      <c r="B579" s="7">
        <v>44410</v>
      </c>
      <c r="C579" s="10">
        <f>YEAR(Orders[[#This Row],[Order_Date]])</f>
        <v>2021</v>
      </c>
      <c r="D579" t="s">
        <v>1118</v>
      </c>
      <c r="E579" t="s">
        <v>109</v>
      </c>
      <c r="F579" s="10">
        <v>4</v>
      </c>
      <c r="G579" t="s">
        <v>7232</v>
      </c>
      <c r="H579" t="s">
        <v>7233</v>
      </c>
      <c r="I579" t="s">
        <v>4484</v>
      </c>
      <c r="J579" t="s">
        <v>2115</v>
      </c>
      <c r="K579" t="s">
        <v>1950</v>
      </c>
      <c r="L579" s="4">
        <v>14.55</v>
      </c>
      <c r="M579" s="4">
        <v>58.2</v>
      </c>
      <c r="N579" t="s">
        <v>6208</v>
      </c>
      <c r="O579" t="s">
        <v>6204</v>
      </c>
    </row>
    <row r="580" spans="1:15" x14ac:dyDescent="0.3">
      <c r="A580" t="s">
        <v>1145</v>
      </c>
      <c r="B580" s="7">
        <v>44720</v>
      </c>
      <c r="C580" s="10">
        <f>YEAR(Orders[[#This Row],[Order_Date]])</f>
        <v>2022</v>
      </c>
      <c r="D580" t="s">
        <v>1146</v>
      </c>
      <c r="E580" t="s">
        <v>267</v>
      </c>
      <c r="F580" s="10">
        <v>3</v>
      </c>
      <c r="G580" t="s">
        <v>7257</v>
      </c>
      <c r="H580" t="s">
        <v>7258</v>
      </c>
      <c r="I580" t="s">
        <v>4490</v>
      </c>
      <c r="J580" t="s">
        <v>1948</v>
      </c>
      <c r="K580" t="s">
        <v>1950</v>
      </c>
      <c r="L580" s="4">
        <v>4.4550000000000001</v>
      </c>
      <c r="M580" s="4">
        <v>13.365</v>
      </c>
      <c r="N580" t="s">
        <v>6211</v>
      </c>
      <c r="O580" t="s">
        <v>6202</v>
      </c>
    </row>
    <row r="581" spans="1:15" x14ac:dyDescent="0.3">
      <c r="A581" t="s">
        <v>1145</v>
      </c>
      <c r="B581" s="7">
        <v>44720</v>
      </c>
      <c r="C581" s="10">
        <f>YEAR(Orders[[#This Row],[Order_Date]])</f>
        <v>2022</v>
      </c>
      <c r="D581" t="s">
        <v>1146</v>
      </c>
      <c r="E581" t="s">
        <v>80</v>
      </c>
      <c r="F581" s="10">
        <v>5</v>
      </c>
      <c r="G581" t="s">
        <v>7257</v>
      </c>
      <c r="H581" t="s">
        <v>7258</v>
      </c>
      <c r="I581" t="s">
        <v>4490</v>
      </c>
      <c r="J581" t="s">
        <v>1948</v>
      </c>
      <c r="K581" t="s">
        <v>1950</v>
      </c>
      <c r="L581" s="4">
        <v>6.75</v>
      </c>
      <c r="M581" s="4">
        <v>33.75</v>
      </c>
      <c r="N581" t="s">
        <v>6208</v>
      </c>
      <c r="O581" t="s">
        <v>6203</v>
      </c>
    </row>
    <row r="582" spans="1:15" x14ac:dyDescent="0.3">
      <c r="A582" t="s">
        <v>1147</v>
      </c>
      <c r="B582" s="7">
        <v>43965</v>
      </c>
      <c r="C582" s="10">
        <f>YEAR(Orders[[#This Row],[Order_Date]])</f>
        <v>2020</v>
      </c>
      <c r="D582" t="s">
        <v>1148</v>
      </c>
      <c r="E582" t="s">
        <v>150</v>
      </c>
      <c r="F582" s="10">
        <v>3</v>
      </c>
      <c r="G582" t="s">
        <v>7259</v>
      </c>
      <c r="H582" t="s">
        <v>7260</v>
      </c>
      <c r="I582" t="s">
        <v>2757</v>
      </c>
      <c r="J582" t="s">
        <v>1940</v>
      </c>
      <c r="K582" t="s">
        <v>1941</v>
      </c>
      <c r="L582" s="4">
        <v>14.85</v>
      </c>
      <c r="M582" s="4">
        <v>44.55</v>
      </c>
      <c r="N582" t="s">
        <v>6211</v>
      </c>
      <c r="O582" t="s">
        <v>6202</v>
      </c>
    </row>
    <row r="583" spans="1:15" x14ac:dyDescent="0.3">
      <c r="A583" t="s">
        <v>1149</v>
      </c>
      <c r="B583" s="7">
        <v>44190</v>
      </c>
      <c r="C583" s="10">
        <f>YEAR(Orders[[#This Row],[Order_Date]])</f>
        <v>2020</v>
      </c>
      <c r="D583" t="s">
        <v>1150</v>
      </c>
      <c r="E583" t="s">
        <v>189</v>
      </c>
      <c r="F583" s="10">
        <v>5</v>
      </c>
      <c r="G583" t="s">
        <v>7261</v>
      </c>
      <c r="H583" t="s">
        <v>7262</v>
      </c>
      <c r="I583" t="s">
        <v>2171</v>
      </c>
      <c r="J583" t="s">
        <v>2115</v>
      </c>
      <c r="K583" t="s">
        <v>1941</v>
      </c>
      <c r="L583" s="4">
        <v>8.91</v>
      </c>
      <c r="M583" s="4">
        <v>44.55</v>
      </c>
      <c r="N583" t="s">
        <v>6211</v>
      </c>
      <c r="O583" t="s">
        <v>6202</v>
      </c>
    </row>
    <row r="584" spans="1:15" x14ac:dyDescent="0.3">
      <c r="A584" t="s">
        <v>1151</v>
      </c>
      <c r="B584" s="7">
        <v>44382</v>
      </c>
      <c r="C584" s="10">
        <f>YEAR(Orders[[#This Row],[Order_Date]])</f>
        <v>2021</v>
      </c>
      <c r="D584" t="s">
        <v>1152</v>
      </c>
      <c r="E584" t="s">
        <v>258</v>
      </c>
      <c r="F584" s="10">
        <v>5</v>
      </c>
      <c r="G584" t="s">
        <v>7263</v>
      </c>
      <c r="H584" t="s">
        <v>7264</v>
      </c>
      <c r="I584" t="s">
        <v>2003</v>
      </c>
      <c r="J584" t="s">
        <v>1940</v>
      </c>
      <c r="K584" t="s">
        <v>1950</v>
      </c>
      <c r="L584" s="4">
        <v>12.15</v>
      </c>
      <c r="M584" s="4">
        <v>60.75</v>
      </c>
      <c r="N584" t="s">
        <v>6216</v>
      </c>
      <c r="O584" t="s">
        <v>6202</v>
      </c>
    </row>
    <row r="585" spans="1:15" x14ac:dyDescent="0.3">
      <c r="A585" t="s">
        <v>1153</v>
      </c>
      <c r="B585" s="7">
        <v>43538</v>
      </c>
      <c r="C585" s="10">
        <f>YEAR(Orders[[#This Row],[Order_Date]])</f>
        <v>2019</v>
      </c>
      <c r="D585" t="s">
        <v>1154</v>
      </c>
      <c r="E585" t="s">
        <v>195</v>
      </c>
      <c r="F585" s="10">
        <v>1</v>
      </c>
      <c r="G585" t="s">
        <v>7265</v>
      </c>
      <c r="H585" t="s">
        <v>7266</v>
      </c>
      <c r="I585" t="s">
        <v>4073</v>
      </c>
      <c r="J585" t="s">
        <v>1940</v>
      </c>
      <c r="K585" t="s">
        <v>1941</v>
      </c>
      <c r="L585" s="4">
        <v>3.5849999999999995</v>
      </c>
      <c r="M585" s="4">
        <v>3.5849999999999995</v>
      </c>
      <c r="N585" t="s">
        <v>6211</v>
      </c>
      <c r="O585" t="s">
        <v>6201</v>
      </c>
    </row>
    <row r="586" spans="1:15" x14ac:dyDescent="0.3">
      <c r="A586" t="s">
        <v>1155</v>
      </c>
      <c r="B586" s="7">
        <v>44262</v>
      </c>
      <c r="C586" s="10">
        <f>YEAR(Orders[[#This Row],[Order_Date]])</f>
        <v>2021</v>
      </c>
      <c r="D586" t="s">
        <v>1156</v>
      </c>
      <c r="E586" t="s">
        <v>195</v>
      </c>
      <c r="F586" s="10">
        <v>6</v>
      </c>
      <c r="G586" t="s">
        <v>7267</v>
      </c>
      <c r="H586" t="s">
        <v>7268</v>
      </c>
      <c r="I586" t="s">
        <v>2624</v>
      </c>
      <c r="J586" t="s">
        <v>1940</v>
      </c>
      <c r="K586" t="s">
        <v>1950</v>
      </c>
      <c r="L586" s="4">
        <v>3.5849999999999995</v>
      </c>
      <c r="M586" s="4">
        <v>21.509999999999998</v>
      </c>
      <c r="N586" t="s">
        <v>6211</v>
      </c>
      <c r="O586" t="s">
        <v>6201</v>
      </c>
    </row>
    <row r="587" spans="1:15" x14ac:dyDescent="0.3">
      <c r="A587" t="s">
        <v>1157</v>
      </c>
      <c r="B587" s="7">
        <v>44505</v>
      </c>
      <c r="C587" s="10">
        <f>YEAR(Orders[[#This Row],[Order_Date]])</f>
        <v>2021</v>
      </c>
      <c r="D587" t="s">
        <v>1158</v>
      </c>
      <c r="E587" t="s">
        <v>16</v>
      </c>
      <c r="F587" s="10">
        <v>2</v>
      </c>
      <c r="G587" t="s">
        <v>7269</v>
      </c>
      <c r="H587" t="s">
        <v>7270</v>
      </c>
      <c r="I587" t="s">
        <v>2114</v>
      </c>
      <c r="J587" t="s">
        <v>2115</v>
      </c>
      <c r="K587" t="s">
        <v>1941</v>
      </c>
      <c r="L587" s="4">
        <v>8.25</v>
      </c>
      <c r="M587" s="4">
        <v>16.5</v>
      </c>
      <c r="N587" t="s">
        <v>6208</v>
      </c>
      <c r="O587" t="s">
        <v>6202</v>
      </c>
    </row>
    <row r="588" spans="1:15" x14ac:dyDescent="0.3">
      <c r="A588" t="s">
        <v>1159</v>
      </c>
      <c r="B588" s="7">
        <v>43867</v>
      </c>
      <c r="C588" s="10">
        <f>YEAR(Orders[[#This Row],[Order_Date]])</f>
        <v>2020</v>
      </c>
      <c r="D588" t="s">
        <v>1160</v>
      </c>
      <c r="E588" t="s">
        <v>23</v>
      </c>
      <c r="F588" s="10">
        <v>3</v>
      </c>
      <c r="G588" t="s">
        <v>7271</v>
      </c>
      <c r="H588" t="s">
        <v>7272</v>
      </c>
      <c r="I588" t="s">
        <v>2232</v>
      </c>
      <c r="J588" t="s">
        <v>1940</v>
      </c>
      <c r="K588" t="s">
        <v>1950</v>
      </c>
      <c r="L588" s="4">
        <v>27.484999999999996</v>
      </c>
      <c r="M588" s="4">
        <v>82.454999999999984</v>
      </c>
      <c r="N588" t="s">
        <v>6211</v>
      </c>
      <c r="O588" t="s">
        <v>6201</v>
      </c>
    </row>
    <row r="589" spans="1:15" x14ac:dyDescent="0.3">
      <c r="A589" t="s">
        <v>1161</v>
      </c>
      <c r="B589" s="7">
        <v>44267</v>
      </c>
      <c r="C589" s="10">
        <f>YEAR(Orders[[#This Row],[Order_Date]])</f>
        <v>2021</v>
      </c>
      <c r="D589" t="s">
        <v>1162</v>
      </c>
      <c r="E589" t="s">
        <v>136</v>
      </c>
      <c r="F589" s="10">
        <v>1</v>
      </c>
      <c r="G589" t="s">
        <v>7273</v>
      </c>
      <c r="H589" t="s">
        <v>7274</v>
      </c>
      <c r="I589" t="s">
        <v>2566</v>
      </c>
      <c r="J589" t="s">
        <v>1940</v>
      </c>
      <c r="K589" t="s">
        <v>1941</v>
      </c>
      <c r="L589" s="4">
        <v>7.77</v>
      </c>
      <c r="M589" s="4">
        <v>7.77</v>
      </c>
      <c r="N589" t="s">
        <v>6216</v>
      </c>
      <c r="O589" t="s">
        <v>6204</v>
      </c>
    </row>
    <row r="590" spans="1:15" x14ac:dyDescent="0.3">
      <c r="A590" t="s">
        <v>1163</v>
      </c>
      <c r="B590" s="7">
        <v>44046</v>
      </c>
      <c r="C590" s="10">
        <f>YEAR(Orders[[#This Row],[Order_Date]])</f>
        <v>2020</v>
      </c>
      <c r="D590" t="s">
        <v>1164</v>
      </c>
      <c r="E590" t="s">
        <v>35</v>
      </c>
      <c r="F590" s="10">
        <v>2</v>
      </c>
      <c r="G590" t="s">
        <v>7275</v>
      </c>
      <c r="H590" t="s">
        <v>7276</v>
      </c>
      <c r="I590" t="s">
        <v>2447</v>
      </c>
      <c r="J590" t="s">
        <v>1940</v>
      </c>
      <c r="K590" t="s">
        <v>1941</v>
      </c>
      <c r="L590" s="4">
        <v>5.97</v>
      </c>
      <c r="M590" s="4">
        <v>11.94</v>
      </c>
      <c r="N590" t="s">
        <v>6208</v>
      </c>
      <c r="O590" t="s">
        <v>6201</v>
      </c>
    </row>
    <row r="591" spans="1:15" x14ac:dyDescent="0.3">
      <c r="A591" t="s">
        <v>1165</v>
      </c>
      <c r="B591" s="7">
        <v>43671</v>
      </c>
      <c r="C591" s="10">
        <f>YEAR(Orders[[#This Row],[Order_Date]])</f>
        <v>2019</v>
      </c>
      <c r="D591" t="s">
        <v>1166</v>
      </c>
      <c r="E591" t="s">
        <v>43</v>
      </c>
      <c r="F591" s="10">
        <v>6</v>
      </c>
      <c r="G591" t="s">
        <v>7277</v>
      </c>
      <c r="H591" t="s">
        <v>7278</v>
      </c>
      <c r="I591" t="s">
        <v>4534</v>
      </c>
      <c r="J591" t="s">
        <v>1940</v>
      </c>
      <c r="K591" t="s">
        <v>1950</v>
      </c>
      <c r="L591" s="4">
        <v>34.154999999999994</v>
      </c>
      <c r="M591" s="4">
        <v>204.92999999999995</v>
      </c>
      <c r="N591" t="s">
        <v>6211</v>
      </c>
      <c r="O591" t="s">
        <v>6202</v>
      </c>
    </row>
    <row r="592" spans="1:15" x14ac:dyDescent="0.3">
      <c r="A592" t="s">
        <v>1167</v>
      </c>
      <c r="B592" s="7">
        <v>43950</v>
      </c>
      <c r="C592" s="10">
        <f>YEAR(Orders[[#This Row],[Order_Date]])</f>
        <v>2020</v>
      </c>
      <c r="D592" t="s">
        <v>1168</v>
      </c>
      <c r="E592" t="s">
        <v>125</v>
      </c>
      <c r="F592" s="10">
        <v>2</v>
      </c>
      <c r="G592" t="s">
        <v>7279</v>
      </c>
      <c r="H592" t="s">
        <v>7280</v>
      </c>
      <c r="I592" t="s">
        <v>2615</v>
      </c>
      <c r="J592" t="s">
        <v>1940</v>
      </c>
      <c r="K592" t="s">
        <v>1941</v>
      </c>
      <c r="L592" s="4">
        <v>31.624999999999996</v>
      </c>
      <c r="M592" s="4">
        <v>63.249999999999993</v>
      </c>
      <c r="N592" t="s">
        <v>6208</v>
      </c>
      <c r="O592" t="s">
        <v>6202</v>
      </c>
    </row>
    <row r="593" spans="1:15" x14ac:dyDescent="0.3">
      <c r="A593" t="s">
        <v>1169</v>
      </c>
      <c r="B593" s="7">
        <v>43587</v>
      </c>
      <c r="C593" s="10">
        <f>YEAR(Orders[[#This Row],[Order_Date]])</f>
        <v>2019</v>
      </c>
      <c r="D593" t="s">
        <v>1170</v>
      </c>
      <c r="E593" t="s">
        <v>114</v>
      </c>
      <c r="F593" s="10">
        <v>3</v>
      </c>
      <c r="G593" t="s">
        <v>6345</v>
      </c>
      <c r="H593" t="s">
        <v>7281</v>
      </c>
      <c r="I593" t="s">
        <v>4542</v>
      </c>
      <c r="J593" t="s">
        <v>1940</v>
      </c>
      <c r="K593" t="s">
        <v>1941</v>
      </c>
      <c r="L593" s="4">
        <v>2.6849999999999996</v>
      </c>
      <c r="M593" s="4">
        <v>8.0549999999999997</v>
      </c>
      <c r="N593" t="s">
        <v>6216</v>
      </c>
      <c r="O593" t="s">
        <v>6201</v>
      </c>
    </row>
    <row r="594" spans="1:15" x14ac:dyDescent="0.3">
      <c r="A594" t="s">
        <v>1171</v>
      </c>
      <c r="B594" s="7">
        <v>44437</v>
      </c>
      <c r="C594" s="10">
        <f>YEAR(Orders[[#This Row],[Order_Date]])</f>
        <v>2021</v>
      </c>
      <c r="D594" t="s">
        <v>1172</v>
      </c>
      <c r="E594" t="s">
        <v>184</v>
      </c>
      <c r="F594" s="10">
        <v>2</v>
      </c>
      <c r="G594" t="s">
        <v>7282</v>
      </c>
      <c r="H594" t="s">
        <v>7283</v>
      </c>
      <c r="I594" t="s">
        <v>3120</v>
      </c>
      <c r="J594" t="s">
        <v>1940</v>
      </c>
      <c r="K594" t="s">
        <v>1950</v>
      </c>
      <c r="L594" s="4">
        <v>25.874999999999996</v>
      </c>
      <c r="M594" s="4">
        <v>51.749999999999993</v>
      </c>
      <c r="N594" t="s">
        <v>6208</v>
      </c>
      <c r="O594" t="s">
        <v>6203</v>
      </c>
    </row>
    <row r="595" spans="1:15" x14ac:dyDescent="0.3">
      <c r="A595" t="s">
        <v>1173</v>
      </c>
      <c r="B595" s="7">
        <v>43903</v>
      </c>
      <c r="C595" s="10">
        <f>YEAR(Orders[[#This Row],[Order_Date]])</f>
        <v>2020</v>
      </c>
      <c r="D595" t="s">
        <v>1158</v>
      </c>
      <c r="E595" t="s">
        <v>543</v>
      </c>
      <c r="F595" s="10">
        <v>1</v>
      </c>
      <c r="G595" t="s">
        <v>7269</v>
      </c>
      <c r="H595" t="s">
        <v>7270</v>
      </c>
      <c r="I595" t="s">
        <v>2114</v>
      </c>
      <c r="J595" t="s">
        <v>2115</v>
      </c>
      <c r="K595" t="s">
        <v>1941</v>
      </c>
      <c r="L595" s="4">
        <v>27.945</v>
      </c>
      <c r="M595" s="4">
        <v>27.945</v>
      </c>
      <c r="N595" t="s">
        <v>6216</v>
      </c>
      <c r="O595" t="s">
        <v>6202</v>
      </c>
    </row>
    <row r="596" spans="1:15" x14ac:dyDescent="0.3">
      <c r="A596" t="s">
        <v>1174</v>
      </c>
      <c r="B596" s="7">
        <v>43512</v>
      </c>
      <c r="C596" s="10">
        <f>YEAR(Orders[[#This Row],[Order_Date]])</f>
        <v>2019</v>
      </c>
      <c r="D596" t="s">
        <v>1175</v>
      </c>
      <c r="E596" t="s">
        <v>217</v>
      </c>
      <c r="F596" s="10">
        <v>2</v>
      </c>
      <c r="G596" t="s">
        <v>7284</v>
      </c>
      <c r="H596" t="s">
        <v>7285</v>
      </c>
      <c r="I596" t="s">
        <v>2677</v>
      </c>
      <c r="J596" t="s">
        <v>1940</v>
      </c>
      <c r="K596" t="s">
        <v>1950</v>
      </c>
      <c r="L596" s="4">
        <v>29.784999999999997</v>
      </c>
      <c r="M596" s="4">
        <v>59.569999999999993</v>
      </c>
      <c r="N596" t="s">
        <v>6211</v>
      </c>
      <c r="O596" t="s">
        <v>6203</v>
      </c>
    </row>
    <row r="597" spans="1:15" x14ac:dyDescent="0.3">
      <c r="A597" t="s">
        <v>1176</v>
      </c>
      <c r="B597" s="7">
        <v>44527</v>
      </c>
      <c r="C597" s="10">
        <f>YEAR(Orders[[#This Row],[Order_Date]])</f>
        <v>2021</v>
      </c>
      <c r="D597" t="s">
        <v>1177</v>
      </c>
      <c r="E597" t="s">
        <v>150</v>
      </c>
      <c r="F597" s="10">
        <v>1</v>
      </c>
      <c r="G597" t="s">
        <v>7286</v>
      </c>
      <c r="H597" t="s">
        <v>7287</v>
      </c>
      <c r="I597" t="s">
        <v>4555</v>
      </c>
      <c r="J597" t="s">
        <v>2115</v>
      </c>
      <c r="K597" t="s">
        <v>1950</v>
      </c>
      <c r="L597" s="4">
        <v>14.85</v>
      </c>
      <c r="M597" s="4">
        <v>14.85</v>
      </c>
      <c r="N597" t="s">
        <v>6211</v>
      </c>
      <c r="O597" t="s">
        <v>6202</v>
      </c>
    </row>
    <row r="598" spans="1:15" x14ac:dyDescent="0.3">
      <c r="A598" t="s">
        <v>1178</v>
      </c>
      <c r="B598" s="7">
        <v>44523</v>
      </c>
      <c r="C598" s="10">
        <f>YEAR(Orders[[#This Row],[Order_Date]])</f>
        <v>2021</v>
      </c>
      <c r="D598" t="s">
        <v>1179</v>
      </c>
      <c r="E598" t="s">
        <v>80</v>
      </c>
      <c r="F598" s="10">
        <v>5</v>
      </c>
      <c r="G598" t="s">
        <v>7288</v>
      </c>
      <c r="H598" t="s">
        <v>7289</v>
      </c>
      <c r="I598" t="s">
        <v>2286</v>
      </c>
      <c r="J598" t="s">
        <v>1940</v>
      </c>
      <c r="K598" t="s">
        <v>1950</v>
      </c>
      <c r="L598" s="4">
        <v>6.75</v>
      </c>
      <c r="M598" s="4">
        <v>33.75</v>
      </c>
      <c r="N598" t="s">
        <v>6208</v>
      </c>
      <c r="O598" t="s">
        <v>6203</v>
      </c>
    </row>
    <row r="599" spans="1:15" x14ac:dyDescent="0.3">
      <c r="A599" t="s">
        <v>1180</v>
      </c>
      <c r="B599" s="7">
        <v>44532</v>
      </c>
      <c r="C599" s="10">
        <f>YEAR(Orders[[#This Row],[Order_Date]])</f>
        <v>2021</v>
      </c>
      <c r="D599" t="s">
        <v>1181</v>
      </c>
      <c r="E599" t="s">
        <v>117</v>
      </c>
      <c r="F599" s="10">
        <v>4</v>
      </c>
      <c r="G599" t="s">
        <v>7290</v>
      </c>
      <c r="H599" t="s">
        <v>7291</v>
      </c>
      <c r="I599" t="s">
        <v>2946</v>
      </c>
      <c r="J599" t="s">
        <v>1940</v>
      </c>
      <c r="K599" t="s">
        <v>1941</v>
      </c>
      <c r="L599" s="4">
        <v>36.454999999999998</v>
      </c>
      <c r="M599" s="4">
        <v>145.82</v>
      </c>
      <c r="N599" t="s">
        <v>6211</v>
      </c>
      <c r="O599" t="s">
        <v>6204</v>
      </c>
    </row>
    <row r="600" spans="1:15" x14ac:dyDescent="0.3">
      <c r="A600" t="s">
        <v>1182</v>
      </c>
      <c r="B600" s="7">
        <v>43471</v>
      </c>
      <c r="C600" s="10">
        <f>YEAR(Orders[[#This Row],[Order_Date]])</f>
        <v>2019</v>
      </c>
      <c r="D600" t="s">
        <v>1183</v>
      </c>
      <c r="E600" t="s">
        <v>175</v>
      </c>
      <c r="F600" s="10">
        <v>4</v>
      </c>
      <c r="G600" t="s">
        <v>7292</v>
      </c>
      <c r="H600" t="s">
        <v>7293</v>
      </c>
      <c r="I600" t="s">
        <v>3089</v>
      </c>
      <c r="J600" t="s">
        <v>1940</v>
      </c>
      <c r="K600" t="s">
        <v>1941</v>
      </c>
      <c r="L600" s="4">
        <v>2.9849999999999999</v>
      </c>
      <c r="M600" s="4">
        <v>11.94</v>
      </c>
      <c r="N600" t="s">
        <v>6208</v>
      </c>
      <c r="O600" t="s">
        <v>6201</v>
      </c>
    </row>
    <row r="601" spans="1:15" x14ac:dyDescent="0.3">
      <c r="A601" t="s">
        <v>1184</v>
      </c>
      <c r="B601" s="7">
        <v>44321</v>
      </c>
      <c r="C601" s="10">
        <f>YEAR(Orders[[#This Row],[Order_Date]])</f>
        <v>2021</v>
      </c>
      <c r="D601" t="s">
        <v>1185</v>
      </c>
      <c r="E601" t="s">
        <v>67</v>
      </c>
      <c r="F601" s="10">
        <v>4</v>
      </c>
      <c r="G601" t="s">
        <v>7294</v>
      </c>
      <c r="H601" t="s">
        <v>7295</v>
      </c>
      <c r="I601" t="s">
        <v>3523</v>
      </c>
      <c r="J601" t="s">
        <v>1940</v>
      </c>
      <c r="K601" t="s">
        <v>1941</v>
      </c>
      <c r="L601" s="4">
        <v>2.9849999999999999</v>
      </c>
      <c r="M601" s="4">
        <v>11.94</v>
      </c>
      <c r="N601" t="s">
        <v>6216</v>
      </c>
      <c r="O601" t="s">
        <v>6203</v>
      </c>
    </row>
    <row r="602" spans="1:15" x14ac:dyDescent="0.3">
      <c r="A602" t="s">
        <v>1186</v>
      </c>
      <c r="B602" s="7">
        <v>44492</v>
      </c>
      <c r="C602" s="10">
        <f>YEAR(Orders[[#This Row],[Order_Date]])</f>
        <v>2021</v>
      </c>
      <c r="D602" t="s">
        <v>1187</v>
      </c>
      <c r="E602" t="s">
        <v>136</v>
      </c>
      <c r="F602" s="10">
        <v>1</v>
      </c>
      <c r="G602" t="s">
        <v>7296</v>
      </c>
      <c r="H602" t="s">
        <v>7297</v>
      </c>
      <c r="I602" t="s">
        <v>2016</v>
      </c>
      <c r="J602" t="s">
        <v>1940</v>
      </c>
      <c r="K602" t="s">
        <v>1950</v>
      </c>
      <c r="L602" s="4">
        <v>7.77</v>
      </c>
      <c r="M602" s="4">
        <v>7.77</v>
      </c>
      <c r="N602" t="s">
        <v>6216</v>
      </c>
      <c r="O602" t="s">
        <v>6204</v>
      </c>
    </row>
    <row r="603" spans="1:15" x14ac:dyDescent="0.3">
      <c r="A603" t="s">
        <v>1188</v>
      </c>
      <c r="B603" s="7">
        <v>43815</v>
      </c>
      <c r="C603" s="10">
        <f>YEAR(Orders[[#This Row],[Order_Date]])</f>
        <v>2019</v>
      </c>
      <c r="D603" t="s">
        <v>1189</v>
      </c>
      <c r="E603" t="s">
        <v>23</v>
      </c>
      <c r="F603" s="10">
        <v>4</v>
      </c>
      <c r="G603" t="s">
        <v>7298</v>
      </c>
      <c r="H603" t="s">
        <v>7299</v>
      </c>
      <c r="I603" t="s">
        <v>2007</v>
      </c>
      <c r="J603" t="s">
        <v>1940</v>
      </c>
      <c r="K603" t="s">
        <v>1941</v>
      </c>
      <c r="L603" s="4">
        <v>27.484999999999996</v>
      </c>
      <c r="M603" s="4">
        <v>109.93999999999998</v>
      </c>
      <c r="N603" t="s">
        <v>6211</v>
      </c>
      <c r="O603" t="s">
        <v>6201</v>
      </c>
    </row>
    <row r="604" spans="1:15" x14ac:dyDescent="0.3">
      <c r="A604" t="s">
        <v>1190</v>
      </c>
      <c r="B604" s="7">
        <v>43603</v>
      </c>
      <c r="C604" s="10">
        <f>YEAR(Orders[[#This Row],[Order_Date]])</f>
        <v>2019</v>
      </c>
      <c r="D604" t="s">
        <v>1191</v>
      </c>
      <c r="E604" t="s">
        <v>267</v>
      </c>
      <c r="F604" s="10">
        <v>5</v>
      </c>
      <c r="G604" t="s">
        <v>7300</v>
      </c>
      <c r="H604" t="s">
        <v>7301</v>
      </c>
      <c r="I604" t="s">
        <v>2210</v>
      </c>
      <c r="J604" t="s">
        <v>1940</v>
      </c>
      <c r="K604" t="s">
        <v>1941</v>
      </c>
      <c r="L604" s="4">
        <v>4.4550000000000001</v>
      </c>
      <c r="M604" s="4">
        <v>22.274999999999999</v>
      </c>
      <c r="N604" t="s">
        <v>6211</v>
      </c>
      <c r="O604" t="s">
        <v>6202</v>
      </c>
    </row>
    <row r="605" spans="1:15" x14ac:dyDescent="0.3">
      <c r="A605" t="s">
        <v>1192</v>
      </c>
      <c r="B605" s="7">
        <v>43660</v>
      </c>
      <c r="C605" s="10">
        <f>YEAR(Orders[[#This Row],[Order_Date]])</f>
        <v>2019</v>
      </c>
      <c r="D605" t="s">
        <v>1193</v>
      </c>
      <c r="E605" t="s">
        <v>175</v>
      </c>
      <c r="F605" s="10">
        <v>3</v>
      </c>
      <c r="G605" t="s">
        <v>7302</v>
      </c>
      <c r="H605" t="s">
        <v>7303</v>
      </c>
      <c r="I605" t="s">
        <v>2339</v>
      </c>
      <c r="J605" t="s">
        <v>1940</v>
      </c>
      <c r="K605" t="s">
        <v>1950</v>
      </c>
      <c r="L605" s="4">
        <v>2.9849999999999999</v>
      </c>
      <c r="M605" s="4">
        <v>8.9550000000000001</v>
      </c>
      <c r="N605" t="s">
        <v>6208</v>
      </c>
      <c r="O605" t="s">
        <v>6201</v>
      </c>
    </row>
    <row r="606" spans="1:15" x14ac:dyDescent="0.3">
      <c r="A606" t="s">
        <v>1194</v>
      </c>
      <c r="B606" s="7">
        <v>44148</v>
      </c>
      <c r="C606" s="10">
        <f>YEAR(Orders[[#This Row],[Order_Date]])</f>
        <v>2020</v>
      </c>
      <c r="D606" t="s">
        <v>1195</v>
      </c>
      <c r="E606" t="s">
        <v>122</v>
      </c>
      <c r="F606" s="10">
        <v>4</v>
      </c>
      <c r="G606" t="s">
        <v>7304</v>
      </c>
      <c r="H606" t="s">
        <v>7305</v>
      </c>
      <c r="I606" t="s">
        <v>3838</v>
      </c>
      <c r="J606" t="s">
        <v>1948</v>
      </c>
      <c r="K606" t="s">
        <v>1950</v>
      </c>
      <c r="L606" s="4">
        <v>29.784999999999997</v>
      </c>
      <c r="M606" s="4">
        <v>119.13999999999999</v>
      </c>
      <c r="N606" t="s">
        <v>6216</v>
      </c>
      <c r="O606" t="s">
        <v>6204</v>
      </c>
    </row>
    <row r="607" spans="1:15" x14ac:dyDescent="0.3">
      <c r="A607" t="s">
        <v>1196</v>
      </c>
      <c r="B607" s="7">
        <v>44028</v>
      </c>
      <c r="C607" s="10">
        <f>YEAR(Orders[[#This Row],[Order_Date]])</f>
        <v>2020</v>
      </c>
      <c r="D607" t="s">
        <v>1197</v>
      </c>
      <c r="E607" t="s">
        <v>217</v>
      </c>
      <c r="F607" s="10">
        <v>5</v>
      </c>
      <c r="G607" t="s">
        <v>7306</v>
      </c>
      <c r="H607" t="s">
        <v>7307</v>
      </c>
      <c r="I607" t="s">
        <v>4594</v>
      </c>
      <c r="J607" t="s">
        <v>1940</v>
      </c>
      <c r="K607" t="s">
        <v>1941</v>
      </c>
      <c r="L607" s="4">
        <v>29.784999999999997</v>
      </c>
      <c r="M607" s="4">
        <v>148.92499999999998</v>
      </c>
      <c r="N607" t="s">
        <v>6211</v>
      </c>
      <c r="O607" t="s">
        <v>6203</v>
      </c>
    </row>
    <row r="608" spans="1:15" x14ac:dyDescent="0.3">
      <c r="A608" t="s">
        <v>1198</v>
      </c>
      <c r="B608" s="7">
        <v>44138</v>
      </c>
      <c r="C608" s="10">
        <f>YEAR(Orders[[#This Row],[Order_Date]])</f>
        <v>2020</v>
      </c>
      <c r="D608" t="s">
        <v>1158</v>
      </c>
      <c r="E608" t="s">
        <v>117</v>
      </c>
      <c r="F608" s="10">
        <v>3</v>
      </c>
      <c r="G608" t="s">
        <v>7269</v>
      </c>
      <c r="H608" t="s">
        <v>7270</v>
      </c>
      <c r="I608" t="s">
        <v>2114</v>
      </c>
      <c r="J608" t="s">
        <v>2115</v>
      </c>
      <c r="K608" t="s">
        <v>1941</v>
      </c>
      <c r="L608" s="4">
        <v>36.454999999999998</v>
      </c>
      <c r="M608" s="4">
        <v>109.36499999999999</v>
      </c>
      <c r="N608" t="s">
        <v>6211</v>
      </c>
      <c r="O608" t="s">
        <v>6204</v>
      </c>
    </row>
    <row r="609" spans="1:15" x14ac:dyDescent="0.3">
      <c r="A609" t="s">
        <v>1199</v>
      </c>
      <c r="B609" s="7">
        <v>44640</v>
      </c>
      <c r="C609" s="10">
        <f>YEAR(Orders[[#This Row],[Order_Date]])</f>
        <v>2022</v>
      </c>
      <c r="D609" t="s">
        <v>1200</v>
      </c>
      <c r="E609" t="s">
        <v>64</v>
      </c>
      <c r="F609" s="10">
        <v>1</v>
      </c>
      <c r="G609" t="s">
        <v>7308</v>
      </c>
      <c r="H609" t="s">
        <v>7309</v>
      </c>
      <c r="I609" t="s">
        <v>3523</v>
      </c>
      <c r="J609" t="s">
        <v>1940</v>
      </c>
      <c r="K609" t="s">
        <v>1941</v>
      </c>
      <c r="L609" s="4">
        <v>3.645</v>
      </c>
      <c r="M609" s="4">
        <v>3.645</v>
      </c>
      <c r="N609" t="s">
        <v>6216</v>
      </c>
      <c r="O609" t="s">
        <v>6202</v>
      </c>
    </row>
    <row r="610" spans="1:15" x14ac:dyDescent="0.3">
      <c r="A610" t="s">
        <v>1201</v>
      </c>
      <c r="B610" s="7">
        <v>44608</v>
      </c>
      <c r="C610" s="10">
        <f>YEAR(Orders[[#This Row],[Order_Date]])</f>
        <v>2022</v>
      </c>
      <c r="D610" t="s">
        <v>1202</v>
      </c>
      <c r="E610" t="s">
        <v>543</v>
      </c>
      <c r="F610" s="10">
        <v>2</v>
      </c>
      <c r="G610" t="s">
        <v>7310</v>
      </c>
      <c r="H610" t="s">
        <v>7311</v>
      </c>
      <c r="I610" t="s">
        <v>4192</v>
      </c>
      <c r="J610" t="s">
        <v>1940</v>
      </c>
      <c r="K610" t="s">
        <v>1950</v>
      </c>
      <c r="L610" s="4">
        <v>27.945</v>
      </c>
      <c r="M610" s="4">
        <v>55.89</v>
      </c>
      <c r="N610" t="s">
        <v>6216</v>
      </c>
      <c r="O610" t="s">
        <v>6202</v>
      </c>
    </row>
    <row r="611" spans="1:15" x14ac:dyDescent="0.3">
      <c r="A611" t="s">
        <v>1203</v>
      </c>
      <c r="B611" s="7">
        <v>44147</v>
      </c>
      <c r="C611" s="10">
        <f>YEAR(Orders[[#This Row],[Order_Date]])</f>
        <v>2020</v>
      </c>
      <c r="D611" t="s">
        <v>1204</v>
      </c>
      <c r="E611" t="s">
        <v>90</v>
      </c>
      <c r="F611" s="10">
        <v>6</v>
      </c>
      <c r="G611" t="s">
        <v>7312</v>
      </c>
      <c r="H611" t="s">
        <v>7313</v>
      </c>
      <c r="I611" t="s">
        <v>3120</v>
      </c>
      <c r="J611" t="s">
        <v>1940</v>
      </c>
      <c r="K611" t="s">
        <v>1941</v>
      </c>
      <c r="L611" s="4">
        <v>4.3650000000000002</v>
      </c>
      <c r="M611" s="4">
        <v>26.19</v>
      </c>
      <c r="N611" t="s">
        <v>6208</v>
      </c>
      <c r="O611" t="s">
        <v>6204</v>
      </c>
    </row>
    <row r="612" spans="1:15" x14ac:dyDescent="0.3">
      <c r="A612" t="s">
        <v>1205</v>
      </c>
      <c r="B612" s="7">
        <v>43743</v>
      </c>
      <c r="C612" s="10">
        <f>YEAR(Orders[[#This Row],[Order_Date]])</f>
        <v>2019</v>
      </c>
      <c r="D612" t="s">
        <v>1206</v>
      </c>
      <c r="E612" t="s">
        <v>15</v>
      </c>
      <c r="F612" s="10">
        <v>4</v>
      </c>
      <c r="G612" t="s">
        <v>6327</v>
      </c>
      <c r="H612" t="s">
        <v>7314</v>
      </c>
      <c r="I612" t="s">
        <v>2190</v>
      </c>
      <c r="J612" t="s">
        <v>1940</v>
      </c>
      <c r="K612" t="s">
        <v>1950</v>
      </c>
      <c r="L612" s="4">
        <v>9.9499999999999993</v>
      </c>
      <c r="M612" s="4">
        <v>39.799999999999997</v>
      </c>
      <c r="N612" t="s">
        <v>6208</v>
      </c>
      <c r="O612" t="s">
        <v>6201</v>
      </c>
    </row>
    <row r="613" spans="1:15" x14ac:dyDescent="0.3">
      <c r="A613" t="s">
        <v>1207</v>
      </c>
      <c r="B613" s="7">
        <v>43739</v>
      </c>
      <c r="C613" s="10">
        <f>YEAR(Orders[[#This Row],[Order_Date]])</f>
        <v>2019</v>
      </c>
      <c r="D613" t="s">
        <v>1208</v>
      </c>
      <c r="E613" t="s">
        <v>43</v>
      </c>
      <c r="F613" s="10">
        <v>2</v>
      </c>
      <c r="G613" t="s">
        <v>7315</v>
      </c>
      <c r="H613" t="s">
        <v>7316</v>
      </c>
      <c r="I613" t="s">
        <v>3523</v>
      </c>
      <c r="J613" t="s">
        <v>1940</v>
      </c>
      <c r="K613" t="s">
        <v>1950</v>
      </c>
      <c r="L613" s="4">
        <v>34.154999999999994</v>
      </c>
      <c r="M613" s="4">
        <v>68.309999999999988</v>
      </c>
      <c r="N613" t="s">
        <v>6211</v>
      </c>
      <c r="O613" t="s">
        <v>6202</v>
      </c>
    </row>
    <row r="614" spans="1:15" x14ac:dyDescent="0.3">
      <c r="A614" t="s">
        <v>1209</v>
      </c>
      <c r="B614" s="7">
        <v>43896</v>
      </c>
      <c r="C614" s="10">
        <f>YEAR(Orders[[#This Row],[Order_Date]])</f>
        <v>2020</v>
      </c>
      <c r="D614" t="s">
        <v>1210</v>
      </c>
      <c r="E614" t="s">
        <v>57</v>
      </c>
      <c r="F614" s="10">
        <v>4</v>
      </c>
      <c r="G614" t="s">
        <v>7317</v>
      </c>
      <c r="H614" t="s">
        <v>7318</v>
      </c>
      <c r="I614" t="s">
        <v>2365</v>
      </c>
      <c r="J614" t="s">
        <v>1948</v>
      </c>
      <c r="K614" t="s">
        <v>1950</v>
      </c>
      <c r="L614" s="4">
        <v>3.375</v>
      </c>
      <c r="M614" s="4">
        <v>13.5</v>
      </c>
      <c r="N614" t="s">
        <v>6208</v>
      </c>
      <c r="O614" t="s">
        <v>6203</v>
      </c>
    </row>
    <row r="615" spans="1:15" x14ac:dyDescent="0.3">
      <c r="A615" t="s">
        <v>1211</v>
      </c>
      <c r="B615" s="7">
        <v>43761</v>
      </c>
      <c r="C615" s="10">
        <f>YEAR(Orders[[#This Row],[Order_Date]])</f>
        <v>2019</v>
      </c>
      <c r="D615" t="s">
        <v>1212</v>
      </c>
      <c r="E615" t="s">
        <v>35</v>
      </c>
      <c r="F615" s="10">
        <v>1</v>
      </c>
      <c r="G615" t="s">
        <v>7319</v>
      </c>
      <c r="H615" t="s">
        <v>7320</v>
      </c>
      <c r="I615" t="s">
        <v>2998</v>
      </c>
      <c r="J615" t="s">
        <v>1940</v>
      </c>
      <c r="K615" t="s">
        <v>1950</v>
      </c>
      <c r="L615" s="4">
        <v>5.97</v>
      </c>
      <c r="M615" s="4">
        <v>5.97</v>
      </c>
      <c r="N615" t="s">
        <v>6208</v>
      </c>
      <c r="O615" t="s">
        <v>6201</v>
      </c>
    </row>
    <row r="616" spans="1:15" x14ac:dyDescent="0.3">
      <c r="A616" t="s">
        <v>1213</v>
      </c>
      <c r="B616" s="7">
        <v>43944</v>
      </c>
      <c r="C616" s="10">
        <f>YEAR(Orders[[#This Row],[Order_Date]])</f>
        <v>2020</v>
      </c>
      <c r="D616" t="s">
        <v>1158</v>
      </c>
      <c r="E616" t="s">
        <v>35</v>
      </c>
      <c r="F616" s="10">
        <v>5</v>
      </c>
      <c r="G616" t="s">
        <v>7269</v>
      </c>
      <c r="H616" t="s">
        <v>7270</v>
      </c>
      <c r="I616" t="s">
        <v>2114</v>
      </c>
      <c r="J616" t="s">
        <v>2115</v>
      </c>
      <c r="K616" t="s">
        <v>1941</v>
      </c>
      <c r="L616" s="4">
        <v>5.97</v>
      </c>
      <c r="M616" s="4">
        <v>29.849999999999998</v>
      </c>
      <c r="N616" t="s">
        <v>6208</v>
      </c>
      <c r="O616" t="s">
        <v>6201</v>
      </c>
    </row>
    <row r="617" spans="1:15" x14ac:dyDescent="0.3">
      <c r="A617" t="s">
        <v>1214</v>
      </c>
      <c r="B617" s="7">
        <v>44006</v>
      </c>
      <c r="C617" s="10">
        <f>YEAR(Orders[[#This Row],[Order_Date]])</f>
        <v>2020</v>
      </c>
      <c r="D617" t="s">
        <v>1215</v>
      </c>
      <c r="E617" t="s">
        <v>117</v>
      </c>
      <c r="F617" s="10">
        <v>2</v>
      </c>
      <c r="G617" t="s">
        <v>7321</v>
      </c>
      <c r="H617" t="s">
        <v>7322</v>
      </c>
      <c r="I617" t="s">
        <v>2549</v>
      </c>
      <c r="J617" t="s">
        <v>1940</v>
      </c>
      <c r="K617" t="s">
        <v>1941</v>
      </c>
      <c r="L617" s="4">
        <v>36.454999999999998</v>
      </c>
      <c r="M617" s="4">
        <v>72.91</v>
      </c>
      <c r="N617" t="s">
        <v>6211</v>
      </c>
      <c r="O617" t="s">
        <v>6204</v>
      </c>
    </row>
    <row r="618" spans="1:15" x14ac:dyDescent="0.3">
      <c r="A618" t="s">
        <v>1216</v>
      </c>
      <c r="B618" s="7">
        <v>44271</v>
      </c>
      <c r="C618" s="10">
        <f>YEAR(Orders[[#This Row],[Order_Date]])</f>
        <v>2021</v>
      </c>
      <c r="D618" t="s">
        <v>1217</v>
      </c>
      <c r="E618" t="s">
        <v>125</v>
      </c>
      <c r="F618" s="10">
        <v>4</v>
      </c>
      <c r="G618" t="s">
        <v>7323</v>
      </c>
      <c r="H618" t="s">
        <v>7324</v>
      </c>
      <c r="I618" t="s">
        <v>4636</v>
      </c>
      <c r="J618" t="s">
        <v>2115</v>
      </c>
      <c r="K618" t="s">
        <v>1950</v>
      </c>
      <c r="L618" s="4">
        <v>31.624999999999996</v>
      </c>
      <c r="M618" s="4">
        <v>126.49999999999999</v>
      </c>
      <c r="N618" t="s">
        <v>6208</v>
      </c>
      <c r="O618" t="s">
        <v>6202</v>
      </c>
    </row>
    <row r="619" spans="1:15" x14ac:dyDescent="0.3">
      <c r="A619" t="s">
        <v>1218</v>
      </c>
      <c r="B619" s="7">
        <v>43928</v>
      </c>
      <c r="C619" s="10">
        <f>YEAR(Orders[[#This Row],[Order_Date]])</f>
        <v>2020</v>
      </c>
      <c r="D619" t="s">
        <v>1219</v>
      </c>
      <c r="E619" t="s">
        <v>210</v>
      </c>
      <c r="F619" s="10">
        <v>1</v>
      </c>
      <c r="G619" t="s">
        <v>7325</v>
      </c>
      <c r="H619" t="s">
        <v>7326</v>
      </c>
      <c r="I619" t="s">
        <v>2815</v>
      </c>
      <c r="J619" t="s">
        <v>1940</v>
      </c>
      <c r="K619" t="s">
        <v>1950</v>
      </c>
      <c r="L619" s="4">
        <v>33.464999999999996</v>
      </c>
      <c r="M619" s="4">
        <v>33.464999999999996</v>
      </c>
      <c r="N619" t="s">
        <v>6208</v>
      </c>
      <c r="O619" t="s">
        <v>6204</v>
      </c>
    </row>
    <row r="620" spans="1:15" x14ac:dyDescent="0.3">
      <c r="A620" t="s">
        <v>1220</v>
      </c>
      <c r="B620" s="7">
        <v>44469</v>
      </c>
      <c r="C620" s="10">
        <f>YEAR(Orders[[#This Row],[Order_Date]])</f>
        <v>2021</v>
      </c>
      <c r="D620" t="s">
        <v>1221</v>
      </c>
      <c r="E620" t="s">
        <v>258</v>
      </c>
      <c r="F620" s="10">
        <v>6</v>
      </c>
      <c r="G620" t="s">
        <v>7327</v>
      </c>
      <c r="H620" t="s">
        <v>7328</v>
      </c>
      <c r="I620" t="s">
        <v>2036</v>
      </c>
      <c r="J620" t="s">
        <v>1940</v>
      </c>
      <c r="K620" t="s">
        <v>1941</v>
      </c>
      <c r="L620" s="4">
        <v>12.15</v>
      </c>
      <c r="M620" s="4">
        <v>72.900000000000006</v>
      </c>
      <c r="N620" t="s">
        <v>6216</v>
      </c>
      <c r="O620" t="s">
        <v>6202</v>
      </c>
    </row>
    <row r="621" spans="1:15" x14ac:dyDescent="0.3">
      <c r="A621" t="s">
        <v>1222</v>
      </c>
      <c r="B621" s="7">
        <v>44682</v>
      </c>
      <c r="C621" s="10">
        <f>YEAR(Orders[[#This Row],[Order_Date]])</f>
        <v>2022</v>
      </c>
      <c r="D621" t="s">
        <v>1223</v>
      </c>
      <c r="E621" t="s">
        <v>136</v>
      </c>
      <c r="F621" s="10">
        <v>2</v>
      </c>
      <c r="G621" t="s">
        <v>7329</v>
      </c>
      <c r="H621" t="s">
        <v>7330</v>
      </c>
      <c r="I621" t="s">
        <v>4650</v>
      </c>
      <c r="J621" t="s">
        <v>1940</v>
      </c>
      <c r="K621" t="s">
        <v>1941</v>
      </c>
      <c r="L621" s="4">
        <v>7.77</v>
      </c>
      <c r="M621" s="4">
        <v>15.54</v>
      </c>
      <c r="N621" t="s">
        <v>6216</v>
      </c>
      <c r="O621" t="s">
        <v>6204</v>
      </c>
    </row>
    <row r="622" spans="1:15" x14ac:dyDescent="0.3">
      <c r="A622" t="s">
        <v>1224</v>
      </c>
      <c r="B622" s="7">
        <v>44217</v>
      </c>
      <c r="C622" s="10">
        <f>YEAR(Orders[[#This Row],[Order_Date]])</f>
        <v>2021</v>
      </c>
      <c r="D622" t="s">
        <v>1225</v>
      </c>
      <c r="E622" t="s">
        <v>57</v>
      </c>
      <c r="F622" s="10">
        <v>6</v>
      </c>
      <c r="G622" t="s">
        <v>7331</v>
      </c>
      <c r="H622" t="s">
        <v>7332</v>
      </c>
      <c r="I622" t="s">
        <v>2190</v>
      </c>
      <c r="J622" t="s">
        <v>1940</v>
      </c>
      <c r="K622" t="s">
        <v>1950</v>
      </c>
      <c r="L622" s="4">
        <v>3.375</v>
      </c>
      <c r="M622" s="4">
        <v>20.25</v>
      </c>
      <c r="N622" t="s">
        <v>6208</v>
      </c>
      <c r="O622" t="s">
        <v>6203</v>
      </c>
    </row>
    <row r="623" spans="1:15" x14ac:dyDescent="0.3">
      <c r="A623" t="s">
        <v>1226</v>
      </c>
      <c r="B623" s="7">
        <v>44006</v>
      </c>
      <c r="C623" s="10">
        <f>YEAR(Orders[[#This Row],[Order_Date]])</f>
        <v>2020</v>
      </c>
      <c r="D623" t="s">
        <v>1227</v>
      </c>
      <c r="E623" t="s">
        <v>19</v>
      </c>
      <c r="F623" s="10">
        <v>6</v>
      </c>
      <c r="G623" t="s">
        <v>7333</v>
      </c>
      <c r="H623" t="s">
        <v>7334</v>
      </c>
      <c r="I623" t="s">
        <v>2021</v>
      </c>
      <c r="J623" t="s">
        <v>1940</v>
      </c>
      <c r="K623" t="s">
        <v>1950</v>
      </c>
      <c r="L623" s="4">
        <v>12.95</v>
      </c>
      <c r="M623" s="4">
        <v>77.699999999999989</v>
      </c>
      <c r="N623" t="s">
        <v>6211</v>
      </c>
      <c r="O623" t="s">
        <v>6203</v>
      </c>
    </row>
    <row r="624" spans="1:15" x14ac:dyDescent="0.3">
      <c r="A624" t="s">
        <v>1228</v>
      </c>
      <c r="B624" s="7">
        <v>43527</v>
      </c>
      <c r="C624" s="10">
        <f>YEAR(Orders[[#This Row],[Order_Date]])</f>
        <v>2019</v>
      </c>
      <c r="D624" t="s">
        <v>1229</v>
      </c>
      <c r="E624" t="s">
        <v>210</v>
      </c>
      <c r="F624" s="10">
        <v>4</v>
      </c>
      <c r="G624" t="s">
        <v>7335</v>
      </c>
      <c r="H624" t="s">
        <v>7336</v>
      </c>
      <c r="I624" t="s">
        <v>3369</v>
      </c>
      <c r="J624" t="s">
        <v>1940</v>
      </c>
      <c r="K624" t="s">
        <v>1950</v>
      </c>
      <c r="L624" s="4">
        <v>33.464999999999996</v>
      </c>
      <c r="M624" s="4">
        <v>133.85999999999999</v>
      </c>
      <c r="N624" t="s">
        <v>6208</v>
      </c>
      <c r="O624" t="s">
        <v>6204</v>
      </c>
    </row>
    <row r="625" spans="1:15" x14ac:dyDescent="0.3">
      <c r="A625" t="s">
        <v>1230</v>
      </c>
      <c r="B625" s="7">
        <v>44224</v>
      </c>
      <c r="C625" s="10">
        <f>YEAR(Orders[[#This Row],[Order_Date]])</f>
        <v>2021</v>
      </c>
      <c r="D625" t="s">
        <v>1231</v>
      </c>
      <c r="E625" t="s">
        <v>258</v>
      </c>
      <c r="F625" s="10">
        <v>1</v>
      </c>
      <c r="G625" t="s">
        <v>7337</v>
      </c>
      <c r="H625" t="s">
        <v>7338</v>
      </c>
      <c r="I625" t="s">
        <v>4666</v>
      </c>
      <c r="J625" t="s">
        <v>2115</v>
      </c>
      <c r="K625" t="s">
        <v>1950</v>
      </c>
      <c r="L625" s="4">
        <v>12.15</v>
      </c>
      <c r="M625" s="4">
        <v>12.15</v>
      </c>
      <c r="N625" t="s">
        <v>6216</v>
      </c>
      <c r="O625" t="s">
        <v>6202</v>
      </c>
    </row>
    <row r="626" spans="1:15" x14ac:dyDescent="0.3">
      <c r="A626" t="s">
        <v>1232</v>
      </c>
      <c r="B626" s="7">
        <v>44010</v>
      </c>
      <c r="C626" s="10">
        <f>YEAR(Orders[[#This Row],[Order_Date]])</f>
        <v>2020</v>
      </c>
      <c r="D626" t="s">
        <v>1233</v>
      </c>
      <c r="E626" t="s">
        <v>125</v>
      </c>
      <c r="F626" s="10">
        <v>2</v>
      </c>
      <c r="G626" t="s">
        <v>7339</v>
      </c>
      <c r="H626" t="s">
        <v>7340</v>
      </c>
      <c r="I626" t="s">
        <v>4671</v>
      </c>
      <c r="J626" t="s">
        <v>1948</v>
      </c>
      <c r="K626" t="s">
        <v>1941</v>
      </c>
      <c r="L626" s="4">
        <v>31.624999999999996</v>
      </c>
      <c r="M626" s="4">
        <v>63.249999999999993</v>
      </c>
      <c r="N626" t="s">
        <v>6208</v>
      </c>
      <c r="O626" t="s">
        <v>6202</v>
      </c>
    </row>
    <row r="627" spans="1:15" x14ac:dyDescent="0.3">
      <c r="A627" t="s">
        <v>1234</v>
      </c>
      <c r="B627" s="7">
        <v>44017</v>
      </c>
      <c r="C627" s="10">
        <f>YEAR(Orders[[#This Row],[Order_Date]])</f>
        <v>2020</v>
      </c>
      <c r="D627" t="s">
        <v>1235</v>
      </c>
      <c r="E627" t="s">
        <v>170</v>
      </c>
      <c r="F627" s="10">
        <v>5</v>
      </c>
      <c r="G627" t="s">
        <v>7341</v>
      </c>
      <c r="H627" t="s">
        <v>7342</v>
      </c>
      <c r="I627" t="s">
        <v>3089</v>
      </c>
      <c r="J627" t="s">
        <v>1940</v>
      </c>
      <c r="K627" t="s">
        <v>1950</v>
      </c>
      <c r="L627" s="4">
        <v>7.169999999999999</v>
      </c>
      <c r="M627" s="4">
        <v>35.849999999999994</v>
      </c>
      <c r="N627" t="s">
        <v>6211</v>
      </c>
      <c r="O627" t="s">
        <v>6201</v>
      </c>
    </row>
    <row r="628" spans="1:15" x14ac:dyDescent="0.3">
      <c r="A628" t="s">
        <v>1236</v>
      </c>
      <c r="B628" s="7">
        <v>43526</v>
      </c>
      <c r="C628" s="10">
        <f>YEAR(Orders[[#This Row],[Order_Date]])</f>
        <v>2019</v>
      </c>
      <c r="D628" t="s">
        <v>1237</v>
      </c>
      <c r="E628" t="s">
        <v>184</v>
      </c>
      <c r="F628" s="10">
        <v>3</v>
      </c>
      <c r="G628" t="s">
        <v>7343</v>
      </c>
      <c r="H628" t="s">
        <v>7344</v>
      </c>
      <c r="I628" t="s">
        <v>4594</v>
      </c>
      <c r="J628" t="s">
        <v>1940</v>
      </c>
      <c r="K628" t="s">
        <v>1950</v>
      </c>
      <c r="L628" s="4">
        <v>25.874999999999996</v>
      </c>
      <c r="M628" s="4">
        <v>77.624999999999986</v>
      </c>
      <c r="N628" t="s">
        <v>6208</v>
      </c>
      <c r="O628" t="s">
        <v>6203</v>
      </c>
    </row>
    <row r="629" spans="1:15" x14ac:dyDescent="0.3">
      <c r="A629" t="s">
        <v>1238</v>
      </c>
      <c r="B629" s="7">
        <v>44682</v>
      </c>
      <c r="C629" s="10">
        <f>YEAR(Orders[[#This Row],[Order_Date]])</f>
        <v>2022</v>
      </c>
      <c r="D629" t="s">
        <v>1239</v>
      </c>
      <c r="E629" t="s">
        <v>125</v>
      </c>
      <c r="F629" s="10">
        <v>2</v>
      </c>
      <c r="G629" t="s">
        <v>7345</v>
      </c>
      <c r="H629" t="s">
        <v>7346</v>
      </c>
      <c r="I629" t="s">
        <v>2026</v>
      </c>
      <c r="J629" t="s">
        <v>1940</v>
      </c>
      <c r="K629" t="s">
        <v>1941</v>
      </c>
      <c r="L629" s="4">
        <v>31.624999999999996</v>
      </c>
      <c r="M629" s="4">
        <v>63.249999999999993</v>
      </c>
      <c r="N629" t="s">
        <v>6208</v>
      </c>
      <c r="O629" t="s">
        <v>6202</v>
      </c>
    </row>
    <row r="630" spans="1:15" x14ac:dyDescent="0.3">
      <c r="A630" t="s">
        <v>1240</v>
      </c>
      <c r="B630" s="7">
        <v>44680</v>
      </c>
      <c r="C630" s="10">
        <f>YEAR(Orders[[#This Row],[Order_Date]])</f>
        <v>2022</v>
      </c>
      <c r="D630" t="s">
        <v>1241</v>
      </c>
      <c r="E630" t="s">
        <v>267</v>
      </c>
      <c r="F630" s="10">
        <v>6</v>
      </c>
      <c r="G630" t="s">
        <v>7347</v>
      </c>
      <c r="H630" t="s">
        <v>7348</v>
      </c>
      <c r="I630" t="s">
        <v>4689</v>
      </c>
      <c r="J630" t="s">
        <v>1948</v>
      </c>
      <c r="K630" t="s">
        <v>1941</v>
      </c>
      <c r="L630" s="4">
        <v>4.4550000000000001</v>
      </c>
      <c r="M630" s="4">
        <v>26.73</v>
      </c>
      <c r="N630" t="s">
        <v>6211</v>
      </c>
      <c r="O630" t="s">
        <v>6202</v>
      </c>
    </row>
    <row r="631" spans="1:15" x14ac:dyDescent="0.3">
      <c r="A631" t="s">
        <v>1240</v>
      </c>
      <c r="B631" s="7">
        <v>44680</v>
      </c>
      <c r="C631" s="10">
        <f>YEAR(Orders[[#This Row],[Order_Date]])</f>
        <v>2022</v>
      </c>
      <c r="D631" t="s">
        <v>1241</v>
      </c>
      <c r="E631" t="s">
        <v>136</v>
      </c>
      <c r="F631" s="10">
        <v>4</v>
      </c>
      <c r="G631" t="s">
        <v>7347</v>
      </c>
      <c r="H631" t="s">
        <v>7348</v>
      </c>
      <c r="I631" t="s">
        <v>4689</v>
      </c>
      <c r="J631" t="s">
        <v>1948</v>
      </c>
      <c r="K631" t="s">
        <v>1941</v>
      </c>
      <c r="L631" s="4">
        <v>7.77</v>
      </c>
      <c r="M631" s="4">
        <v>31.08</v>
      </c>
      <c r="N631" t="s">
        <v>6216</v>
      </c>
      <c r="O631" t="s">
        <v>6204</v>
      </c>
    </row>
    <row r="632" spans="1:15" x14ac:dyDescent="0.3">
      <c r="A632" t="s">
        <v>1240</v>
      </c>
      <c r="B632" s="7">
        <v>44680</v>
      </c>
      <c r="C632" s="10">
        <f>YEAR(Orders[[#This Row],[Order_Date]])</f>
        <v>2022</v>
      </c>
      <c r="D632" t="s">
        <v>1241</v>
      </c>
      <c r="E632" t="s">
        <v>67</v>
      </c>
      <c r="F632" s="10">
        <v>1</v>
      </c>
      <c r="G632" t="s">
        <v>7347</v>
      </c>
      <c r="H632" t="s">
        <v>7348</v>
      </c>
      <c r="I632" t="s">
        <v>4689</v>
      </c>
      <c r="J632" t="s">
        <v>1948</v>
      </c>
      <c r="K632" t="s">
        <v>1941</v>
      </c>
      <c r="L632" s="4">
        <v>2.9849999999999999</v>
      </c>
      <c r="M632" s="4">
        <v>2.9849999999999999</v>
      </c>
      <c r="N632" t="s">
        <v>6216</v>
      </c>
      <c r="O632" t="s">
        <v>6203</v>
      </c>
    </row>
    <row r="633" spans="1:15" x14ac:dyDescent="0.3">
      <c r="A633" t="s">
        <v>1240</v>
      </c>
      <c r="B633" s="7">
        <v>44680</v>
      </c>
      <c r="C633" s="10">
        <f>YEAR(Orders[[#This Row],[Order_Date]])</f>
        <v>2022</v>
      </c>
      <c r="D633" t="s">
        <v>1241</v>
      </c>
      <c r="E633" t="s">
        <v>48</v>
      </c>
      <c r="F633" s="10">
        <v>5</v>
      </c>
      <c r="G633" t="s">
        <v>7347</v>
      </c>
      <c r="H633" t="s">
        <v>7348</v>
      </c>
      <c r="I633" t="s">
        <v>4689</v>
      </c>
      <c r="J633" t="s">
        <v>1948</v>
      </c>
      <c r="K633" t="s">
        <v>1941</v>
      </c>
      <c r="L633" s="4">
        <v>20.584999999999997</v>
      </c>
      <c r="M633" s="4">
        <v>102.92499999999998</v>
      </c>
      <c r="N633" t="s">
        <v>6216</v>
      </c>
      <c r="O633" t="s">
        <v>6201</v>
      </c>
    </row>
    <row r="634" spans="1:15" x14ac:dyDescent="0.3">
      <c r="A634" t="s">
        <v>1242</v>
      </c>
      <c r="B634" s="7">
        <v>44049</v>
      </c>
      <c r="C634" s="10">
        <f>YEAR(Orders[[#This Row],[Order_Date]])</f>
        <v>2020</v>
      </c>
      <c r="D634" t="s">
        <v>1243</v>
      </c>
      <c r="E634" t="s">
        <v>189</v>
      </c>
      <c r="F634" s="10">
        <v>4</v>
      </c>
      <c r="G634" t="s">
        <v>7349</v>
      </c>
      <c r="H634" t="s">
        <v>7350</v>
      </c>
      <c r="I634" t="s">
        <v>1985</v>
      </c>
      <c r="J634" t="s">
        <v>1940</v>
      </c>
      <c r="K634" t="s">
        <v>1950</v>
      </c>
      <c r="L634" s="4">
        <v>8.91</v>
      </c>
      <c r="M634" s="4">
        <v>35.64</v>
      </c>
      <c r="N634" t="s">
        <v>6211</v>
      </c>
      <c r="O634" t="s">
        <v>6202</v>
      </c>
    </row>
    <row r="635" spans="1:15" x14ac:dyDescent="0.3">
      <c r="A635" t="s">
        <v>1244</v>
      </c>
      <c r="B635" s="7">
        <v>43820</v>
      </c>
      <c r="C635" s="10">
        <f>YEAR(Orders[[#This Row],[Order_Date]])</f>
        <v>2019</v>
      </c>
      <c r="D635" t="s">
        <v>1245</v>
      </c>
      <c r="E635" t="s">
        <v>202</v>
      </c>
      <c r="F635" s="10">
        <v>4</v>
      </c>
      <c r="G635" t="s">
        <v>7351</v>
      </c>
      <c r="H635" t="s">
        <v>7352</v>
      </c>
      <c r="I635" t="s">
        <v>3003</v>
      </c>
      <c r="J635" t="s">
        <v>1940</v>
      </c>
      <c r="K635" t="s">
        <v>1950</v>
      </c>
      <c r="L635" s="4">
        <v>11.95</v>
      </c>
      <c r="M635" s="4">
        <v>47.8</v>
      </c>
      <c r="N635" t="s">
        <v>6211</v>
      </c>
      <c r="O635" t="s">
        <v>6201</v>
      </c>
    </row>
    <row r="636" spans="1:15" x14ac:dyDescent="0.3">
      <c r="A636" t="s">
        <v>1246</v>
      </c>
      <c r="B636" s="7">
        <v>43940</v>
      </c>
      <c r="C636" s="10">
        <f>YEAR(Orders[[#This Row],[Order_Date]])</f>
        <v>2020</v>
      </c>
      <c r="D636" t="s">
        <v>1247</v>
      </c>
      <c r="E636" t="s">
        <v>109</v>
      </c>
      <c r="F636" s="10">
        <v>3</v>
      </c>
      <c r="G636" t="s">
        <v>7353</v>
      </c>
      <c r="H636" t="s">
        <v>7354</v>
      </c>
      <c r="I636" t="s">
        <v>3178</v>
      </c>
      <c r="J636" t="s">
        <v>1940</v>
      </c>
      <c r="K636" t="s">
        <v>1950</v>
      </c>
      <c r="L636" s="4">
        <v>14.55</v>
      </c>
      <c r="M636" s="4">
        <v>43.650000000000006</v>
      </c>
      <c r="N636" t="s">
        <v>6208</v>
      </c>
      <c r="O636" t="s">
        <v>6204</v>
      </c>
    </row>
    <row r="637" spans="1:15" x14ac:dyDescent="0.3">
      <c r="A637" t="s">
        <v>1248</v>
      </c>
      <c r="B637" s="7">
        <v>44578</v>
      </c>
      <c r="C637" s="10">
        <f>YEAR(Orders[[#This Row],[Order_Date]])</f>
        <v>2022</v>
      </c>
      <c r="D637" t="s">
        <v>1249</v>
      </c>
      <c r="E637" t="s">
        <v>189</v>
      </c>
      <c r="F637" s="10">
        <v>4</v>
      </c>
      <c r="G637" t="s">
        <v>7355</v>
      </c>
      <c r="H637" t="s">
        <v>7356</v>
      </c>
      <c r="I637" t="s">
        <v>2956</v>
      </c>
      <c r="J637" t="s">
        <v>1940</v>
      </c>
      <c r="K637" t="s">
        <v>1941</v>
      </c>
      <c r="L637" s="4">
        <v>8.91</v>
      </c>
      <c r="M637" s="4">
        <v>35.64</v>
      </c>
      <c r="N637" t="s">
        <v>6211</v>
      </c>
      <c r="O637" t="s">
        <v>6202</v>
      </c>
    </row>
    <row r="638" spans="1:15" x14ac:dyDescent="0.3">
      <c r="A638" t="s">
        <v>1250</v>
      </c>
      <c r="B638" s="7">
        <v>43487</v>
      </c>
      <c r="C638" s="10">
        <f>YEAR(Orders[[#This Row],[Order_Date]])</f>
        <v>2019</v>
      </c>
      <c r="D638" t="s">
        <v>1251</v>
      </c>
      <c r="E638" t="s">
        <v>145</v>
      </c>
      <c r="F638" s="10">
        <v>6</v>
      </c>
      <c r="G638" t="s">
        <v>7357</v>
      </c>
      <c r="H638" t="s">
        <v>7358</v>
      </c>
      <c r="I638" t="s">
        <v>2126</v>
      </c>
      <c r="J638" t="s">
        <v>1940</v>
      </c>
      <c r="K638" t="s">
        <v>1941</v>
      </c>
      <c r="L638" s="4">
        <v>15.85</v>
      </c>
      <c r="M638" s="4">
        <v>95.1</v>
      </c>
      <c r="N638" t="s">
        <v>6211</v>
      </c>
      <c r="O638" t="s">
        <v>6204</v>
      </c>
    </row>
    <row r="639" spans="1:15" x14ac:dyDescent="0.3">
      <c r="A639" t="s">
        <v>1252</v>
      </c>
      <c r="B639" s="7">
        <v>43889</v>
      </c>
      <c r="C639" s="10">
        <f>YEAR(Orders[[#This Row],[Order_Date]])</f>
        <v>2020</v>
      </c>
      <c r="D639" t="s">
        <v>1253</v>
      </c>
      <c r="E639" t="s">
        <v>125</v>
      </c>
      <c r="F639" s="10">
        <v>1</v>
      </c>
      <c r="G639" t="s">
        <v>7359</v>
      </c>
      <c r="H639" t="s">
        <v>7360</v>
      </c>
      <c r="I639" t="s">
        <v>4727</v>
      </c>
      <c r="J639" t="s">
        <v>1948</v>
      </c>
      <c r="K639" t="s">
        <v>1941</v>
      </c>
      <c r="L639" s="4">
        <v>31.624999999999996</v>
      </c>
      <c r="M639" s="4">
        <v>31.624999999999996</v>
      </c>
      <c r="N639" t="s">
        <v>6208</v>
      </c>
      <c r="O639" t="s">
        <v>6202</v>
      </c>
    </row>
    <row r="640" spans="1:15" x14ac:dyDescent="0.3">
      <c r="A640" t="s">
        <v>1254</v>
      </c>
      <c r="B640" s="7">
        <v>43684</v>
      </c>
      <c r="C640" s="10">
        <f>YEAR(Orders[[#This Row],[Order_Date]])</f>
        <v>2019</v>
      </c>
      <c r="D640" t="s">
        <v>1255</v>
      </c>
      <c r="E640" t="s">
        <v>184</v>
      </c>
      <c r="F640" s="10">
        <v>3</v>
      </c>
      <c r="G640" t="s">
        <v>7361</v>
      </c>
      <c r="H640" t="s">
        <v>7362</v>
      </c>
      <c r="I640" t="s">
        <v>4415</v>
      </c>
      <c r="J640" t="s">
        <v>1948</v>
      </c>
      <c r="K640" t="s">
        <v>1941</v>
      </c>
      <c r="L640" s="4">
        <v>25.874999999999996</v>
      </c>
      <c r="M640" s="4">
        <v>77.624999999999986</v>
      </c>
      <c r="N640" t="s">
        <v>6208</v>
      </c>
      <c r="O640" t="s">
        <v>6203</v>
      </c>
    </row>
    <row r="641" spans="1:15" x14ac:dyDescent="0.3">
      <c r="A641" t="s">
        <v>1256</v>
      </c>
      <c r="B641" s="7">
        <v>44331</v>
      </c>
      <c r="C641" s="10">
        <f>YEAR(Orders[[#This Row],[Order_Date]])</f>
        <v>2021</v>
      </c>
      <c r="D641" t="s">
        <v>1257</v>
      </c>
      <c r="E641" t="s">
        <v>51</v>
      </c>
      <c r="F641" s="10">
        <v>1</v>
      </c>
      <c r="G641" t="s">
        <v>7363</v>
      </c>
      <c r="H641" t="s">
        <v>7364</v>
      </c>
      <c r="I641" t="s">
        <v>3142</v>
      </c>
      <c r="J641" t="s">
        <v>1940</v>
      </c>
      <c r="K641" t="s">
        <v>1941</v>
      </c>
      <c r="L641" s="4">
        <v>3.8849999999999998</v>
      </c>
      <c r="M641" s="4">
        <v>3.8849999999999998</v>
      </c>
      <c r="N641" t="s">
        <v>6216</v>
      </c>
      <c r="O641" t="s">
        <v>6204</v>
      </c>
    </row>
    <row r="642" spans="1:15" x14ac:dyDescent="0.3">
      <c r="A642" t="s">
        <v>1258</v>
      </c>
      <c r="B642" s="7">
        <v>44547</v>
      </c>
      <c r="C642" s="10">
        <f>YEAR(Orders[[#This Row],[Order_Date]])</f>
        <v>2021</v>
      </c>
      <c r="D642" t="s">
        <v>1259</v>
      </c>
      <c r="E642" t="s">
        <v>23</v>
      </c>
      <c r="F642" s="10">
        <v>5</v>
      </c>
      <c r="G642" t="s">
        <v>7365</v>
      </c>
      <c r="H642" t="s">
        <v>7366</v>
      </c>
      <c r="I642" t="s">
        <v>2286</v>
      </c>
      <c r="J642" t="s">
        <v>1940</v>
      </c>
      <c r="K642" t="s">
        <v>1950</v>
      </c>
      <c r="L642" s="4">
        <v>27.484999999999996</v>
      </c>
      <c r="M642" s="4">
        <v>137.42499999999998</v>
      </c>
      <c r="N642" t="s">
        <v>6211</v>
      </c>
      <c r="O642" t="s">
        <v>6201</v>
      </c>
    </row>
    <row r="643" spans="1:15" x14ac:dyDescent="0.3">
      <c r="A643" t="s">
        <v>1260</v>
      </c>
      <c r="B643" s="7">
        <v>44448</v>
      </c>
      <c r="C643" s="10">
        <f>YEAR(Orders[[#This Row],[Order_Date]])</f>
        <v>2021</v>
      </c>
      <c r="D643" t="s">
        <v>1261</v>
      </c>
      <c r="E643" t="s">
        <v>202</v>
      </c>
      <c r="F643" s="10">
        <v>3</v>
      </c>
      <c r="G643" t="s">
        <v>7367</v>
      </c>
      <c r="H643" t="s">
        <v>7368</v>
      </c>
      <c r="I643" t="s">
        <v>4594</v>
      </c>
      <c r="J643" t="s">
        <v>1940</v>
      </c>
      <c r="K643" t="s">
        <v>1941</v>
      </c>
      <c r="L643" s="4">
        <v>11.95</v>
      </c>
      <c r="M643" s="4">
        <v>35.849999999999994</v>
      </c>
      <c r="N643" t="s">
        <v>6211</v>
      </c>
      <c r="O643" t="s">
        <v>6201</v>
      </c>
    </row>
    <row r="644" spans="1:15" x14ac:dyDescent="0.3">
      <c r="A644" t="s">
        <v>1262</v>
      </c>
      <c r="B644" s="7">
        <v>43880</v>
      </c>
      <c r="C644" s="10">
        <f>YEAR(Orders[[#This Row],[Order_Date]])</f>
        <v>2020</v>
      </c>
      <c r="D644" t="s">
        <v>1263</v>
      </c>
      <c r="E644" t="s">
        <v>77</v>
      </c>
      <c r="F644" s="10">
        <v>2</v>
      </c>
      <c r="G644" t="s">
        <v>7251</v>
      </c>
      <c r="H644" t="s">
        <v>7369</v>
      </c>
      <c r="I644" t="s">
        <v>4747</v>
      </c>
      <c r="J644" t="s">
        <v>2115</v>
      </c>
      <c r="K644" t="s">
        <v>1941</v>
      </c>
      <c r="L644" s="4">
        <v>4.125</v>
      </c>
      <c r="M644" s="4">
        <v>8.25</v>
      </c>
      <c r="N644" t="s">
        <v>6208</v>
      </c>
      <c r="O644" t="s">
        <v>6202</v>
      </c>
    </row>
    <row r="645" spans="1:15" x14ac:dyDescent="0.3">
      <c r="A645" t="s">
        <v>1264</v>
      </c>
      <c r="B645" s="7">
        <v>44011</v>
      </c>
      <c r="C645" s="10">
        <f>YEAR(Orders[[#This Row],[Order_Date]])</f>
        <v>2020</v>
      </c>
      <c r="D645" t="s">
        <v>1265</v>
      </c>
      <c r="E645" t="s">
        <v>43</v>
      </c>
      <c r="F645" s="10">
        <v>3</v>
      </c>
      <c r="G645" t="s">
        <v>7370</v>
      </c>
      <c r="H645" t="s">
        <v>7371</v>
      </c>
      <c r="I645" t="s">
        <v>2324</v>
      </c>
      <c r="J645" t="s">
        <v>1940</v>
      </c>
      <c r="K645" t="s">
        <v>1941</v>
      </c>
      <c r="L645" s="4">
        <v>34.154999999999994</v>
      </c>
      <c r="M645" s="4">
        <v>102.46499999999997</v>
      </c>
      <c r="N645" t="s">
        <v>6211</v>
      </c>
      <c r="O645" t="s">
        <v>6202</v>
      </c>
    </row>
    <row r="646" spans="1:15" x14ac:dyDescent="0.3">
      <c r="A646" t="s">
        <v>1266</v>
      </c>
      <c r="B646" s="7">
        <v>44694</v>
      </c>
      <c r="C646" s="10">
        <f>YEAR(Orders[[#This Row],[Order_Date]])</f>
        <v>2022</v>
      </c>
      <c r="D646" t="s">
        <v>1267</v>
      </c>
      <c r="E646" t="s">
        <v>48</v>
      </c>
      <c r="F646" s="10">
        <v>2</v>
      </c>
      <c r="G646" t="s">
        <v>7372</v>
      </c>
      <c r="H646" t="s">
        <v>7373</v>
      </c>
      <c r="I646" t="s">
        <v>3580</v>
      </c>
      <c r="J646" t="s">
        <v>1940</v>
      </c>
      <c r="K646" t="s">
        <v>1950</v>
      </c>
      <c r="L646" s="4">
        <v>20.584999999999997</v>
      </c>
      <c r="M646" s="4">
        <v>41.169999999999995</v>
      </c>
      <c r="N646" t="s">
        <v>6216</v>
      </c>
      <c r="O646" t="s">
        <v>6201</v>
      </c>
    </row>
    <row r="647" spans="1:15" x14ac:dyDescent="0.3">
      <c r="A647" t="s">
        <v>1268</v>
      </c>
      <c r="B647" s="7">
        <v>44106</v>
      </c>
      <c r="C647" s="10">
        <f>YEAR(Orders[[#This Row],[Order_Date]])</f>
        <v>2020</v>
      </c>
      <c r="D647" t="s">
        <v>1269</v>
      </c>
      <c r="E647" t="s">
        <v>131</v>
      </c>
      <c r="F647" s="10">
        <v>3</v>
      </c>
      <c r="G647" t="s">
        <v>7374</v>
      </c>
      <c r="H647" t="s">
        <v>7375</v>
      </c>
      <c r="I647" t="s">
        <v>4759</v>
      </c>
      <c r="J647" t="s">
        <v>1940</v>
      </c>
      <c r="K647" t="s">
        <v>1941</v>
      </c>
      <c r="L647" s="4">
        <v>22.884999999999998</v>
      </c>
      <c r="M647" s="4">
        <v>68.655000000000001</v>
      </c>
      <c r="N647" t="s">
        <v>6216</v>
      </c>
      <c r="O647" t="s">
        <v>6203</v>
      </c>
    </row>
    <row r="648" spans="1:15" x14ac:dyDescent="0.3">
      <c r="A648" t="s">
        <v>1270</v>
      </c>
      <c r="B648" s="7">
        <v>44532</v>
      </c>
      <c r="C648" s="10">
        <f>YEAR(Orders[[#This Row],[Order_Date]])</f>
        <v>2021</v>
      </c>
      <c r="D648" t="s">
        <v>1271</v>
      </c>
      <c r="E648" t="s">
        <v>40</v>
      </c>
      <c r="F648" s="10">
        <v>1</v>
      </c>
      <c r="G648" t="s">
        <v>6512</v>
      </c>
      <c r="H648" t="s">
        <v>7376</v>
      </c>
      <c r="I648" t="s">
        <v>2880</v>
      </c>
      <c r="J648" t="s">
        <v>1940</v>
      </c>
      <c r="K648" t="s">
        <v>1941</v>
      </c>
      <c r="L648" s="4">
        <v>9.9499999999999993</v>
      </c>
      <c r="M648" s="4">
        <v>9.9499999999999993</v>
      </c>
      <c r="N648" t="s">
        <v>6216</v>
      </c>
      <c r="O648" t="s">
        <v>6203</v>
      </c>
    </row>
    <row r="649" spans="1:15" x14ac:dyDescent="0.3">
      <c r="A649" t="s">
        <v>1272</v>
      </c>
      <c r="B649" s="7">
        <v>44502</v>
      </c>
      <c r="C649" s="10">
        <f>YEAR(Orders[[#This Row],[Order_Date]])</f>
        <v>2021</v>
      </c>
      <c r="D649" t="s">
        <v>1273</v>
      </c>
      <c r="E649" t="s">
        <v>96</v>
      </c>
      <c r="F649" s="10">
        <v>3</v>
      </c>
      <c r="G649" t="s">
        <v>7377</v>
      </c>
      <c r="H649" t="s">
        <v>7378</v>
      </c>
      <c r="I649" t="s">
        <v>4768</v>
      </c>
      <c r="J649" t="s">
        <v>2115</v>
      </c>
      <c r="K649" t="s">
        <v>1941</v>
      </c>
      <c r="L649" s="4">
        <v>9.51</v>
      </c>
      <c r="M649" s="4">
        <v>28.53</v>
      </c>
      <c r="N649" t="s">
        <v>6211</v>
      </c>
      <c r="O649" t="s">
        <v>6204</v>
      </c>
    </row>
    <row r="650" spans="1:15" x14ac:dyDescent="0.3">
      <c r="A650" t="s">
        <v>1274</v>
      </c>
      <c r="B650" s="7">
        <v>43884</v>
      </c>
      <c r="C650" s="10">
        <f>YEAR(Orders[[#This Row],[Order_Date]])</f>
        <v>2020</v>
      </c>
      <c r="D650" t="s">
        <v>1259</v>
      </c>
      <c r="E650" t="s">
        <v>114</v>
      </c>
      <c r="F650" s="10">
        <v>6</v>
      </c>
      <c r="G650" t="s">
        <v>7365</v>
      </c>
      <c r="H650" t="s">
        <v>7366</v>
      </c>
      <c r="I650" t="s">
        <v>2286</v>
      </c>
      <c r="J650" t="s">
        <v>1940</v>
      </c>
      <c r="K650" t="s">
        <v>1950</v>
      </c>
      <c r="L650" s="4">
        <v>2.6849999999999996</v>
      </c>
      <c r="M650" s="4">
        <v>16.11</v>
      </c>
      <c r="N650" t="s">
        <v>6216</v>
      </c>
      <c r="O650" t="s">
        <v>6201</v>
      </c>
    </row>
    <row r="651" spans="1:15" x14ac:dyDescent="0.3">
      <c r="A651" t="s">
        <v>1275</v>
      </c>
      <c r="B651" s="7">
        <v>44015</v>
      </c>
      <c r="C651" s="10">
        <f>YEAR(Orders[[#This Row],[Order_Date]])</f>
        <v>2020</v>
      </c>
      <c r="D651" t="s">
        <v>1276</v>
      </c>
      <c r="E651" t="s">
        <v>145</v>
      </c>
      <c r="F651" s="10">
        <v>6</v>
      </c>
      <c r="G651" t="s">
        <v>7379</v>
      </c>
      <c r="H651" t="s">
        <v>7380</v>
      </c>
      <c r="I651" t="s">
        <v>4778</v>
      </c>
      <c r="J651" t="s">
        <v>2115</v>
      </c>
      <c r="K651" t="s">
        <v>1950</v>
      </c>
      <c r="L651" s="4">
        <v>15.85</v>
      </c>
      <c r="M651" s="4">
        <v>95.1</v>
      </c>
      <c r="N651" t="s">
        <v>6211</v>
      </c>
      <c r="O651" t="s">
        <v>6204</v>
      </c>
    </row>
    <row r="652" spans="1:15" x14ac:dyDescent="0.3">
      <c r="A652" t="s">
        <v>1277</v>
      </c>
      <c r="B652" s="7">
        <v>43507</v>
      </c>
      <c r="C652" s="10">
        <f>YEAR(Orders[[#This Row],[Order_Date]])</f>
        <v>2019</v>
      </c>
      <c r="D652" t="s">
        <v>1278</v>
      </c>
      <c r="E652" t="s">
        <v>159</v>
      </c>
      <c r="F652" s="10">
        <v>1</v>
      </c>
      <c r="G652" t="s">
        <v>7381</v>
      </c>
      <c r="H652" t="s">
        <v>7382</v>
      </c>
      <c r="I652" t="s">
        <v>2382</v>
      </c>
      <c r="J652" t="s">
        <v>1940</v>
      </c>
      <c r="K652" t="s">
        <v>1941</v>
      </c>
      <c r="L652" s="4">
        <v>5.3699999999999992</v>
      </c>
      <c r="M652" s="4">
        <v>5.3699999999999992</v>
      </c>
      <c r="N652" t="s">
        <v>6216</v>
      </c>
      <c r="O652" t="s">
        <v>6201</v>
      </c>
    </row>
    <row r="653" spans="1:15" x14ac:dyDescent="0.3">
      <c r="A653" t="s">
        <v>1279</v>
      </c>
      <c r="B653" s="7">
        <v>44084</v>
      </c>
      <c r="C653" s="10">
        <f>YEAR(Orders[[#This Row],[Order_Date]])</f>
        <v>2020</v>
      </c>
      <c r="D653" t="s">
        <v>1280</v>
      </c>
      <c r="E653" t="s">
        <v>202</v>
      </c>
      <c r="F653" s="10">
        <v>4</v>
      </c>
      <c r="G653" t="s">
        <v>7383</v>
      </c>
      <c r="H653" t="s">
        <v>7384</v>
      </c>
      <c r="I653" t="s">
        <v>2185</v>
      </c>
      <c r="J653" t="s">
        <v>1940</v>
      </c>
      <c r="K653" t="s">
        <v>1950</v>
      </c>
      <c r="L653" s="4">
        <v>11.95</v>
      </c>
      <c r="M653" s="4">
        <v>47.8</v>
      </c>
      <c r="N653" t="s">
        <v>6211</v>
      </c>
      <c r="O653" t="s">
        <v>6201</v>
      </c>
    </row>
    <row r="654" spans="1:15" x14ac:dyDescent="0.3">
      <c r="A654" t="s">
        <v>1281</v>
      </c>
      <c r="B654" s="7">
        <v>43892</v>
      </c>
      <c r="C654" s="10">
        <f>YEAR(Orders[[#This Row],[Order_Date]])</f>
        <v>2020</v>
      </c>
      <c r="D654" t="s">
        <v>1282</v>
      </c>
      <c r="E654" t="s">
        <v>145</v>
      </c>
      <c r="F654" s="10">
        <v>4</v>
      </c>
      <c r="G654" t="s">
        <v>7385</v>
      </c>
      <c r="H654" t="s">
        <v>7386</v>
      </c>
      <c r="I654" t="s">
        <v>4790</v>
      </c>
      <c r="J654" t="s">
        <v>1948</v>
      </c>
      <c r="K654" t="s">
        <v>1950</v>
      </c>
      <c r="L654" s="4">
        <v>15.85</v>
      </c>
      <c r="M654" s="4">
        <v>63.4</v>
      </c>
      <c r="N654" t="s">
        <v>6211</v>
      </c>
      <c r="O654" t="s">
        <v>6204</v>
      </c>
    </row>
    <row r="655" spans="1:15" x14ac:dyDescent="0.3">
      <c r="A655" t="s">
        <v>1283</v>
      </c>
      <c r="B655" s="7">
        <v>44375</v>
      </c>
      <c r="C655" s="10">
        <f>YEAR(Orders[[#This Row],[Order_Date]])</f>
        <v>2021</v>
      </c>
      <c r="D655" t="s">
        <v>1284</v>
      </c>
      <c r="E655" t="s">
        <v>184</v>
      </c>
      <c r="F655" s="10">
        <v>4</v>
      </c>
      <c r="G655" t="s">
        <v>7387</v>
      </c>
      <c r="H655" t="s">
        <v>7388</v>
      </c>
      <c r="I655" t="s">
        <v>2210</v>
      </c>
      <c r="J655" t="s">
        <v>1940</v>
      </c>
      <c r="K655" t="s">
        <v>1950</v>
      </c>
      <c r="L655" s="4">
        <v>25.874999999999996</v>
      </c>
      <c r="M655" s="4">
        <v>103.49999999999999</v>
      </c>
      <c r="N655" t="s">
        <v>6208</v>
      </c>
      <c r="O655" t="s">
        <v>6203</v>
      </c>
    </row>
    <row r="656" spans="1:15" x14ac:dyDescent="0.3">
      <c r="A656" t="s">
        <v>1285</v>
      </c>
      <c r="B656" s="7">
        <v>43476</v>
      </c>
      <c r="C656" s="10">
        <f>YEAR(Orders[[#This Row],[Order_Date]])</f>
        <v>2019</v>
      </c>
      <c r="D656" t="s">
        <v>1286</v>
      </c>
      <c r="E656" t="s">
        <v>131</v>
      </c>
      <c r="F656" s="10">
        <v>3</v>
      </c>
      <c r="G656" t="s">
        <v>7389</v>
      </c>
      <c r="H656" t="s">
        <v>7390</v>
      </c>
      <c r="I656" t="s">
        <v>2185</v>
      </c>
      <c r="J656" t="s">
        <v>1940</v>
      </c>
      <c r="K656" t="s">
        <v>1950</v>
      </c>
      <c r="L656" s="4">
        <v>22.884999999999998</v>
      </c>
      <c r="M656" s="4">
        <v>68.655000000000001</v>
      </c>
      <c r="N656" t="s">
        <v>6216</v>
      </c>
      <c r="O656" t="s">
        <v>6203</v>
      </c>
    </row>
    <row r="657" spans="1:15" x14ac:dyDescent="0.3">
      <c r="A657" t="s">
        <v>1287</v>
      </c>
      <c r="B657" s="7">
        <v>43728</v>
      </c>
      <c r="C657" s="10">
        <f>YEAR(Orders[[#This Row],[Order_Date]])</f>
        <v>2019</v>
      </c>
      <c r="D657" t="s">
        <v>1288</v>
      </c>
      <c r="E657" t="s">
        <v>54</v>
      </c>
      <c r="F657" s="10">
        <v>2</v>
      </c>
      <c r="G657" t="s">
        <v>7391</v>
      </c>
      <c r="H657" t="s">
        <v>7392</v>
      </c>
      <c r="I657" t="s">
        <v>4802</v>
      </c>
      <c r="J657" t="s">
        <v>1940</v>
      </c>
      <c r="K657" t="s">
        <v>1941</v>
      </c>
      <c r="L657" s="4">
        <v>22.884999999999998</v>
      </c>
      <c r="M657" s="4">
        <v>45.769999999999996</v>
      </c>
      <c r="N657" t="s">
        <v>6208</v>
      </c>
      <c r="O657" t="s">
        <v>6201</v>
      </c>
    </row>
    <row r="658" spans="1:15" x14ac:dyDescent="0.3">
      <c r="A658" t="s">
        <v>1289</v>
      </c>
      <c r="B658" s="7">
        <v>44485</v>
      </c>
      <c r="C658" s="10">
        <f>YEAR(Orders[[#This Row],[Order_Date]])</f>
        <v>2021</v>
      </c>
      <c r="D658" t="s">
        <v>1290</v>
      </c>
      <c r="E658" t="s">
        <v>26</v>
      </c>
      <c r="F658" s="10">
        <v>4</v>
      </c>
      <c r="G658" t="s">
        <v>7393</v>
      </c>
      <c r="H658" t="s">
        <v>7394</v>
      </c>
      <c r="I658" t="s">
        <v>2092</v>
      </c>
      <c r="J658" t="s">
        <v>1940</v>
      </c>
      <c r="K658" t="s">
        <v>1950</v>
      </c>
      <c r="L658" s="4">
        <v>12.95</v>
      </c>
      <c r="M658" s="4">
        <v>51.8</v>
      </c>
      <c r="N658" t="s">
        <v>6216</v>
      </c>
      <c r="O658" t="s">
        <v>6204</v>
      </c>
    </row>
    <row r="659" spans="1:15" x14ac:dyDescent="0.3">
      <c r="A659" t="s">
        <v>1291</v>
      </c>
      <c r="B659" s="7">
        <v>43831</v>
      </c>
      <c r="C659" s="10">
        <f>YEAR(Orders[[#This Row],[Order_Date]])</f>
        <v>2020</v>
      </c>
      <c r="D659" t="s">
        <v>1292</v>
      </c>
      <c r="E659" t="s">
        <v>80</v>
      </c>
      <c r="F659" s="10">
        <v>2</v>
      </c>
      <c r="G659" t="s">
        <v>7395</v>
      </c>
      <c r="H659" t="s">
        <v>7396</v>
      </c>
      <c r="I659" t="s">
        <v>4810</v>
      </c>
      <c r="J659" t="s">
        <v>1940</v>
      </c>
      <c r="K659" t="s">
        <v>1941</v>
      </c>
      <c r="L659" s="4">
        <v>6.75</v>
      </c>
      <c r="M659" s="4">
        <v>13.5</v>
      </c>
      <c r="N659" t="s">
        <v>6208</v>
      </c>
      <c r="O659" t="s">
        <v>6203</v>
      </c>
    </row>
    <row r="660" spans="1:15" x14ac:dyDescent="0.3">
      <c r="A660" t="s">
        <v>1293</v>
      </c>
      <c r="B660" s="7">
        <v>44630</v>
      </c>
      <c r="C660" s="10">
        <f>YEAR(Orders[[#This Row],[Order_Date]])</f>
        <v>2022</v>
      </c>
      <c r="D660" t="s">
        <v>1294</v>
      </c>
      <c r="E660" t="s">
        <v>16</v>
      </c>
      <c r="F660" s="10">
        <v>3</v>
      </c>
      <c r="G660" t="s">
        <v>7397</v>
      </c>
      <c r="H660" t="s">
        <v>7398</v>
      </c>
      <c r="I660" t="s">
        <v>4480</v>
      </c>
      <c r="J660" t="s">
        <v>1940</v>
      </c>
      <c r="K660" t="s">
        <v>1941</v>
      </c>
      <c r="L660" s="4">
        <v>8.25</v>
      </c>
      <c r="M660" s="4">
        <v>24.75</v>
      </c>
      <c r="N660" t="s">
        <v>6208</v>
      </c>
      <c r="O660" t="s">
        <v>6202</v>
      </c>
    </row>
    <row r="661" spans="1:15" x14ac:dyDescent="0.3">
      <c r="A661" t="s">
        <v>1295</v>
      </c>
      <c r="B661" s="7">
        <v>44693</v>
      </c>
      <c r="C661" s="10">
        <f>YEAR(Orders[[#This Row],[Order_Date]])</f>
        <v>2022</v>
      </c>
      <c r="D661" t="s">
        <v>1296</v>
      </c>
      <c r="E661" t="s">
        <v>131</v>
      </c>
      <c r="F661" s="10">
        <v>2</v>
      </c>
      <c r="G661" t="s">
        <v>7399</v>
      </c>
      <c r="H661" t="s">
        <v>7400</v>
      </c>
      <c r="I661" t="s">
        <v>4818</v>
      </c>
      <c r="J661" t="s">
        <v>1948</v>
      </c>
      <c r="K661" t="s">
        <v>1941</v>
      </c>
      <c r="L661" s="4">
        <v>22.884999999999998</v>
      </c>
      <c r="M661" s="4">
        <v>45.769999999999996</v>
      </c>
      <c r="N661" t="s">
        <v>6216</v>
      </c>
      <c r="O661" t="s">
        <v>6203</v>
      </c>
    </row>
    <row r="662" spans="1:15" x14ac:dyDescent="0.3">
      <c r="A662" t="s">
        <v>1297</v>
      </c>
      <c r="B662" s="7">
        <v>44084</v>
      </c>
      <c r="C662" s="10">
        <f>YEAR(Orders[[#This Row],[Order_Date]])</f>
        <v>2020</v>
      </c>
      <c r="D662" t="s">
        <v>1298</v>
      </c>
      <c r="E662" t="s">
        <v>189</v>
      </c>
      <c r="F662" s="10">
        <v>6</v>
      </c>
      <c r="G662" t="s">
        <v>7401</v>
      </c>
      <c r="H662" t="s">
        <v>7402</v>
      </c>
      <c r="I662" t="s">
        <v>2799</v>
      </c>
      <c r="J662" t="s">
        <v>1940</v>
      </c>
      <c r="K662" t="s">
        <v>1950</v>
      </c>
      <c r="L662" s="4">
        <v>8.91</v>
      </c>
      <c r="M662" s="4">
        <v>53.46</v>
      </c>
      <c r="N662" t="s">
        <v>6211</v>
      </c>
      <c r="O662" t="s">
        <v>6202</v>
      </c>
    </row>
    <row r="663" spans="1:15" x14ac:dyDescent="0.3">
      <c r="A663" t="s">
        <v>1299</v>
      </c>
      <c r="B663" s="7">
        <v>44485</v>
      </c>
      <c r="C663" s="10">
        <f>YEAR(Orders[[#This Row],[Order_Date]])</f>
        <v>2021</v>
      </c>
      <c r="D663" t="s">
        <v>1300</v>
      </c>
      <c r="E663" t="s">
        <v>57</v>
      </c>
      <c r="F663" s="10">
        <v>6</v>
      </c>
      <c r="G663" t="s">
        <v>7403</v>
      </c>
      <c r="H663" t="s">
        <v>7404</v>
      </c>
      <c r="I663" t="s">
        <v>2026</v>
      </c>
      <c r="J663" t="s">
        <v>1940</v>
      </c>
      <c r="K663" t="s">
        <v>1941</v>
      </c>
      <c r="L663" s="4">
        <v>3.375</v>
      </c>
      <c r="M663" s="4">
        <v>20.25</v>
      </c>
      <c r="N663" t="s">
        <v>6208</v>
      </c>
      <c r="O663" t="s">
        <v>6203</v>
      </c>
    </row>
    <row r="664" spans="1:15" x14ac:dyDescent="0.3">
      <c r="A664" t="s">
        <v>1301</v>
      </c>
      <c r="B664" s="7">
        <v>44364</v>
      </c>
      <c r="C664" s="10">
        <f>YEAR(Orders[[#This Row],[Order_Date]])</f>
        <v>2021</v>
      </c>
      <c r="D664" t="s">
        <v>1302</v>
      </c>
      <c r="E664" t="s">
        <v>122</v>
      </c>
      <c r="F664" s="10">
        <v>5</v>
      </c>
      <c r="G664" t="s">
        <v>7405</v>
      </c>
      <c r="H664" t="s">
        <v>7406</v>
      </c>
      <c r="I664" t="s">
        <v>4830</v>
      </c>
      <c r="J664" t="s">
        <v>1940</v>
      </c>
      <c r="K664" t="s">
        <v>1950</v>
      </c>
      <c r="L664" s="4">
        <v>29.784999999999997</v>
      </c>
      <c r="M664" s="4">
        <v>148.92499999999998</v>
      </c>
      <c r="N664" t="s">
        <v>6216</v>
      </c>
      <c r="O664" t="s">
        <v>6204</v>
      </c>
    </row>
    <row r="665" spans="1:15" x14ac:dyDescent="0.3">
      <c r="A665" t="s">
        <v>1303</v>
      </c>
      <c r="B665" s="7">
        <v>43554</v>
      </c>
      <c r="C665" s="10">
        <f>YEAR(Orders[[#This Row],[Order_Date]])</f>
        <v>2019</v>
      </c>
      <c r="D665" t="s">
        <v>1304</v>
      </c>
      <c r="E665" t="s">
        <v>74</v>
      </c>
      <c r="F665" s="10">
        <v>6</v>
      </c>
      <c r="G665" t="s">
        <v>7407</v>
      </c>
      <c r="H665" t="s">
        <v>7408</v>
      </c>
      <c r="I665" t="s">
        <v>2121</v>
      </c>
      <c r="J665" t="s">
        <v>1940</v>
      </c>
      <c r="K665" t="s">
        <v>1950</v>
      </c>
      <c r="L665" s="4">
        <v>11.25</v>
      </c>
      <c r="M665" s="4">
        <v>67.5</v>
      </c>
      <c r="N665" t="s">
        <v>6208</v>
      </c>
      <c r="O665" t="s">
        <v>6203</v>
      </c>
    </row>
    <row r="666" spans="1:15" x14ac:dyDescent="0.3">
      <c r="A666" t="s">
        <v>1305</v>
      </c>
      <c r="B666" s="7">
        <v>44549</v>
      </c>
      <c r="C666" s="10">
        <f>YEAR(Orders[[#This Row],[Order_Date]])</f>
        <v>2021</v>
      </c>
      <c r="D666" t="s">
        <v>1306</v>
      </c>
      <c r="E666" t="s">
        <v>258</v>
      </c>
      <c r="F666" s="10">
        <v>6</v>
      </c>
      <c r="G666" t="s">
        <v>7409</v>
      </c>
      <c r="H666" t="s">
        <v>7410</v>
      </c>
      <c r="I666" t="s">
        <v>3142</v>
      </c>
      <c r="J666" t="s">
        <v>1940</v>
      </c>
      <c r="K666" t="s">
        <v>1950</v>
      </c>
      <c r="L666" s="4">
        <v>12.15</v>
      </c>
      <c r="M666" s="4">
        <v>72.900000000000006</v>
      </c>
      <c r="N666" t="s">
        <v>6216</v>
      </c>
      <c r="O666" t="s">
        <v>6202</v>
      </c>
    </row>
    <row r="667" spans="1:15" x14ac:dyDescent="0.3">
      <c r="A667" t="s">
        <v>1305</v>
      </c>
      <c r="B667" s="7">
        <v>44549</v>
      </c>
      <c r="C667" s="10">
        <f>YEAR(Orders[[#This Row],[Order_Date]])</f>
        <v>2021</v>
      </c>
      <c r="D667" t="s">
        <v>1306</v>
      </c>
      <c r="E667" t="s">
        <v>51</v>
      </c>
      <c r="F667" s="10">
        <v>2</v>
      </c>
      <c r="G667" t="s">
        <v>7409</v>
      </c>
      <c r="H667" t="s">
        <v>7410</v>
      </c>
      <c r="I667" t="s">
        <v>3142</v>
      </c>
      <c r="J667" t="s">
        <v>1940</v>
      </c>
      <c r="K667" t="s">
        <v>1950</v>
      </c>
      <c r="L667" s="4">
        <v>3.8849999999999998</v>
      </c>
      <c r="M667" s="4">
        <v>7.77</v>
      </c>
      <c r="N667" t="s">
        <v>6216</v>
      </c>
      <c r="O667" t="s">
        <v>6204</v>
      </c>
    </row>
    <row r="668" spans="1:15" x14ac:dyDescent="0.3">
      <c r="A668" t="s">
        <v>1307</v>
      </c>
      <c r="B668" s="7">
        <v>43987</v>
      </c>
      <c r="C668" s="10">
        <f>YEAR(Orders[[#This Row],[Order_Date]])</f>
        <v>2020</v>
      </c>
      <c r="D668" t="s">
        <v>1308</v>
      </c>
      <c r="E668" t="s">
        <v>131</v>
      </c>
      <c r="F668" s="10">
        <v>4</v>
      </c>
      <c r="G668" t="s">
        <v>7411</v>
      </c>
      <c r="H668" t="s">
        <v>7412</v>
      </c>
      <c r="I668" t="s">
        <v>2900</v>
      </c>
      <c r="J668" t="s">
        <v>1940</v>
      </c>
      <c r="K668" t="s">
        <v>1950</v>
      </c>
      <c r="L668" s="4">
        <v>22.884999999999998</v>
      </c>
      <c r="M668" s="4">
        <v>91.539999999999992</v>
      </c>
      <c r="N668" t="s">
        <v>6216</v>
      </c>
      <c r="O668" t="s">
        <v>6203</v>
      </c>
    </row>
    <row r="669" spans="1:15" x14ac:dyDescent="0.3">
      <c r="A669" t="s">
        <v>1309</v>
      </c>
      <c r="B669" s="7">
        <v>44451</v>
      </c>
      <c r="C669" s="10">
        <f>YEAR(Orders[[#This Row],[Order_Date]])</f>
        <v>2021</v>
      </c>
      <c r="D669" t="s">
        <v>1310</v>
      </c>
      <c r="E669" t="s">
        <v>40</v>
      </c>
      <c r="F669" s="10">
        <v>6</v>
      </c>
      <c r="G669" t="s">
        <v>7413</v>
      </c>
      <c r="H669" t="s">
        <v>7414</v>
      </c>
      <c r="I669" t="s">
        <v>4851</v>
      </c>
      <c r="J669" t="s">
        <v>1948</v>
      </c>
      <c r="K669" t="s">
        <v>1950</v>
      </c>
      <c r="L669" s="4">
        <v>9.9499999999999993</v>
      </c>
      <c r="M669" s="4">
        <v>59.699999999999996</v>
      </c>
      <c r="N669" t="s">
        <v>6216</v>
      </c>
      <c r="O669" t="s">
        <v>6203</v>
      </c>
    </row>
    <row r="670" spans="1:15" x14ac:dyDescent="0.3">
      <c r="A670" t="s">
        <v>1311</v>
      </c>
      <c r="B670" s="7">
        <v>44636</v>
      </c>
      <c r="C670" s="10">
        <f>YEAR(Orders[[#This Row],[Order_Date]])</f>
        <v>2022</v>
      </c>
      <c r="D670" t="s">
        <v>1294</v>
      </c>
      <c r="E670" t="s">
        <v>23</v>
      </c>
      <c r="F670" s="10">
        <v>5</v>
      </c>
      <c r="G670" t="s">
        <v>7397</v>
      </c>
      <c r="H670" t="s">
        <v>7398</v>
      </c>
      <c r="I670" t="s">
        <v>4480</v>
      </c>
      <c r="J670" t="s">
        <v>1940</v>
      </c>
      <c r="K670" t="s">
        <v>1941</v>
      </c>
      <c r="L670" s="4">
        <v>27.484999999999996</v>
      </c>
      <c r="M670" s="4">
        <v>137.42499999999998</v>
      </c>
      <c r="N670" t="s">
        <v>6211</v>
      </c>
      <c r="O670" t="s">
        <v>6201</v>
      </c>
    </row>
    <row r="671" spans="1:15" x14ac:dyDescent="0.3">
      <c r="A671" t="s">
        <v>1312</v>
      </c>
      <c r="B671" s="7">
        <v>44551</v>
      </c>
      <c r="C671" s="10">
        <f>YEAR(Orders[[#This Row],[Order_Date]])</f>
        <v>2021</v>
      </c>
      <c r="D671" t="s">
        <v>1313</v>
      </c>
      <c r="E671" t="s">
        <v>210</v>
      </c>
      <c r="F671" s="10">
        <v>2</v>
      </c>
      <c r="G671" t="s">
        <v>7415</v>
      </c>
      <c r="H671" t="s">
        <v>7416</v>
      </c>
      <c r="I671" t="s">
        <v>4860</v>
      </c>
      <c r="J671" t="s">
        <v>1940</v>
      </c>
      <c r="K671" t="s">
        <v>1950</v>
      </c>
      <c r="L671" s="4">
        <v>33.464999999999996</v>
      </c>
      <c r="M671" s="4">
        <v>66.929999999999993</v>
      </c>
      <c r="N671" t="s">
        <v>6208</v>
      </c>
      <c r="O671" t="s">
        <v>6204</v>
      </c>
    </row>
    <row r="672" spans="1:15" x14ac:dyDescent="0.3">
      <c r="A672" t="s">
        <v>1314</v>
      </c>
      <c r="B672" s="7">
        <v>43606</v>
      </c>
      <c r="C672" s="10">
        <f>YEAR(Orders[[#This Row],[Order_Date]])</f>
        <v>2019</v>
      </c>
      <c r="D672" t="s">
        <v>1315</v>
      </c>
      <c r="E672" t="s">
        <v>90</v>
      </c>
      <c r="F672" s="10">
        <v>3</v>
      </c>
      <c r="G672" t="s">
        <v>7417</v>
      </c>
      <c r="H672" t="s">
        <v>7418</v>
      </c>
      <c r="I672" t="s">
        <v>4865</v>
      </c>
      <c r="J672" t="s">
        <v>1940</v>
      </c>
      <c r="K672" t="s">
        <v>1941</v>
      </c>
      <c r="L672" s="4">
        <v>4.3650000000000002</v>
      </c>
      <c r="M672" s="4">
        <v>13.095000000000001</v>
      </c>
      <c r="N672" t="s">
        <v>6208</v>
      </c>
      <c r="O672" t="s">
        <v>6204</v>
      </c>
    </row>
    <row r="673" spans="1:15" x14ac:dyDescent="0.3">
      <c r="A673" t="s">
        <v>1316</v>
      </c>
      <c r="B673" s="7">
        <v>44495</v>
      </c>
      <c r="C673" s="10">
        <f>YEAR(Orders[[#This Row],[Order_Date]])</f>
        <v>2021</v>
      </c>
      <c r="D673" t="s">
        <v>1317</v>
      </c>
      <c r="E673" t="s">
        <v>202</v>
      </c>
      <c r="F673" s="10">
        <v>5</v>
      </c>
      <c r="G673" t="s">
        <v>6948</v>
      </c>
      <c r="H673" t="s">
        <v>7419</v>
      </c>
      <c r="I673" t="s">
        <v>3681</v>
      </c>
      <c r="J673" t="s">
        <v>1940</v>
      </c>
      <c r="K673" t="s">
        <v>1950</v>
      </c>
      <c r="L673" s="4">
        <v>11.95</v>
      </c>
      <c r="M673" s="4">
        <v>59.75</v>
      </c>
      <c r="N673" t="s">
        <v>6211</v>
      </c>
      <c r="O673" t="s">
        <v>6201</v>
      </c>
    </row>
    <row r="674" spans="1:15" x14ac:dyDescent="0.3">
      <c r="A674" t="s">
        <v>1318</v>
      </c>
      <c r="B674" s="7">
        <v>43916</v>
      </c>
      <c r="C674" s="10">
        <f>YEAR(Orders[[#This Row],[Order_Date]])</f>
        <v>2020</v>
      </c>
      <c r="D674" t="s">
        <v>1319</v>
      </c>
      <c r="E674" t="s">
        <v>91</v>
      </c>
      <c r="F674" s="10">
        <v>5</v>
      </c>
      <c r="G674" t="s">
        <v>7420</v>
      </c>
      <c r="H674" t="s">
        <v>7421</v>
      </c>
      <c r="I674" t="s">
        <v>2026</v>
      </c>
      <c r="J674" t="s">
        <v>1940</v>
      </c>
      <c r="K674" t="s">
        <v>1941</v>
      </c>
      <c r="L674" s="4">
        <v>8.73</v>
      </c>
      <c r="M674" s="4">
        <v>43.650000000000006</v>
      </c>
      <c r="N674" t="s">
        <v>6208</v>
      </c>
      <c r="O674" t="s">
        <v>6204</v>
      </c>
    </row>
    <row r="675" spans="1:15" x14ac:dyDescent="0.3">
      <c r="A675" t="s">
        <v>1320</v>
      </c>
      <c r="B675" s="7">
        <v>44118</v>
      </c>
      <c r="C675" s="10">
        <f>YEAR(Orders[[#This Row],[Order_Date]])</f>
        <v>2020</v>
      </c>
      <c r="D675" t="s">
        <v>1321</v>
      </c>
      <c r="E675" t="s">
        <v>22</v>
      </c>
      <c r="F675" s="10">
        <v>6</v>
      </c>
      <c r="G675" t="s">
        <v>7422</v>
      </c>
      <c r="H675" t="s">
        <v>7423</v>
      </c>
      <c r="I675" t="s">
        <v>2374</v>
      </c>
      <c r="J675" t="s">
        <v>1940</v>
      </c>
      <c r="K675" t="s">
        <v>1941</v>
      </c>
      <c r="L675" s="4">
        <v>13.75</v>
      </c>
      <c r="M675" s="4">
        <v>82.5</v>
      </c>
      <c r="N675" t="s">
        <v>6208</v>
      </c>
      <c r="O675" t="s">
        <v>6202</v>
      </c>
    </row>
    <row r="676" spans="1:15" x14ac:dyDescent="0.3">
      <c r="A676" t="s">
        <v>1322</v>
      </c>
      <c r="B676" s="7">
        <v>44543</v>
      </c>
      <c r="C676" s="10">
        <f>YEAR(Orders[[#This Row],[Order_Date]])</f>
        <v>2021</v>
      </c>
      <c r="D676" t="s">
        <v>1323</v>
      </c>
      <c r="E676" t="s">
        <v>217</v>
      </c>
      <c r="F676" s="10">
        <v>6</v>
      </c>
      <c r="G676" t="s">
        <v>7424</v>
      </c>
      <c r="H676" t="s">
        <v>7425</v>
      </c>
      <c r="I676" t="s">
        <v>4881</v>
      </c>
      <c r="J676" t="s">
        <v>1940</v>
      </c>
      <c r="K676" t="s">
        <v>1941</v>
      </c>
      <c r="L676" s="4">
        <v>29.784999999999997</v>
      </c>
      <c r="M676" s="4">
        <v>178.70999999999998</v>
      </c>
      <c r="N676" t="s">
        <v>6211</v>
      </c>
      <c r="O676" t="s">
        <v>6203</v>
      </c>
    </row>
    <row r="677" spans="1:15" x14ac:dyDescent="0.3">
      <c r="A677" t="s">
        <v>1324</v>
      </c>
      <c r="B677" s="7">
        <v>44263</v>
      </c>
      <c r="C677" s="10">
        <f>YEAR(Orders[[#This Row],[Order_Date]])</f>
        <v>2021</v>
      </c>
      <c r="D677" t="s">
        <v>1325</v>
      </c>
      <c r="E677" t="s">
        <v>122</v>
      </c>
      <c r="F677" s="10">
        <v>4</v>
      </c>
      <c r="G677" t="s">
        <v>6893</v>
      </c>
      <c r="H677" t="s">
        <v>7426</v>
      </c>
      <c r="I677" t="s">
        <v>4885</v>
      </c>
      <c r="J677" t="s">
        <v>1940</v>
      </c>
      <c r="K677" t="s">
        <v>1941</v>
      </c>
      <c r="L677" s="4">
        <v>29.784999999999997</v>
      </c>
      <c r="M677" s="4">
        <v>119.13999999999999</v>
      </c>
      <c r="N677" t="s">
        <v>6216</v>
      </c>
      <c r="O677" t="s">
        <v>6204</v>
      </c>
    </row>
    <row r="678" spans="1:15" x14ac:dyDescent="0.3">
      <c r="A678" t="s">
        <v>1326</v>
      </c>
      <c r="B678" s="7">
        <v>44217</v>
      </c>
      <c r="C678" s="10">
        <f>YEAR(Orders[[#This Row],[Order_Date]])</f>
        <v>2021</v>
      </c>
      <c r="D678" t="s">
        <v>1327</v>
      </c>
      <c r="E678" t="s">
        <v>96</v>
      </c>
      <c r="F678" s="10">
        <v>5</v>
      </c>
      <c r="G678" t="s">
        <v>7427</v>
      </c>
      <c r="H678" t="s">
        <v>7428</v>
      </c>
      <c r="I678" t="s">
        <v>4889</v>
      </c>
      <c r="J678" t="s">
        <v>1940</v>
      </c>
      <c r="K678" t="s">
        <v>1950</v>
      </c>
      <c r="L678" s="4">
        <v>9.51</v>
      </c>
      <c r="M678" s="4">
        <v>47.55</v>
      </c>
      <c r="N678" t="s">
        <v>6211</v>
      </c>
      <c r="O678" t="s">
        <v>6204</v>
      </c>
    </row>
    <row r="679" spans="1:15" x14ac:dyDescent="0.3">
      <c r="A679" t="s">
        <v>1328</v>
      </c>
      <c r="B679" s="7">
        <v>44206</v>
      </c>
      <c r="C679" s="10">
        <f>YEAR(Orders[[#This Row],[Order_Date]])</f>
        <v>2021</v>
      </c>
      <c r="D679" t="s">
        <v>1329</v>
      </c>
      <c r="E679" t="s">
        <v>91</v>
      </c>
      <c r="F679" s="10">
        <v>5</v>
      </c>
      <c r="G679" t="s">
        <v>7429</v>
      </c>
      <c r="H679" t="s">
        <v>7430</v>
      </c>
      <c r="I679" t="s">
        <v>3748</v>
      </c>
      <c r="J679" t="s">
        <v>1948</v>
      </c>
      <c r="K679" t="s">
        <v>1950</v>
      </c>
      <c r="L679" s="4">
        <v>8.73</v>
      </c>
      <c r="M679" s="4">
        <v>43.650000000000006</v>
      </c>
      <c r="N679" t="s">
        <v>6208</v>
      </c>
      <c r="O679" t="s">
        <v>6204</v>
      </c>
    </row>
    <row r="680" spans="1:15" x14ac:dyDescent="0.3">
      <c r="A680" t="s">
        <v>1330</v>
      </c>
      <c r="B680" s="7">
        <v>44281</v>
      </c>
      <c r="C680" s="10">
        <f>YEAR(Orders[[#This Row],[Order_Date]])</f>
        <v>2021</v>
      </c>
      <c r="D680" t="s">
        <v>1331</v>
      </c>
      <c r="E680" t="s">
        <v>217</v>
      </c>
      <c r="F680" s="10">
        <v>6</v>
      </c>
      <c r="G680" t="s">
        <v>7431</v>
      </c>
      <c r="H680" t="s">
        <v>7432</v>
      </c>
      <c r="I680" t="s">
        <v>4898</v>
      </c>
      <c r="J680" t="s">
        <v>1940</v>
      </c>
      <c r="K680" t="s">
        <v>1941</v>
      </c>
      <c r="L680" s="4">
        <v>29.784999999999997</v>
      </c>
      <c r="M680" s="4">
        <v>178.70999999999998</v>
      </c>
      <c r="N680" t="s">
        <v>6211</v>
      </c>
      <c r="O680" t="s">
        <v>6203</v>
      </c>
    </row>
    <row r="681" spans="1:15" x14ac:dyDescent="0.3">
      <c r="A681" t="s">
        <v>1332</v>
      </c>
      <c r="B681" s="7">
        <v>44645</v>
      </c>
      <c r="C681" s="10">
        <f>YEAR(Orders[[#This Row],[Order_Date]])</f>
        <v>2022</v>
      </c>
      <c r="D681" t="s">
        <v>1333</v>
      </c>
      <c r="E681" t="s">
        <v>23</v>
      </c>
      <c r="F681" s="10">
        <v>1</v>
      </c>
      <c r="G681" t="s">
        <v>7433</v>
      </c>
      <c r="H681" t="s">
        <v>7434</v>
      </c>
      <c r="I681" t="s">
        <v>4768</v>
      </c>
      <c r="J681" t="s">
        <v>2115</v>
      </c>
      <c r="K681" t="s">
        <v>1950</v>
      </c>
      <c r="L681" s="4">
        <v>27.484999999999996</v>
      </c>
      <c r="M681" s="4">
        <v>27.484999999999996</v>
      </c>
      <c r="N681" t="s">
        <v>6211</v>
      </c>
      <c r="O681" t="s">
        <v>6201</v>
      </c>
    </row>
    <row r="682" spans="1:15" x14ac:dyDescent="0.3">
      <c r="A682" t="s">
        <v>1334</v>
      </c>
      <c r="B682" s="7">
        <v>44399</v>
      </c>
      <c r="C682" s="10">
        <f>YEAR(Orders[[#This Row],[Order_Date]])</f>
        <v>2021</v>
      </c>
      <c r="D682" t="s">
        <v>1335</v>
      </c>
      <c r="E682" t="s">
        <v>74</v>
      </c>
      <c r="F682" s="10">
        <v>5</v>
      </c>
      <c r="G682" t="s">
        <v>7435</v>
      </c>
      <c r="H682" t="s">
        <v>7436</v>
      </c>
      <c r="I682" t="s">
        <v>3282</v>
      </c>
      <c r="J682" t="s">
        <v>1940</v>
      </c>
      <c r="K682" t="s">
        <v>1950</v>
      </c>
      <c r="L682" s="4">
        <v>11.25</v>
      </c>
      <c r="M682" s="4">
        <v>56.25</v>
      </c>
      <c r="N682" t="s">
        <v>6208</v>
      </c>
      <c r="O682" t="s">
        <v>6203</v>
      </c>
    </row>
    <row r="683" spans="1:15" x14ac:dyDescent="0.3">
      <c r="A683" t="s">
        <v>1336</v>
      </c>
      <c r="B683" s="7">
        <v>44080</v>
      </c>
      <c r="C683" s="10">
        <f>YEAR(Orders[[#This Row],[Order_Date]])</f>
        <v>2020</v>
      </c>
      <c r="D683" t="s">
        <v>1337</v>
      </c>
      <c r="E683" t="s">
        <v>32</v>
      </c>
      <c r="F683" s="10">
        <v>2</v>
      </c>
      <c r="G683" t="s">
        <v>7437</v>
      </c>
      <c r="H683" t="s">
        <v>7438</v>
      </c>
      <c r="I683" t="s">
        <v>2198</v>
      </c>
      <c r="J683" t="s">
        <v>2115</v>
      </c>
      <c r="K683" t="s">
        <v>1941</v>
      </c>
      <c r="L683" s="4">
        <v>4.7549999999999999</v>
      </c>
      <c r="M683" s="4">
        <v>9.51</v>
      </c>
      <c r="N683" t="s">
        <v>6211</v>
      </c>
      <c r="O683" t="s">
        <v>6204</v>
      </c>
    </row>
    <row r="684" spans="1:15" x14ac:dyDescent="0.3">
      <c r="A684" t="s">
        <v>1338</v>
      </c>
      <c r="B684" s="7">
        <v>43827</v>
      </c>
      <c r="C684" s="10">
        <f>YEAR(Orders[[#This Row],[Order_Date]])</f>
        <v>2019</v>
      </c>
      <c r="D684" t="s">
        <v>1339</v>
      </c>
      <c r="E684" t="s">
        <v>77</v>
      </c>
      <c r="F684" s="10">
        <v>2</v>
      </c>
      <c r="G684" t="s">
        <v>7439</v>
      </c>
      <c r="H684" t="s">
        <v>7440</v>
      </c>
      <c r="I684" t="s">
        <v>3487</v>
      </c>
      <c r="J684" t="s">
        <v>1940</v>
      </c>
      <c r="K684" t="s">
        <v>1941</v>
      </c>
      <c r="L684" s="4">
        <v>4.125</v>
      </c>
      <c r="M684" s="4">
        <v>8.25</v>
      </c>
      <c r="N684" t="s">
        <v>6208</v>
      </c>
      <c r="O684" t="s">
        <v>6202</v>
      </c>
    </row>
    <row r="685" spans="1:15" x14ac:dyDescent="0.3">
      <c r="A685" t="s">
        <v>1340</v>
      </c>
      <c r="B685" s="7">
        <v>43941</v>
      </c>
      <c r="C685" s="10">
        <f>YEAR(Orders[[#This Row],[Order_Date]])</f>
        <v>2020</v>
      </c>
      <c r="D685" t="s">
        <v>1341</v>
      </c>
      <c r="E685" t="s">
        <v>136</v>
      </c>
      <c r="F685" s="10">
        <v>6</v>
      </c>
      <c r="G685" t="s">
        <v>7023</v>
      </c>
      <c r="H685" t="s">
        <v>7441</v>
      </c>
      <c r="I685" t="s">
        <v>2026</v>
      </c>
      <c r="J685" t="s">
        <v>1940</v>
      </c>
      <c r="K685" t="s">
        <v>1950</v>
      </c>
      <c r="L685" s="4">
        <v>7.77</v>
      </c>
      <c r="M685" s="4">
        <v>46.62</v>
      </c>
      <c r="N685" t="s">
        <v>6216</v>
      </c>
      <c r="O685" t="s">
        <v>6204</v>
      </c>
    </row>
    <row r="686" spans="1:15" x14ac:dyDescent="0.3">
      <c r="A686" t="s">
        <v>1342</v>
      </c>
      <c r="B686" s="7">
        <v>43517</v>
      </c>
      <c r="C686" s="10">
        <f>YEAR(Orders[[#This Row],[Order_Date]])</f>
        <v>2019</v>
      </c>
      <c r="D686" t="s">
        <v>1343</v>
      </c>
      <c r="E686" t="s">
        <v>202</v>
      </c>
      <c r="F686" s="10">
        <v>6</v>
      </c>
      <c r="G686" t="s">
        <v>7442</v>
      </c>
      <c r="H686" t="s">
        <v>7443</v>
      </c>
      <c r="I686" t="s">
        <v>2021</v>
      </c>
      <c r="J686" t="s">
        <v>1940</v>
      </c>
      <c r="K686" t="s">
        <v>1950</v>
      </c>
      <c r="L686" s="4">
        <v>11.95</v>
      </c>
      <c r="M686" s="4">
        <v>71.699999999999989</v>
      </c>
      <c r="N686" t="s">
        <v>6211</v>
      </c>
      <c r="O686" t="s">
        <v>6201</v>
      </c>
    </row>
    <row r="687" spans="1:15" x14ac:dyDescent="0.3">
      <c r="A687" t="s">
        <v>1344</v>
      </c>
      <c r="B687" s="7">
        <v>44637</v>
      </c>
      <c r="C687" s="10">
        <f>YEAR(Orders[[#This Row],[Order_Date]])</f>
        <v>2022</v>
      </c>
      <c r="D687" t="s">
        <v>1345</v>
      </c>
      <c r="E687" t="s">
        <v>117</v>
      </c>
      <c r="F687" s="10">
        <v>2</v>
      </c>
      <c r="G687" t="s">
        <v>7363</v>
      </c>
      <c r="H687" t="s">
        <v>7444</v>
      </c>
      <c r="I687" t="s">
        <v>2946</v>
      </c>
      <c r="J687" t="s">
        <v>1940</v>
      </c>
      <c r="K687" t="s">
        <v>1941</v>
      </c>
      <c r="L687" s="4">
        <v>36.454999999999998</v>
      </c>
      <c r="M687" s="4">
        <v>72.91</v>
      </c>
      <c r="N687" t="s">
        <v>6211</v>
      </c>
      <c r="O687" t="s">
        <v>6204</v>
      </c>
    </row>
    <row r="688" spans="1:15" x14ac:dyDescent="0.3">
      <c r="A688" t="s">
        <v>1346</v>
      </c>
      <c r="B688" s="7">
        <v>44330</v>
      </c>
      <c r="C688" s="10">
        <f>YEAR(Orders[[#This Row],[Order_Date]])</f>
        <v>2021</v>
      </c>
      <c r="D688" t="s">
        <v>1347</v>
      </c>
      <c r="E688" t="s">
        <v>114</v>
      </c>
      <c r="F688" s="10">
        <v>3</v>
      </c>
      <c r="G688" t="s">
        <v>7445</v>
      </c>
      <c r="H688" t="s">
        <v>7446</v>
      </c>
      <c r="I688" t="s">
        <v>2571</v>
      </c>
      <c r="J688" t="s">
        <v>1940</v>
      </c>
      <c r="K688" t="s">
        <v>1941</v>
      </c>
      <c r="L688" s="4">
        <v>2.6849999999999996</v>
      </c>
      <c r="M688" s="4">
        <v>8.0549999999999997</v>
      </c>
      <c r="N688" t="s">
        <v>6216</v>
      </c>
      <c r="O688" t="s">
        <v>6201</v>
      </c>
    </row>
    <row r="689" spans="1:15" x14ac:dyDescent="0.3">
      <c r="A689" t="s">
        <v>1348</v>
      </c>
      <c r="B689" s="7">
        <v>43471</v>
      </c>
      <c r="C689" s="10">
        <f>YEAR(Orders[[#This Row],[Order_Date]])</f>
        <v>2019</v>
      </c>
      <c r="D689" t="s">
        <v>1349</v>
      </c>
      <c r="E689" t="s">
        <v>16</v>
      </c>
      <c r="F689" s="10">
        <v>2</v>
      </c>
      <c r="G689" t="s">
        <v>7447</v>
      </c>
      <c r="H689" t="s">
        <v>6215</v>
      </c>
      <c r="I689" t="s">
        <v>1994</v>
      </c>
      <c r="J689" t="s">
        <v>1940</v>
      </c>
      <c r="K689" t="s">
        <v>1950</v>
      </c>
      <c r="L689" s="4">
        <v>8.25</v>
      </c>
      <c r="M689" s="4">
        <v>16.5</v>
      </c>
      <c r="N689" t="s">
        <v>6208</v>
      </c>
      <c r="O689" t="s">
        <v>6202</v>
      </c>
    </row>
    <row r="690" spans="1:15" x14ac:dyDescent="0.3">
      <c r="A690" t="s">
        <v>1350</v>
      </c>
      <c r="B690" s="7">
        <v>43579</v>
      </c>
      <c r="C690" s="10">
        <f>YEAR(Orders[[#This Row],[Order_Date]])</f>
        <v>2019</v>
      </c>
      <c r="D690" t="s">
        <v>1351</v>
      </c>
      <c r="E690" t="s">
        <v>19</v>
      </c>
      <c r="F690" s="10">
        <v>5</v>
      </c>
      <c r="G690" t="s">
        <v>7448</v>
      </c>
      <c r="H690" t="s">
        <v>7449</v>
      </c>
      <c r="I690" t="s">
        <v>4937</v>
      </c>
      <c r="J690" t="s">
        <v>1948</v>
      </c>
      <c r="K690" t="s">
        <v>1950</v>
      </c>
      <c r="L690" s="4">
        <v>12.95</v>
      </c>
      <c r="M690" s="4">
        <v>64.75</v>
      </c>
      <c r="N690" t="s">
        <v>6211</v>
      </c>
      <c r="O690" t="s">
        <v>6203</v>
      </c>
    </row>
    <row r="691" spans="1:15" x14ac:dyDescent="0.3">
      <c r="A691" t="s">
        <v>1352</v>
      </c>
      <c r="B691" s="7">
        <v>44346</v>
      </c>
      <c r="C691" s="10">
        <f>YEAR(Orders[[#This Row],[Order_Date]])</f>
        <v>2021</v>
      </c>
      <c r="D691" t="s">
        <v>1353</v>
      </c>
      <c r="E691" t="s">
        <v>80</v>
      </c>
      <c r="F691" s="10">
        <v>5</v>
      </c>
      <c r="G691" t="s">
        <v>7450</v>
      </c>
      <c r="H691" t="s">
        <v>7451</v>
      </c>
      <c r="I691" t="s">
        <v>2339</v>
      </c>
      <c r="J691" t="s">
        <v>1940</v>
      </c>
      <c r="K691" t="s">
        <v>1950</v>
      </c>
      <c r="L691" s="4">
        <v>6.75</v>
      </c>
      <c r="M691" s="4">
        <v>33.75</v>
      </c>
      <c r="N691" t="s">
        <v>6208</v>
      </c>
      <c r="O691" t="s">
        <v>6203</v>
      </c>
    </row>
    <row r="692" spans="1:15" x14ac:dyDescent="0.3">
      <c r="A692" t="s">
        <v>1354</v>
      </c>
      <c r="B692" s="7">
        <v>44754</v>
      </c>
      <c r="C692" s="10">
        <f>YEAR(Orders[[#This Row],[Order_Date]])</f>
        <v>2022</v>
      </c>
      <c r="D692" t="s">
        <v>1355</v>
      </c>
      <c r="E692" t="s">
        <v>122</v>
      </c>
      <c r="F692" s="10">
        <v>6</v>
      </c>
      <c r="G692" t="s">
        <v>7452</v>
      </c>
      <c r="H692" t="s">
        <v>7453</v>
      </c>
      <c r="I692" t="s">
        <v>2210</v>
      </c>
      <c r="J692" t="s">
        <v>1940</v>
      </c>
      <c r="K692" t="s">
        <v>1950</v>
      </c>
      <c r="L692" s="4">
        <v>29.784999999999997</v>
      </c>
      <c r="M692" s="4">
        <v>178.70999999999998</v>
      </c>
      <c r="N692" t="s">
        <v>6216</v>
      </c>
      <c r="O692" t="s">
        <v>6204</v>
      </c>
    </row>
    <row r="693" spans="1:15" x14ac:dyDescent="0.3">
      <c r="A693" t="s">
        <v>1356</v>
      </c>
      <c r="B693" s="7">
        <v>44227</v>
      </c>
      <c r="C693" s="10">
        <f>YEAR(Orders[[#This Row],[Order_Date]])</f>
        <v>2021</v>
      </c>
      <c r="D693" t="s">
        <v>1357</v>
      </c>
      <c r="E693" t="s">
        <v>74</v>
      </c>
      <c r="F693" s="10">
        <v>2</v>
      </c>
      <c r="G693" t="s">
        <v>7454</v>
      </c>
      <c r="H693" t="s">
        <v>7455</v>
      </c>
      <c r="I693" t="s">
        <v>2365</v>
      </c>
      <c r="J693" t="s">
        <v>1948</v>
      </c>
      <c r="K693" t="s">
        <v>1950</v>
      </c>
      <c r="L693" s="4">
        <v>11.25</v>
      </c>
      <c r="M693" s="4">
        <v>22.5</v>
      </c>
      <c r="N693" t="s">
        <v>6208</v>
      </c>
      <c r="O693" t="s">
        <v>6203</v>
      </c>
    </row>
    <row r="694" spans="1:15" x14ac:dyDescent="0.3">
      <c r="A694" t="s">
        <v>1358</v>
      </c>
      <c r="B694" s="7">
        <v>43720</v>
      </c>
      <c r="C694" s="10">
        <f>YEAR(Orders[[#This Row],[Order_Date]])</f>
        <v>2019</v>
      </c>
      <c r="D694" t="s">
        <v>1359</v>
      </c>
      <c r="E694" t="s">
        <v>26</v>
      </c>
      <c r="F694" s="10">
        <v>1</v>
      </c>
      <c r="G694" t="s">
        <v>7456</v>
      </c>
      <c r="H694" t="s">
        <v>7457</v>
      </c>
      <c r="I694" t="s">
        <v>3036</v>
      </c>
      <c r="J694" t="s">
        <v>1940</v>
      </c>
      <c r="K694" t="s">
        <v>1950</v>
      </c>
      <c r="L694" s="4">
        <v>12.95</v>
      </c>
      <c r="M694" s="4">
        <v>12.95</v>
      </c>
      <c r="N694" t="s">
        <v>6216</v>
      </c>
      <c r="O694" t="s">
        <v>6204</v>
      </c>
    </row>
    <row r="695" spans="1:15" x14ac:dyDescent="0.3">
      <c r="A695" t="s">
        <v>1360</v>
      </c>
      <c r="B695" s="7">
        <v>44012</v>
      </c>
      <c r="C695" s="10">
        <f>YEAR(Orders[[#This Row],[Order_Date]])</f>
        <v>2020</v>
      </c>
      <c r="D695" t="s">
        <v>1361</v>
      </c>
      <c r="E695" t="s">
        <v>184</v>
      </c>
      <c r="F695" s="10">
        <v>2</v>
      </c>
      <c r="G695" t="s">
        <v>7458</v>
      </c>
      <c r="H695" t="s">
        <v>7459</v>
      </c>
      <c r="I695" t="s">
        <v>2012</v>
      </c>
      <c r="J695" t="s">
        <v>1940</v>
      </c>
      <c r="K695" t="s">
        <v>1941</v>
      </c>
      <c r="L695" s="4">
        <v>25.874999999999996</v>
      </c>
      <c r="M695" s="4">
        <v>51.749999999999993</v>
      </c>
      <c r="N695" t="s">
        <v>6208</v>
      </c>
      <c r="O695" t="s">
        <v>6203</v>
      </c>
    </row>
    <row r="696" spans="1:15" x14ac:dyDescent="0.3">
      <c r="A696" t="s">
        <v>1362</v>
      </c>
      <c r="B696" s="7">
        <v>43915</v>
      </c>
      <c r="C696" s="10">
        <f>YEAR(Orders[[#This Row],[Order_Date]])</f>
        <v>2020</v>
      </c>
      <c r="D696" t="s">
        <v>1363</v>
      </c>
      <c r="E696" t="s">
        <v>29</v>
      </c>
      <c r="F696" s="10">
        <v>5</v>
      </c>
      <c r="G696" t="s">
        <v>7460</v>
      </c>
      <c r="H696" t="s">
        <v>7461</v>
      </c>
      <c r="I696" t="s">
        <v>4961</v>
      </c>
      <c r="J696" t="s">
        <v>1940</v>
      </c>
      <c r="K696" t="s">
        <v>1950</v>
      </c>
      <c r="L696" s="4">
        <v>7.29</v>
      </c>
      <c r="M696" s="4">
        <v>36.450000000000003</v>
      </c>
      <c r="N696" t="s">
        <v>6216</v>
      </c>
      <c r="O696" t="s">
        <v>6202</v>
      </c>
    </row>
    <row r="697" spans="1:15" x14ac:dyDescent="0.3">
      <c r="A697" t="s">
        <v>1364</v>
      </c>
      <c r="B697" s="7">
        <v>44300</v>
      </c>
      <c r="C697" s="10">
        <f>YEAR(Orders[[#This Row],[Order_Date]])</f>
        <v>2021</v>
      </c>
      <c r="D697" t="s">
        <v>1365</v>
      </c>
      <c r="E697" t="s">
        <v>117</v>
      </c>
      <c r="F697" s="10">
        <v>5</v>
      </c>
      <c r="G697" t="s">
        <v>7462</v>
      </c>
      <c r="H697" t="s">
        <v>7463</v>
      </c>
      <c r="I697" t="s">
        <v>3315</v>
      </c>
      <c r="J697" t="s">
        <v>1940</v>
      </c>
      <c r="K697" t="s">
        <v>1941</v>
      </c>
      <c r="L697" s="4">
        <v>36.454999999999998</v>
      </c>
      <c r="M697" s="4">
        <v>182.27499999999998</v>
      </c>
      <c r="N697" t="s">
        <v>6211</v>
      </c>
      <c r="O697" t="s">
        <v>6204</v>
      </c>
    </row>
    <row r="698" spans="1:15" x14ac:dyDescent="0.3">
      <c r="A698" t="s">
        <v>1366</v>
      </c>
      <c r="B698" s="7">
        <v>43693</v>
      </c>
      <c r="C698" s="10">
        <f>YEAR(Orders[[#This Row],[Order_Date]])</f>
        <v>2019</v>
      </c>
      <c r="D698" t="s">
        <v>1367</v>
      </c>
      <c r="E698" t="s">
        <v>136</v>
      </c>
      <c r="F698" s="10">
        <v>4</v>
      </c>
      <c r="G698" t="s">
        <v>7464</v>
      </c>
      <c r="H698" t="s">
        <v>7465</v>
      </c>
      <c r="I698" t="s">
        <v>3487</v>
      </c>
      <c r="J698" t="s">
        <v>1940</v>
      </c>
      <c r="K698" t="s">
        <v>1950</v>
      </c>
      <c r="L698" s="4">
        <v>7.77</v>
      </c>
      <c r="M698" s="4">
        <v>31.08</v>
      </c>
      <c r="N698" t="s">
        <v>6216</v>
      </c>
      <c r="O698" t="s">
        <v>6204</v>
      </c>
    </row>
    <row r="699" spans="1:15" x14ac:dyDescent="0.3">
      <c r="A699" t="s">
        <v>1368</v>
      </c>
      <c r="B699" s="7">
        <v>44547</v>
      </c>
      <c r="C699" s="10">
        <f>YEAR(Orders[[#This Row],[Order_Date]])</f>
        <v>2021</v>
      </c>
      <c r="D699" t="s">
        <v>1369</v>
      </c>
      <c r="E699" t="s">
        <v>80</v>
      </c>
      <c r="F699" s="10">
        <v>3</v>
      </c>
      <c r="G699" t="s">
        <v>7466</v>
      </c>
      <c r="H699" t="s">
        <v>7467</v>
      </c>
      <c r="I699" t="s">
        <v>4972</v>
      </c>
      <c r="J699" t="s">
        <v>1948</v>
      </c>
      <c r="K699" t="s">
        <v>1950</v>
      </c>
      <c r="L699" s="4">
        <v>6.75</v>
      </c>
      <c r="M699" s="4">
        <v>20.25</v>
      </c>
      <c r="N699" t="s">
        <v>6208</v>
      </c>
      <c r="O699" t="s">
        <v>6203</v>
      </c>
    </row>
    <row r="700" spans="1:15" x14ac:dyDescent="0.3">
      <c r="A700" t="s">
        <v>1370</v>
      </c>
      <c r="B700" s="7">
        <v>43830</v>
      </c>
      <c r="C700" s="10">
        <f>YEAR(Orders[[#This Row],[Order_Date]])</f>
        <v>2019</v>
      </c>
      <c r="D700" t="s">
        <v>1357</v>
      </c>
      <c r="E700" t="s">
        <v>26</v>
      </c>
      <c r="F700" s="10">
        <v>2</v>
      </c>
      <c r="G700" t="s">
        <v>7454</v>
      </c>
      <c r="H700" t="s">
        <v>7455</v>
      </c>
      <c r="I700" t="s">
        <v>2365</v>
      </c>
      <c r="J700" t="s">
        <v>1948</v>
      </c>
      <c r="K700" t="s">
        <v>1950</v>
      </c>
      <c r="L700" s="4">
        <v>12.95</v>
      </c>
      <c r="M700" s="4">
        <v>25.9</v>
      </c>
      <c r="N700" t="s">
        <v>6216</v>
      </c>
      <c r="O700" t="s">
        <v>6204</v>
      </c>
    </row>
    <row r="701" spans="1:15" x14ac:dyDescent="0.3">
      <c r="A701" t="s">
        <v>1371</v>
      </c>
      <c r="B701" s="7">
        <v>44298</v>
      </c>
      <c r="C701" s="10">
        <f>YEAR(Orders[[#This Row],[Order_Date]])</f>
        <v>2021</v>
      </c>
      <c r="D701" t="s">
        <v>1372</v>
      </c>
      <c r="E701" t="s">
        <v>85</v>
      </c>
      <c r="F701" s="10">
        <v>4</v>
      </c>
      <c r="G701" t="s">
        <v>7468</v>
      </c>
      <c r="H701" t="s">
        <v>7469</v>
      </c>
      <c r="I701" t="s">
        <v>3580</v>
      </c>
      <c r="J701" t="s">
        <v>1940</v>
      </c>
      <c r="K701" t="s">
        <v>1941</v>
      </c>
      <c r="L701" s="4">
        <v>5.97</v>
      </c>
      <c r="M701" s="4">
        <v>23.88</v>
      </c>
      <c r="N701" t="s">
        <v>6216</v>
      </c>
      <c r="O701" t="s">
        <v>6203</v>
      </c>
    </row>
    <row r="702" spans="1:15" x14ac:dyDescent="0.3">
      <c r="A702" t="s">
        <v>1373</v>
      </c>
      <c r="B702" s="7">
        <v>43736</v>
      </c>
      <c r="C702" s="10">
        <f>YEAR(Orders[[#This Row],[Order_Date]])</f>
        <v>2019</v>
      </c>
      <c r="D702" t="s">
        <v>1374</v>
      </c>
      <c r="E702" t="s">
        <v>96</v>
      </c>
      <c r="F702" s="10">
        <v>2</v>
      </c>
      <c r="G702" t="s">
        <v>7470</v>
      </c>
      <c r="H702" t="s">
        <v>7471</v>
      </c>
      <c r="I702" t="s">
        <v>3089</v>
      </c>
      <c r="J702" t="s">
        <v>1940</v>
      </c>
      <c r="K702" t="s">
        <v>1950</v>
      </c>
      <c r="L702" s="4">
        <v>9.51</v>
      </c>
      <c r="M702" s="4">
        <v>19.02</v>
      </c>
      <c r="N702" t="s">
        <v>6211</v>
      </c>
      <c r="O702" t="s">
        <v>6204</v>
      </c>
    </row>
    <row r="703" spans="1:15" x14ac:dyDescent="0.3">
      <c r="A703" t="s">
        <v>1375</v>
      </c>
      <c r="B703" s="7">
        <v>44727</v>
      </c>
      <c r="C703" s="10">
        <f>YEAR(Orders[[#This Row],[Order_Date]])</f>
        <v>2022</v>
      </c>
      <c r="D703" t="s">
        <v>1376</v>
      </c>
      <c r="E703" t="s">
        <v>85</v>
      </c>
      <c r="F703" s="10">
        <v>5</v>
      </c>
      <c r="G703" t="s">
        <v>7472</v>
      </c>
      <c r="H703" t="s">
        <v>7473</v>
      </c>
      <c r="I703" t="s">
        <v>3401</v>
      </c>
      <c r="J703" t="s">
        <v>1948</v>
      </c>
      <c r="K703" t="s">
        <v>1941</v>
      </c>
      <c r="L703" s="4">
        <v>5.97</v>
      </c>
      <c r="M703" s="4">
        <v>29.849999999999998</v>
      </c>
      <c r="N703" t="s">
        <v>6216</v>
      </c>
      <c r="O703" t="s">
        <v>6203</v>
      </c>
    </row>
    <row r="704" spans="1:15" x14ac:dyDescent="0.3">
      <c r="A704" t="s">
        <v>1377</v>
      </c>
      <c r="B704" s="7">
        <v>43661</v>
      </c>
      <c r="C704" s="10">
        <f>YEAR(Orders[[#This Row],[Order_Date]])</f>
        <v>2019</v>
      </c>
      <c r="D704" t="s">
        <v>1378</v>
      </c>
      <c r="E704" t="s">
        <v>205</v>
      </c>
      <c r="F704" s="10">
        <v>1</v>
      </c>
      <c r="G704" t="s">
        <v>6825</v>
      </c>
      <c r="H704" t="s">
        <v>7474</v>
      </c>
      <c r="I704" t="s">
        <v>2052</v>
      </c>
      <c r="J704" t="s">
        <v>1940</v>
      </c>
      <c r="K704" t="s">
        <v>1941</v>
      </c>
      <c r="L704" s="4">
        <v>7.77</v>
      </c>
      <c r="M704" s="4">
        <v>7.77</v>
      </c>
      <c r="N704" t="s">
        <v>6211</v>
      </c>
      <c r="O704" t="s">
        <v>6203</v>
      </c>
    </row>
    <row r="705" spans="1:15" x14ac:dyDescent="0.3">
      <c r="A705" t="s">
        <v>1379</v>
      </c>
      <c r="B705" s="7">
        <v>43506</v>
      </c>
      <c r="C705" s="10">
        <f>YEAR(Orders[[#This Row],[Order_Date]])</f>
        <v>2019</v>
      </c>
      <c r="D705" t="s">
        <v>1380</v>
      </c>
      <c r="E705" t="s">
        <v>122</v>
      </c>
      <c r="F705" s="10">
        <v>4</v>
      </c>
      <c r="G705" t="s">
        <v>7475</v>
      </c>
      <c r="H705" t="s">
        <v>7476</v>
      </c>
      <c r="I705" t="s">
        <v>2599</v>
      </c>
      <c r="J705" t="s">
        <v>1948</v>
      </c>
      <c r="K705" t="s">
        <v>1941</v>
      </c>
      <c r="L705" s="4">
        <v>29.784999999999997</v>
      </c>
      <c r="M705" s="4">
        <v>119.13999999999999</v>
      </c>
      <c r="N705" t="s">
        <v>6216</v>
      </c>
      <c r="O705" t="s">
        <v>6204</v>
      </c>
    </row>
    <row r="706" spans="1:15" x14ac:dyDescent="0.3">
      <c r="A706" t="s">
        <v>1381</v>
      </c>
      <c r="B706" s="7">
        <v>44716</v>
      </c>
      <c r="C706" s="10">
        <f>YEAR(Orders[[#This Row],[Order_Date]])</f>
        <v>2022</v>
      </c>
      <c r="D706" t="s">
        <v>1382</v>
      </c>
      <c r="E706" t="s">
        <v>64</v>
      </c>
      <c r="F706" s="10">
        <v>6</v>
      </c>
      <c r="G706" t="s">
        <v>7477</v>
      </c>
      <c r="H706" t="s">
        <v>7478</v>
      </c>
      <c r="I706" t="s">
        <v>2036</v>
      </c>
      <c r="J706" t="s">
        <v>1940</v>
      </c>
      <c r="K706" t="s">
        <v>1941</v>
      </c>
      <c r="L706" s="4">
        <v>3.645</v>
      </c>
      <c r="M706" s="4">
        <v>21.87</v>
      </c>
      <c r="N706" t="s">
        <v>6216</v>
      </c>
      <c r="O706" t="s">
        <v>6202</v>
      </c>
    </row>
    <row r="707" spans="1:15" x14ac:dyDescent="0.3">
      <c r="A707" t="s">
        <v>1383</v>
      </c>
      <c r="B707" s="7">
        <v>44114</v>
      </c>
      <c r="C707" s="10">
        <f>YEAR(Orders[[#This Row],[Order_Date]])</f>
        <v>2020</v>
      </c>
      <c r="D707" t="s">
        <v>1384</v>
      </c>
      <c r="E707" t="s">
        <v>189</v>
      </c>
      <c r="F707" s="10">
        <v>2</v>
      </c>
      <c r="G707" t="s">
        <v>7479</v>
      </c>
      <c r="H707" t="s">
        <v>7480</v>
      </c>
      <c r="I707" t="s">
        <v>2885</v>
      </c>
      <c r="J707" t="s">
        <v>1940</v>
      </c>
      <c r="K707" t="s">
        <v>1950</v>
      </c>
      <c r="L707" s="4">
        <v>8.91</v>
      </c>
      <c r="M707" s="4">
        <v>17.82</v>
      </c>
      <c r="N707" t="s">
        <v>6211</v>
      </c>
      <c r="O707" t="s">
        <v>6202</v>
      </c>
    </row>
    <row r="708" spans="1:15" x14ac:dyDescent="0.3">
      <c r="A708" t="s">
        <v>1385</v>
      </c>
      <c r="B708" s="7">
        <v>44353</v>
      </c>
      <c r="C708" s="10">
        <f>YEAR(Orders[[#This Row],[Order_Date]])</f>
        <v>2021</v>
      </c>
      <c r="D708" t="s">
        <v>1386</v>
      </c>
      <c r="E708" t="s">
        <v>77</v>
      </c>
      <c r="F708" s="10">
        <v>3</v>
      </c>
      <c r="G708" t="s">
        <v>7481</v>
      </c>
      <c r="H708" t="s">
        <v>7482</v>
      </c>
      <c r="I708" t="s">
        <v>5006</v>
      </c>
      <c r="J708" t="s">
        <v>1940</v>
      </c>
      <c r="K708" t="s">
        <v>1950</v>
      </c>
      <c r="L708" s="4">
        <v>4.125</v>
      </c>
      <c r="M708" s="4">
        <v>12.375</v>
      </c>
      <c r="N708" t="s">
        <v>6208</v>
      </c>
      <c r="O708" t="s">
        <v>6202</v>
      </c>
    </row>
    <row r="709" spans="1:15" x14ac:dyDescent="0.3">
      <c r="A709" t="s">
        <v>1387</v>
      </c>
      <c r="B709" s="7">
        <v>43540</v>
      </c>
      <c r="C709" s="10">
        <f>YEAR(Orders[[#This Row],[Order_Date]])</f>
        <v>2019</v>
      </c>
      <c r="D709" t="s">
        <v>1388</v>
      </c>
      <c r="E709" t="s">
        <v>26</v>
      </c>
      <c r="F709" s="10">
        <v>2</v>
      </c>
      <c r="G709" t="s">
        <v>7483</v>
      </c>
      <c r="H709" t="s">
        <v>7484</v>
      </c>
      <c r="I709" t="s">
        <v>5010</v>
      </c>
      <c r="J709" t="s">
        <v>1948</v>
      </c>
      <c r="K709" t="s">
        <v>1950</v>
      </c>
      <c r="L709" s="4">
        <v>12.95</v>
      </c>
      <c r="M709" s="4">
        <v>25.9</v>
      </c>
      <c r="N709" t="s">
        <v>6216</v>
      </c>
      <c r="O709" t="s">
        <v>6204</v>
      </c>
    </row>
    <row r="710" spans="1:15" x14ac:dyDescent="0.3">
      <c r="A710" t="s">
        <v>1389</v>
      </c>
      <c r="B710" s="7">
        <v>43804</v>
      </c>
      <c r="C710" s="10">
        <f>YEAR(Orders[[#This Row],[Order_Date]])</f>
        <v>2019</v>
      </c>
      <c r="D710" t="s">
        <v>1390</v>
      </c>
      <c r="E710" t="s">
        <v>80</v>
      </c>
      <c r="F710" s="10">
        <v>2</v>
      </c>
      <c r="G710" t="s">
        <v>6850</v>
      </c>
      <c r="H710" t="s">
        <v>7485</v>
      </c>
      <c r="I710" t="s">
        <v>2012</v>
      </c>
      <c r="J710" t="s">
        <v>1940</v>
      </c>
      <c r="K710" t="s">
        <v>1941</v>
      </c>
      <c r="L710" s="4">
        <v>6.75</v>
      </c>
      <c r="M710" s="4">
        <v>13.5</v>
      </c>
      <c r="N710" t="s">
        <v>6208</v>
      </c>
      <c r="O710" t="s">
        <v>6203</v>
      </c>
    </row>
    <row r="711" spans="1:15" x14ac:dyDescent="0.3">
      <c r="A711" t="s">
        <v>1391</v>
      </c>
      <c r="B711" s="7">
        <v>43485</v>
      </c>
      <c r="C711" s="10">
        <f>YEAR(Orders[[#This Row],[Order_Date]])</f>
        <v>2019</v>
      </c>
      <c r="D711" t="s">
        <v>1392</v>
      </c>
      <c r="E711" t="s">
        <v>189</v>
      </c>
      <c r="F711" s="10">
        <v>2</v>
      </c>
      <c r="G711" t="s">
        <v>7486</v>
      </c>
      <c r="H711" t="s">
        <v>7487</v>
      </c>
      <c r="I711" t="s">
        <v>2237</v>
      </c>
      <c r="J711" t="s">
        <v>1940</v>
      </c>
      <c r="K711" t="s">
        <v>1941</v>
      </c>
      <c r="L711" s="4">
        <v>8.91</v>
      </c>
      <c r="M711" s="4">
        <v>17.82</v>
      </c>
      <c r="N711" t="s">
        <v>6211</v>
      </c>
      <c r="O711" t="s">
        <v>6202</v>
      </c>
    </row>
    <row r="712" spans="1:15" x14ac:dyDescent="0.3">
      <c r="A712" t="s">
        <v>1393</v>
      </c>
      <c r="B712" s="7">
        <v>44655</v>
      </c>
      <c r="C712" s="10">
        <f>YEAR(Orders[[#This Row],[Order_Date]])</f>
        <v>2022</v>
      </c>
      <c r="D712" t="s">
        <v>1394</v>
      </c>
      <c r="E712" t="s">
        <v>16</v>
      </c>
      <c r="F712" s="10">
        <v>3</v>
      </c>
      <c r="G712" t="s">
        <v>7488</v>
      </c>
      <c r="H712" t="s">
        <v>7489</v>
      </c>
      <c r="I712" t="s">
        <v>5022</v>
      </c>
      <c r="J712" t="s">
        <v>1940</v>
      </c>
      <c r="K712" t="s">
        <v>1950</v>
      </c>
      <c r="L712" s="4">
        <v>8.25</v>
      </c>
      <c r="M712" s="4">
        <v>24.75</v>
      </c>
      <c r="N712" t="s">
        <v>6208</v>
      </c>
      <c r="O712" t="s">
        <v>6202</v>
      </c>
    </row>
    <row r="713" spans="1:15" x14ac:dyDescent="0.3">
      <c r="A713" t="s">
        <v>1395</v>
      </c>
      <c r="B713" s="7">
        <v>44600</v>
      </c>
      <c r="C713" s="10">
        <f>YEAR(Orders[[#This Row],[Order_Date]])</f>
        <v>2022</v>
      </c>
      <c r="D713" t="s">
        <v>1396</v>
      </c>
      <c r="E713" t="s">
        <v>175</v>
      </c>
      <c r="F713" s="10">
        <v>6</v>
      </c>
      <c r="G713" t="s">
        <v>7490</v>
      </c>
      <c r="H713" t="s">
        <v>7491</v>
      </c>
      <c r="I713" t="s">
        <v>5027</v>
      </c>
      <c r="J713" t="s">
        <v>1940</v>
      </c>
      <c r="K713" t="s">
        <v>1950</v>
      </c>
      <c r="L713" s="4">
        <v>2.9849999999999999</v>
      </c>
      <c r="M713" s="4">
        <v>17.91</v>
      </c>
      <c r="N713" t="s">
        <v>6208</v>
      </c>
      <c r="O713" t="s">
        <v>6201</v>
      </c>
    </row>
    <row r="714" spans="1:15" x14ac:dyDescent="0.3">
      <c r="A714" t="s">
        <v>1397</v>
      </c>
      <c r="B714" s="7">
        <v>43646</v>
      </c>
      <c r="C714" s="10">
        <f>YEAR(Orders[[#This Row],[Order_Date]])</f>
        <v>2019</v>
      </c>
      <c r="D714" t="s">
        <v>1398</v>
      </c>
      <c r="E714" t="s">
        <v>16</v>
      </c>
      <c r="F714" s="10">
        <v>2</v>
      </c>
      <c r="G714" t="s">
        <v>7492</v>
      </c>
      <c r="H714" t="s">
        <v>7493</v>
      </c>
      <c r="I714" t="s">
        <v>3562</v>
      </c>
      <c r="J714" t="s">
        <v>2115</v>
      </c>
      <c r="K714" t="s">
        <v>1950</v>
      </c>
      <c r="L714" s="4">
        <v>8.25</v>
      </c>
      <c r="M714" s="4">
        <v>16.5</v>
      </c>
      <c r="N714" t="s">
        <v>6208</v>
      </c>
      <c r="O714" t="s">
        <v>6202</v>
      </c>
    </row>
    <row r="715" spans="1:15" x14ac:dyDescent="0.3">
      <c r="A715" t="s">
        <v>1399</v>
      </c>
      <c r="B715" s="7">
        <v>43960</v>
      </c>
      <c r="C715" s="10">
        <f>YEAR(Orders[[#This Row],[Order_Date]])</f>
        <v>2020</v>
      </c>
      <c r="D715" t="s">
        <v>1400</v>
      </c>
      <c r="E715" t="s">
        <v>175</v>
      </c>
      <c r="F715" s="10">
        <v>1</v>
      </c>
      <c r="G715" t="s">
        <v>7494</v>
      </c>
      <c r="H715" t="s">
        <v>7495</v>
      </c>
      <c r="I715" t="s">
        <v>2418</v>
      </c>
      <c r="J715" t="s">
        <v>1940</v>
      </c>
      <c r="K715" t="s">
        <v>1950</v>
      </c>
      <c r="L715" s="4">
        <v>2.9849999999999999</v>
      </c>
      <c r="M715" s="4">
        <v>2.9849999999999999</v>
      </c>
      <c r="N715" t="s">
        <v>6208</v>
      </c>
      <c r="O715" t="s">
        <v>6201</v>
      </c>
    </row>
    <row r="716" spans="1:15" x14ac:dyDescent="0.3">
      <c r="A716" t="s">
        <v>1401</v>
      </c>
      <c r="B716" s="7">
        <v>44358</v>
      </c>
      <c r="C716" s="10">
        <f>YEAR(Orders[[#This Row],[Order_Date]])</f>
        <v>2021</v>
      </c>
      <c r="D716" t="s">
        <v>1402</v>
      </c>
      <c r="E716" t="s">
        <v>64</v>
      </c>
      <c r="F716" s="10">
        <v>4</v>
      </c>
      <c r="G716" t="s">
        <v>7496</v>
      </c>
      <c r="H716" t="s">
        <v>7497</v>
      </c>
      <c r="I716" t="s">
        <v>5038</v>
      </c>
      <c r="J716" t="s">
        <v>1948</v>
      </c>
      <c r="K716" t="s">
        <v>1941</v>
      </c>
      <c r="L716" s="4">
        <v>3.645</v>
      </c>
      <c r="M716" s="4">
        <v>14.58</v>
      </c>
      <c r="N716" t="s">
        <v>6216</v>
      </c>
      <c r="O716" t="s">
        <v>6202</v>
      </c>
    </row>
    <row r="717" spans="1:15" x14ac:dyDescent="0.3">
      <c r="A717" t="s">
        <v>1403</v>
      </c>
      <c r="B717" s="7">
        <v>44504</v>
      </c>
      <c r="C717" s="10">
        <f>YEAR(Orders[[#This Row],[Order_Date]])</f>
        <v>2021</v>
      </c>
      <c r="D717" t="s">
        <v>1404</v>
      </c>
      <c r="E717" t="s">
        <v>150</v>
      </c>
      <c r="F717" s="10">
        <v>6</v>
      </c>
      <c r="G717" t="s">
        <v>7498</v>
      </c>
      <c r="H717" t="s">
        <v>7499</v>
      </c>
      <c r="I717" t="s">
        <v>2219</v>
      </c>
      <c r="J717" t="s">
        <v>1940</v>
      </c>
      <c r="K717" t="s">
        <v>1950</v>
      </c>
      <c r="L717" s="4">
        <v>14.85</v>
      </c>
      <c r="M717" s="4">
        <v>89.1</v>
      </c>
      <c r="N717" t="s">
        <v>6211</v>
      </c>
      <c r="O717" t="s">
        <v>6202</v>
      </c>
    </row>
    <row r="718" spans="1:15" x14ac:dyDescent="0.3">
      <c r="A718" t="s">
        <v>1405</v>
      </c>
      <c r="B718" s="7">
        <v>44612</v>
      </c>
      <c r="C718" s="10">
        <f>YEAR(Orders[[#This Row],[Order_Date]])</f>
        <v>2022</v>
      </c>
      <c r="D718" t="s">
        <v>1357</v>
      </c>
      <c r="E718" t="s">
        <v>202</v>
      </c>
      <c r="F718" s="10">
        <v>3</v>
      </c>
      <c r="G718" t="s">
        <v>7454</v>
      </c>
      <c r="H718" t="s">
        <v>7455</v>
      </c>
      <c r="I718" t="s">
        <v>2365</v>
      </c>
      <c r="J718" t="s">
        <v>1948</v>
      </c>
      <c r="K718" t="s">
        <v>1950</v>
      </c>
      <c r="L718" s="4">
        <v>11.95</v>
      </c>
      <c r="M718" s="4">
        <v>35.849999999999994</v>
      </c>
      <c r="N718" t="s">
        <v>6211</v>
      </c>
      <c r="O718" t="s">
        <v>6201</v>
      </c>
    </row>
    <row r="719" spans="1:15" x14ac:dyDescent="0.3">
      <c r="A719" t="s">
        <v>1406</v>
      </c>
      <c r="B719" s="7">
        <v>43649</v>
      </c>
      <c r="C719" s="10">
        <f>YEAR(Orders[[#This Row],[Order_Date]])</f>
        <v>2019</v>
      </c>
      <c r="D719" t="s">
        <v>1407</v>
      </c>
      <c r="E719" t="s">
        <v>131</v>
      </c>
      <c r="F719" s="10">
        <v>3</v>
      </c>
      <c r="G719" t="s">
        <v>7011</v>
      </c>
      <c r="H719" t="s">
        <v>7500</v>
      </c>
      <c r="I719" t="s">
        <v>2016</v>
      </c>
      <c r="J719" t="s">
        <v>1940</v>
      </c>
      <c r="K719" t="s">
        <v>1950</v>
      </c>
      <c r="L719" s="4">
        <v>22.884999999999998</v>
      </c>
      <c r="M719" s="4">
        <v>68.655000000000001</v>
      </c>
      <c r="N719" t="s">
        <v>6216</v>
      </c>
      <c r="O719" t="s">
        <v>6203</v>
      </c>
    </row>
    <row r="720" spans="1:15" x14ac:dyDescent="0.3">
      <c r="A720" t="s">
        <v>1408</v>
      </c>
      <c r="B720" s="7">
        <v>44348</v>
      </c>
      <c r="C720" s="10">
        <f>YEAR(Orders[[#This Row],[Order_Date]])</f>
        <v>2021</v>
      </c>
      <c r="D720" t="s">
        <v>1409</v>
      </c>
      <c r="E720" t="s">
        <v>26</v>
      </c>
      <c r="F720" s="10">
        <v>3</v>
      </c>
      <c r="G720" t="s">
        <v>7501</v>
      </c>
      <c r="H720" t="s">
        <v>7502</v>
      </c>
      <c r="I720" t="s">
        <v>4759</v>
      </c>
      <c r="J720" t="s">
        <v>1940</v>
      </c>
      <c r="K720" t="s">
        <v>1950</v>
      </c>
      <c r="L720" s="4">
        <v>12.95</v>
      </c>
      <c r="M720" s="4">
        <v>38.849999999999994</v>
      </c>
      <c r="N720" t="s">
        <v>6216</v>
      </c>
      <c r="O720" t="s">
        <v>6204</v>
      </c>
    </row>
    <row r="721" spans="1:15" x14ac:dyDescent="0.3">
      <c r="A721" t="s">
        <v>1410</v>
      </c>
      <c r="B721" s="7">
        <v>44150</v>
      </c>
      <c r="C721" s="10">
        <f>YEAR(Orders[[#This Row],[Order_Date]])</f>
        <v>2020</v>
      </c>
      <c r="D721" t="s">
        <v>1411</v>
      </c>
      <c r="E721" t="s">
        <v>145</v>
      </c>
      <c r="F721" s="10">
        <v>5</v>
      </c>
      <c r="G721" t="s">
        <v>7083</v>
      </c>
      <c r="H721" t="s">
        <v>7503</v>
      </c>
      <c r="I721" t="s">
        <v>1985</v>
      </c>
      <c r="J721" t="s">
        <v>1940</v>
      </c>
      <c r="K721" t="s">
        <v>1941</v>
      </c>
      <c r="L721" s="4">
        <v>15.85</v>
      </c>
      <c r="M721" s="4">
        <v>79.25</v>
      </c>
      <c r="N721" t="s">
        <v>6211</v>
      </c>
      <c r="O721" t="s">
        <v>6204</v>
      </c>
    </row>
    <row r="722" spans="1:15" x14ac:dyDescent="0.3">
      <c r="A722" t="s">
        <v>1412</v>
      </c>
      <c r="B722" s="7">
        <v>44215</v>
      </c>
      <c r="C722" s="10">
        <f>YEAR(Orders[[#This Row],[Order_Date]])</f>
        <v>2021</v>
      </c>
      <c r="D722" t="s">
        <v>1413</v>
      </c>
      <c r="E722" t="s">
        <v>29</v>
      </c>
      <c r="F722" s="10">
        <v>5</v>
      </c>
      <c r="G722" t="s">
        <v>7504</v>
      </c>
      <c r="H722" t="s">
        <v>7505</v>
      </c>
      <c r="I722" t="s">
        <v>2799</v>
      </c>
      <c r="J722" t="s">
        <v>1940</v>
      </c>
      <c r="K722" t="s">
        <v>1941</v>
      </c>
      <c r="L722" s="4">
        <v>7.29</v>
      </c>
      <c r="M722" s="4">
        <v>36.450000000000003</v>
      </c>
      <c r="N722" t="s">
        <v>6216</v>
      </c>
      <c r="O722" t="s">
        <v>6202</v>
      </c>
    </row>
    <row r="723" spans="1:15" x14ac:dyDescent="0.3">
      <c r="A723" t="s">
        <v>1414</v>
      </c>
      <c r="B723" s="7">
        <v>44479</v>
      </c>
      <c r="C723" s="10">
        <f>YEAR(Orders[[#This Row],[Order_Date]])</f>
        <v>2021</v>
      </c>
      <c r="D723" t="s">
        <v>1415</v>
      </c>
      <c r="E723" t="s">
        <v>175</v>
      </c>
      <c r="F723" s="10">
        <v>3</v>
      </c>
      <c r="G723" t="s">
        <v>7506</v>
      </c>
      <c r="H723" t="s">
        <v>7507</v>
      </c>
      <c r="I723" t="s">
        <v>2712</v>
      </c>
      <c r="J723" t="s">
        <v>1940</v>
      </c>
      <c r="K723" t="s">
        <v>1941</v>
      </c>
      <c r="L723" s="4">
        <v>2.9849999999999999</v>
      </c>
      <c r="M723" s="4">
        <v>8.9550000000000001</v>
      </c>
      <c r="N723" t="s">
        <v>6208</v>
      </c>
      <c r="O723" t="s">
        <v>6201</v>
      </c>
    </row>
    <row r="724" spans="1:15" x14ac:dyDescent="0.3">
      <c r="A724" t="s">
        <v>1416</v>
      </c>
      <c r="B724" s="7">
        <v>44620</v>
      </c>
      <c r="C724" s="10">
        <f>YEAR(Orders[[#This Row],[Order_Date]])</f>
        <v>2022</v>
      </c>
      <c r="D724" t="s">
        <v>1417</v>
      </c>
      <c r="E724" t="s">
        <v>258</v>
      </c>
      <c r="F724" s="10">
        <v>2</v>
      </c>
      <c r="G724" t="s">
        <v>6494</v>
      </c>
      <c r="H724" t="s">
        <v>7508</v>
      </c>
      <c r="I724" t="s">
        <v>2757</v>
      </c>
      <c r="J724" t="s">
        <v>1940</v>
      </c>
      <c r="K724" t="s">
        <v>1950</v>
      </c>
      <c r="L724" s="4">
        <v>12.15</v>
      </c>
      <c r="M724" s="4">
        <v>24.3</v>
      </c>
      <c r="N724" t="s">
        <v>6216</v>
      </c>
      <c r="O724" t="s">
        <v>6202</v>
      </c>
    </row>
    <row r="725" spans="1:15" x14ac:dyDescent="0.3">
      <c r="A725" t="s">
        <v>1418</v>
      </c>
      <c r="B725" s="7">
        <v>44470</v>
      </c>
      <c r="C725" s="10">
        <f>YEAR(Orders[[#This Row],[Order_Date]])</f>
        <v>2021</v>
      </c>
      <c r="D725" t="s">
        <v>1419</v>
      </c>
      <c r="E725" t="s">
        <v>125</v>
      </c>
      <c r="F725" s="10">
        <v>2</v>
      </c>
      <c r="G725" t="s">
        <v>6335</v>
      </c>
      <c r="H725" t="s">
        <v>7509</v>
      </c>
      <c r="I725" t="s">
        <v>2354</v>
      </c>
      <c r="J725" t="s">
        <v>1940</v>
      </c>
      <c r="K725" t="s">
        <v>1950</v>
      </c>
      <c r="L725" s="4">
        <v>31.624999999999996</v>
      </c>
      <c r="M725" s="4">
        <v>63.249999999999993</v>
      </c>
      <c r="N725" t="s">
        <v>6208</v>
      </c>
      <c r="O725" t="s">
        <v>6202</v>
      </c>
    </row>
    <row r="726" spans="1:15" x14ac:dyDescent="0.3">
      <c r="A726" t="s">
        <v>1420</v>
      </c>
      <c r="B726" s="7">
        <v>44076</v>
      </c>
      <c r="C726" s="10">
        <f>YEAR(Orders[[#This Row],[Order_Date]])</f>
        <v>2020</v>
      </c>
      <c r="D726" t="s">
        <v>1421</v>
      </c>
      <c r="E726" t="s">
        <v>57</v>
      </c>
      <c r="F726" s="10">
        <v>2</v>
      </c>
      <c r="G726" t="s">
        <v>7510</v>
      </c>
      <c r="H726" t="s">
        <v>7511</v>
      </c>
      <c r="I726" t="s">
        <v>2036</v>
      </c>
      <c r="J726" t="s">
        <v>1940</v>
      </c>
      <c r="K726" t="s">
        <v>1941</v>
      </c>
      <c r="L726" s="4">
        <v>3.375</v>
      </c>
      <c r="M726" s="4">
        <v>6.75</v>
      </c>
      <c r="N726" t="s">
        <v>6208</v>
      </c>
      <c r="O726" t="s">
        <v>6203</v>
      </c>
    </row>
    <row r="727" spans="1:15" x14ac:dyDescent="0.3">
      <c r="A727" t="s">
        <v>1422</v>
      </c>
      <c r="B727" s="7">
        <v>44043</v>
      </c>
      <c r="C727" s="10">
        <f>YEAR(Orders[[#This Row],[Order_Date]])</f>
        <v>2020</v>
      </c>
      <c r="D727" t="s">
        <v>1423</v>
      </c>
      <c r="E727" t="s">
        <v>128</v>
      </c>
      <c r="F727" s="10">
        <v>6</v>
      </c>
      <c r="G727" t="s">
        <v>7512</v>
      </c>
      <c r="H727" t="s">
        <v>7513</v>
      </c>
      <c r="I727" t="s">
        <v>2339</v>
      </c>
      <c r="J727" t="s">
        <v>1940</v>
      </c>
      <c r="K727" t="s">
        <v>1950</v>
      </c>
      <c r="L727" s="4">
        <v>3.8849999999999998</v>
      </c>
      <c r="M727" s="4">
        <v>23.31</v>
      </c>
      <c r="N727" t="s">
        <v>6211</v>
      </c>
      <c r="O727" t="s">
        <v>6203</v>
      </c>
    </row>
    <row r="728" spans="1:15" x14ac:dyDescent="0.3">
      <c r="A728" t="s">
        <v>1424</v>
      </c>
      <c r="B728" s="7">
        <v>44571</v>
      </c>
      <c r="C728" s="10">
        <f>YEAR(Orders[[#This Row],[Order_Date]])</f>
        <v>2022</v>
      </c>
      <c r="D728" t="s">
        <v>1425</v>
      </c>
      <c r="E728" t="s">
        <v>117</v>
      </c>
      <c r="F728" s="10">
        <v>4</v>
      </c>
      <c r="G728" t="s">
        <v>7514</v>
      </c>
      <c r="H728" t="s">
        <v>7515</v>
      </c>
      <c r="I728" t="s">
        <v>5084</v>
      </c>
      <c r="J728" t="s">
        <v>1940</v>
      </c>
      <c r="K728" t="s">
        <v>1950</v>
      </c>
      <c r="L728" s="4">
        <v>36.454999999999998</v>
      </c>
      <c r="M728" s="4">
        <v>145.82</v>
      </c>
      <c r="N728" t="s">
        <v>6211</v>
      </c>
      <c r="O728" t="s">
        <v>6204</v>
      </c>
    </row>
    <row r="729" spans="1:15" x14ac:dyDescent="0.3">
      <c r="A729" t="s">
        <v>1426</v>
      </c>
      <c r="B729" s="7">
        <v>44264</v>
      </c>
      <c r="C729" s="10">
        <f>YEAR(Orders[[#This Row],[Order_Date]])</f>
        <v>2021</v>
      </c>
      <c r="D729" t="s">
        <v>1427</v>
      </c>
      <c r="E729" t="s">
        <v>35</v>
      </c>
      <c r="F729" s="10">
        <v>5</v>
      </c>
      <c r="G729" t="s">
        <v>7516</v>
      </c>
      <c r="H729" t="s">
        <v>7517</v>
      </c>
      <c r="I729" t="s">
        <v>5089</v>
      </c>
      <c r="J729" t="s">
        <v>1948</v>
      </c>
      <c r="K729" t="s">
        <v>1941</v>
      </c>
      <c r="L729" s="4">
        <v>5.97</v>
      </c>
      <c r="M729" s="4">
        <v>29.849999999999998</v>
      </c>
      <c r="N729" t="s">
        <v>6208</v>
      </c>
      <c r="O729" t="s">
        <v>6201</v>
      </c>
    </row>
    <row r="730" spans="1:15" x14ac:dyDescent="0.3">
      <c r="A730" t="s">
        <v>1428</v>
      </c>
      <c r="B730" s="7">
        <v>44155</v>
      </c>
      <c r="C730" s="10">
        <f>YEAR(Orders[[#This Row],[Order_Date]])</f>
        <v>2020</v>
      </c>
      <c r="D730" t="s">
        <v>1429</v>
      </c>
      <c r="E730" t="s">
        <v>29</v>
      </c>
      <c r="F730" s="10">
        <v>3</v>
      </c>
      <c r="G730" t="s">
        <v>7518</v>
      </c>
      <c r="H730" t="s">
        <v>7519</v>
      </c>
      <c r="I730" t="s">
        <v>2369</v>
      </c>
      <c r="J730" t="s">
        <v>1940</v>
      </c>
      <c r="K730" t="s">
        <v>1941</v>
      </c>
      <c r="L730" s="4">
        <v>7.29</v>
      </c>
      <c r="M730" s="4">
        <v>21.87</v>
      </c>
      <c r="N730" t="s">
        <v>6216</v>
      </c>
      <c r="O730" t="s">
        <v>6202</v>
      </c>
    </row>
    <row r="731" spans="1:15" x14ac:dyDescent="0.3">
      <c r="A731" t="s">
        <v>1430</v>
      </c>
      <c r="B731" s="7">
        <v>44634</v>
      </c>
      <c r="C731" s="10">
        <f>YEAR(Orders[[#This Row],[Order_Date]])</f>
        <v>2022</v>
      </c>
      <c r="D731" t="s">
        <v>1431</v>
      </c>
      <c r="E731" t="s">
        <v>90</v>
      </c>
      <c r="F731" s="10">
        <v>1</v>
      </c>
      <c r="G731" t="s">
        <v>7520</v>
      </c>
      <c r="H731" t="s">
        <v>7521</v>
      </c>
      <c r="I731" t="s">
        <v>2114</v>
      </c>
      <c r="J731" t="s">
        <v>2115</v>
      </c>
      <c r="K731" t="s">
        <v>1950</v>
      </c>
      <c r="L731" s="4">
        <v>4.3650000000000002</v>
      </c>
      <c r="M731" s="4">
        <v>4.3650000000000002</v>
      </c>
      <c r="N731" t="s">
        <v>6208</v>
      </c>
      <c r="O731" t="s">
        <v>6204</v>
      </c>
    </row>
    <row r="732" spans="1:15" x14ac:dyDescent="0.3">
      <c r="A732" t="s">
        <v>1432</v>
      </c>
      <c r="B732" s="7">
        <v>43475</v>
      </c>
      <c r="C732" s="10">
        <f>YEAR(Orders[[#This Row],[Order_Date]])</f>
        <v>2019</v>
      </c>
      <c r="D732" t="s">
        <v>1433</v>
      </c>
      <c r="E732" t="s">
        <v>117</v>
      </c>
      <c r="F732" s="10">
        <v>1</v>
      </c>
      <c r="G732" t="s">
        <v>7522</v>
      </c>
      <c r="H732" t="s">
        <v>7523</v>
      </c>
      <c r="I732" t="s">
        <v>3369</v>
      </c>
      <c r="J732" t="s">
        <v>1940</v>
      </c>
      <c r="K732" t="s">
        <v>1950</v>
      </c>
      <c r="L732" s="4">
        <v>36.454999999999998</v>
      </c>
      <c r="M732" s="4">
        <v>36.454999999999998</v>
      </c>
      <c r="N732" t="s">
        <v>6211</v>
      </c>
      <c r="O732" t="s">
        <v>6204</v>
      </c>
    </row>
    <row r="733" spans="1:15" x14ac:dyDescent="0.3">
      <c r="A733" t="s">
        <v>1434</v>
      </c>
      <c r="B733" s="7">
        <v>44222</v>
      </c>
      <c r="C733" s="10">
        <f>YEAR(Orders[[#This Row],[Order_Date]])</f>
        <v>2021</v>
      </c>
      <c r="D733" t="s">
        <v>1435</v>
      </c>
      <c r="E733" t="s">
        <v>51</v>
      </c>
      <c r="F733" s="10">
        <v>4</v>
      </c>
      <c r="G733" t="s">
        <v>7524</v>
      </c>
      <c r="H733" t="s">
        <v>7525</v>
      </c>
      <c r="I733" t="s">
        <v>5106</v>
      </c>
      <c r="J733" t="s">
        <v>1940</v>
      </c>
      <c r="K733" t="s">
        <v>1941</v>
      </c>
      <c r="L733" s="4">
        <v>3.8849999999999998</v>
      </c>
      <c r="M733" s="4">
        <v>15.54</v>
      </c>
      <c r="N733" t="s">
        <v>6216</v>
      </c>
      <c r="O733" t="s">
        <v>6204</v>
      </c>
    </row>
    <row r="734" spans="1:15" x14ac:dyDescent="0.3">
      <c r="A734" t="s">
        <v>1436</v>
      </c>
      <c r="B734" s="7">
        <v>44312</v>
      </c>
      <c r="C734" s="10">
        <f>YEAR(Orders[[#This Row],[Order_Date]])</f>
        <v>2021</v>
      </c>
      <c r="D734" t="s">
        <v>1437</v>
      </c>
      <c r="E734" t="s">
        <v>267</v>
      </c>
      <c r="F734" s="10">
        <v>2</v>
      </c>
      <c r="G734" t="s">
        <v>7526</v>
      </c>
      <c r="H734" t="s">
        <v>7527</v>
      </c>
      <c r="I734" t="s">
        <v>2369</v>
      </c>
      <c r="J734" t="s">
        <v>1940</v>
      </c>
      <c r="K734" t="s">
        <v>1950</v>
      </c>
      <c r="L734" s="4">
        <v>4.4550000000000001</v>
      </c>
      <c r="M734" s="4">
        <v>8.91</v>
      </c>
      <c r="N734" t="s">
        <v>6211</v>
      </c>
      <c r="O734" t="s">
        <v>6202</v>
      </c>
    </row>
    <row r="735" spans="1:15" x14ac:dyDescent="0.3">
      <c r="A735" t="s">
        <v>1438</v>
      </c>
      <c r="B735" s="7">
        <v>44565</v>
      </c>
      <c r="C735" s="10">
        <f>YEAR(Orders[[#This Row],[Order_Date]])</f>
        <v>2022</v>
      </c>
      <c r="D735" t="s">
        <v>1439</v>
      </c>
      <c r="E735" t="s">
        <v>210</v>
      </c>
      <c r="F735" s="10">
        <v>3</v>
      </c>
      <c r="G735" t="s">
        <v>7528</v>
      </c>
      <c r="H735" t="s">
        <v>7529</v>
      </c>
      <c r="I735" t="s">
        <v>2438</v>
      </c>
      <c r="J735" t="s">
        <v>1940</v>
      </c>
      <c r="K735" t="s">
        <v>1941</v>
      </c>
      <c r="L735" s="4">
        <v>33.464999999999996</v>
      </c>
      <c r="M735" s="4">
        <v>100.39499999999998</v>
      </c>
      <c r="N735" t="s">
        <v>6208</v>
      </c>
      <c r="O735" t="s">
        <v>6204</v>
      </c>
    </row>
    <row r="736" spans="1:15" x14ac:dyDescent="0.3">
      <c r="A736" t="s">
        <v>1440</v>
      </c>
      <c r="B736" s="7">
        <v>43697</v>
      </c>
      <c r="C736" s="10">
        <f>YEAR(Orders[[#This Row],[Order_Date]])</f>
        <v>2019</v>
      </c>
      <c r="D736" t="s">
        <v>1441</v>
      </c>
      <c r="E736" t="s">
        <v>114</v>
      </c>
      <c r="F736" s="10">
        <v>5</v>
      </c>
      <c r="G736" t="s">
        <v>7530</v>
      </c>
      <c r="H736" t="s">
        <v>7531</v>
      </c>
      <c r="I736" t="s">
        <v>5118</v>
      </c>
      <c r="J736" t="s">
        <v>1940</v>
      </c>
      <c r="K736" t="s">
        <v>1950</v>
      </c>
      <c r="L736" s="4">
        <v>2.6849999999999996</v>
      </c>
      <c r="M736" s="4">
        <v>13.424999999999997</v>
      </c>
      <c r="N736" t="s">
        <v>6216</v>
      </c>
      <c r="O736" t="s">
        <v>6201</v>
      </c>
    </row>
    <row r="737" spans="1:15" x14ac:dyDescent="0.3">
      <c r="A737" t="s">
        <v>1442</v>
      </c>
      <c r="B737" s="7">
        <v>44757</v>
      </c>
      <c r="C737" s="10">
        <f>YEAR(Orders[[#This Row],[Order_Date]])</f>
        <v>2022</v>
      </c>
      <c r="D737" t="s">
        <v>1443</v>
      </c>
      <c r="E737" t="s">
        <v>64</v>
      </c>
      <c r="F737" s="10">
        <v>6</v>
      </c>
      <c r="G737" t="s">
        <v>7532</v>
      </c>
      <c r="H737" t="s">
        <v>7533</v>
      </c>
      <c r="I737" t="s">
        <v>2987</v>
      </c>
      <c r="J737" t="s">
        <v>1940</v>
      </c>
      <c r="K737" t="s">
        <v>1950</v>
      </c>
      <c r="L737" s="4">
        <v>3.645</v>
      </c>
      <c r="M737" s="4">
        <v>21.87</v>
      </c>
      <c r="N737" t="s">
        <v>6216</v>
      </c>
      <c r="O737" t="s">
        <v>6202</v>
      </c>
    </row>
    <row r="738" spans="1:15" x14ac:dyDescent="0.3">
      <c r="A738" t="s">
        <v>1444</v>
      </c>
      <c r="B738" s="7">
        <v>43508</v>
      </c>
      <c r="C738" s="10">
        <f>YEAR(Orders[[#This Row],[Order_Date]])</f>
        <v>2019</v>
      </c>
      <c r="D738" t="s">
        <v>1445</v>
      </c>
      <c r="E738" t="s">
        <v>26</v>
      </c>
      <c r="F738" s="10">
        <v>2</v>
      </c>
      <c r="G738" t="s">
        <v>7534</v>
      </c>
      <c r="H738" t="s">
        <v>7535</v>
      </c>
      <c r="I738" t="s">
        <v>2599</v>
      </c>
      <c r="J738" t="s">
        <v>1948</v>
      </c>
      <c r="K738" t="s">
        <v>1941</v>
      </c>
      <c r="L738" s="4">
        <v>12.95</v>
      </c>
      <c r="M738" s="4">
        <v>25.9</v>
      </c>
      <c r="N738" t="s">
        <v>6216</v>
      </c>
      <c r="O738" t="s">
        <v>6204</v>
      </c>
    </row>
    <row r="739" spans="1:15" x14ac:dyDescent="0.3">
      <c r="A739" t="s">
        <v>1446</v>
      </c>
      <c r="B739" s="7">
        <v>44447</v>
      </c>
      <c r="C739" s="10">
        <f>YEAR(Orders[[#This Row],[Order_Date]])</f>
        <v>2021</v>
      </c>
      <c r="D739" t="s">
        <v>1447</v>
      </c>
      <c r="E739" t="s">
        <v>74</v>
      </c>
      <c r="F739" s="10">
        <v>5</v>
      </c>
      <c r="G739" t="s">
        <v>6644</v>
      </c>
      <c r="H739" t="s">
        <v>7536</v>
      </c>
      <c r="I739" t="s">
        <v>3036</v>
      </c>
      <c r="J739" t="s">
        <v>1940</v>
      </c>
      <c r="K739" t="s">
        <v>1950</v>
      </c>
      <c r="L739" s="4">
        <v>11.25</v>
      </c>
      <c r="M739" s="4">
        <v>56.25</v>
      </c>
      <c r="N739" t="s">
        <v>6208</v>
      </c>
      <c r="O739" t="s">
        <v>6203</v>
      </c>
    </row>
    <row r="740" spans="1:15" x14ac:dyDescent="0.3">
      <c r="A740" t="s">
        <v>1448</v>
      </c>
      <c r="B740" s="7">
        <v>43812</v>
      </c>
      <c r="C740" s="10">
        <f>YEAR(Orders[[#This Row],[Order_Date]])</f>
        <v>2019</v>
      </c>
      <c r="D740" t="s">
        <v>1449</v>
      </c>
      <c r="E740" t="s">
        <v>195</v>
      </c>
      <c r="F740" s="10">
        <v>3</v>
      </c>
      <c r="G740" t="s">
        <v>7537</v>
      </c>
      <c r="H740" t="s">
        <v>7538</v>
      </c>
      <c r="I740" t="s">
        <v>2911</v>
      </c>
      <c r="J740" t="s">
        <v>2115</v>
      </c>
      <c r="K740" t="s">
        <v>1950</v>
      </c>
      <c r="L740" s="4">
        <v>3.5849999999999995</v>
      </c>
      <c r="M740" s="4">
        <v>10.754999999999999</v>
      </c>
      <c r="N740" t="s">
        <v>6211</v>
      </c>
      <c r="O740" t="s">
        <v>6201</v>
      </c>
    </row>
    <row r="741" spans="1:15" x14ac:dyDescent="0.3">
      <c r="A741" t="s">
        <v>1450</v>
      </c>
      <c r="B741" s="7">
        <v>44433</v>
      </c>
      <c r="C741" s="10">
        <f>YEAR(Orders[[#This Row],[Order_Date]])</f>
        <v>2021</v>
      </c>
      <c r="D741" t="s">
        <v>1357</v>
      </c>
      <c r="E741" t="s">
        <v>64</v>
      </c>
      <c r="F741" s="10">
        <v>5</v>
      </c>
      <c r="G741" t="s">
        <v>7454</v>
      </c>
      <c r="H741" t="s">
        <v>7455</v>
      </c>
      <c r="I741" t="s">
        <v>2365</v>
      </c>
      <c r="J741" t="s">
        <v>1948</v>
      </c>
      <c r="K741" t="s">
        <v>1950</v>
      </c>
      <c r="L741" s="4">
        <v>3.645</v>
      </c>
      <c r="M741" s="4">
        <v>18.225000000000001</v>
      </c>
      <c r="N741" t="s">
        <v>6216</v>
      </c>
      <c r="O741" t="s">
        <v>6202</v>
      </c>
    </row>
    <row r="742" spans="1:15" x14ac:dyDescent="0.3">
      <c r="A742" t="s">
        <v>1451</v>
      </c>
      <c r="B742" s="7">
        <v>44643</v>
      </c>
      <c r="C742" s="10">
        <f>YEAR(Orders[[#This Row],[Order_Date]])</f>
        <v>2022</v>
      </c>
      <c r="D742" t="s">
        <v>1452</v>
      </c>
      <c r="E742" t="s">
        <v>170</v>
      </c>
      <c r="F742" s="10">
        <v>4</v>
      </c>
      <c r="G742" t="s">
        <v>7539</v>
      </c>
      <c r="H742" t="s">
        <v>7540</v>
      </c>
      <c r="I742" t="s">
        <v>5010</v>
      </c>
      <c r="J742" t="s">
        <v>1948</v>
      </c>
      <c r="K742" t="s">
        <v>1950</v>
      </c>
      <c r="L742" s="4">
        <v>7.169999999999999</v>
      </c>
      <c r="M742" s="4">
        <v>28.679999999999996</v>
      </c>
      <c r="N742" t="s">
        <v>6211</v>
      </c>
      <c r="O742" t="s">
        <v>6201</v>
      </c>
    </row>
    <row r="743" spans="1:15" x14ac:dyDescent="0.3">
      <c r="A743" t="s">
        <v>1453</v>
      </c>
      <c r="B743" s="7">
        <v>43566</v>
      </c>
      <c r="C743" s="10">
        <f>YEAR(Orders[[#This Row],[Order_Date]])</f>
        <v>2019</v>
      </c>
      <c r="D743" t="s">
        <v>1454</v>
      </c>
      <c r="E743" t="s">
        <v>90</v>
      </c>
      <c r="F743" s="10">
        <v>2</v>
      </c>
      <c r="G743" t="s">
        <v>7541</v>
      </c>
      <c r="H743" t="s">
        <v>7542</v>
      </c>
      <c r="I743" t="s">
        <v>4810</v>
      </c>
      <c r="J743" t="s">
        <v>1940</v>
      </c>
      <c r="K743" t="s">
        <v>1950</v>
      </c>
      <c r="L743" s="4">
        <v>4.3650000000000002</v>
      </c>
      <c r="M743" s="4">
        <v>8.73</v>
      </c>
      <c r="N743" t="s">
        <v>6208</v>
      </c>
      <c r="O743" t="s">
        <v>6204</v>
      </c>
    </row>
    <row r="744" spans="1:15" x14ac:dyDescent="0.3">
      <c r="A744" t="s">
        <v>1455</v>
      </c>
      <c r="B744" s="7">
        <v>44133</v>
      </c>
      <c r="C744" s="10">
        <f>YEAR(Orders[[#This Row],[Order_Date]])</f>
        <v>2020</v>
      </c>
      <c r="D744" t="s">
        <v>1456</v>
      </c>
      <c r="E744" t="s">
        <v>109</v>
      </c>
      <c r="F744" s="10">
        <v>4</v>
      </c>
      <c r="G744" t="s">
        <v>7543</v>
      </c>
      <c r="H744" t="s">
        <v>7544</v>
      </c>
      <c r="I744" t="s">
        <v>2844</v>
      </c>
      <c r="J744" t="s">
        <v>1940</v>
      </c>
      <c r="K744" t="s">
        <v>1950</v>
      </c>
      <c r="L744" s="4">
        <v>14.55</v>
      </c>
      <c r="M744" s="4">
        <v>58.2</v>
      </c>
      <c r="N744" t="s">
        <v>6208</v>
      </c>
      <c r="O744" t="s">
        <v>6204</v>
      </c>
    </row>
    <row r="745" spans="1:15" x14ac:dyDescent="0.3">
      <c r="A745" t="s">
        <v>1457</v>
      </c>
      <c r="B745" s="7">
        <v>44042</v>
      </c>
      <c r="C745" s="10">
        <f>YEAR(Orders[[#This Row],[Order_Date]])</f>
        <v>2020</v>
      </c>
      <c r="D745" t="s">
        <v>1458</v>
      </c>
      <c r="E745" t="s">
        <v>85</v>
      </c>
      <c r="F745" s="10">
        <v>3</v>
      </c>
      <c r="G745" t="s">
        <v>7545</v>
      </c>
      <c r="H745" t="s">
        <v>7546</v>
      </c>
      <c r="I745" t="s">
        <v>4400</v>
      </c>
      <c r="J745" t="s">
        <v>1940</v>
      </c>
      <c r="K745" t="s">
        <v>1950</v>
      </c>
      <c r="L745" s="4">
        <v>5.97</v>
      </c>
      <c r="M745" s="4">
        <v>17.91</v>
      </c>
      <c r="N745" t="s">
        <v>6216</v>
      </c>
      <c r="O745" t="s">
        <v>6203</v>
      </c>
    </row>
    <row r="746" spans="1:15" x14ac:dyDescent="0.3">
      <c r="A746" t="s">
        <v>1459</v>
      </c>
      <c r="B746" s="7">
        <v>43539</v>
      </c>
      <c r="C746" s="10">
        <f>YEAR(Orders[[#This Row],[Order_Date]])</f>
        <v>2019</v>
      </c>
      <c r="D746" t="s">
        <v>1460</v>
      </c>
      <c r="E746" t="s">
        <v>175</v>
      </c>
      <c r="F746" s="10">
        <v>6</v>
      </c>
      <c r="G746" t="s">
        <v>6642</v>
      </c>
      <c r="H746" t="s">
        <v>7547</v>
      </c>
      <c r="I746" t="s">
        <v>2820</v>
      </c>
      <c r="J746" t="s">
        <v>1940</v>
      </c>
      <c r="K746" t="s">
        <v>1941</v>
      </c>
      <c r="L746" s="4">
        <v>2.9849999999999999</v>
      </c>
      <c r="M746" s="4">
        <v>17.91</v>
      </c>
      <c r="N746" t="s">
        <v>6208</v>
      </c>
      <c r="O746" t="s">
        <v>6201</v>
      </c>
    </row>
    <row r="747" spans="1:15" x14ac:dyDescent="0.3">
      <c r="A747" t="s">
        <v>1461</v>
      </c>
      <c r="B747" s="7">
        <v>44557</v>
      </c>
      <c r="C747" s="10">
        <f>YEAR(Orders[[#This Row],[Order_Date]])</f>
        <v>2021</v>
      </c>
      <c r="D747" t="s">
        <v>1462</v>
      </c>
      <c r="E747" t="s">
        <v>29</v>
      </c>
      <c r="F747" s="10">
        <v>2</v>
      </c>
      <c r="G747" t="s">
        <v>7548</v>
      </c>
      <c r="H747" t="s">
        <v>7549</v>
      </c>
      <c r="I747" t="s">
        <v>5161</v>
      </c>
      <c r="J747" t="s">
        <v>1948</v>
      </c>
      <c r="K747" t="s">
        <v>1950</v>
      </c>
      <c r="L747" s="4">
        <v>7.29</v>
      </c>
      <c r="M747" s="4">
        <v>14.58</v>
      </c>
      <c r="N747" t="s">
        <v>6216</v>
      </c>
      <c r="O747" t="s">
        <v>6202</v>
      </c>
    </row>
    <row r="748" spans="1:15" x14ac:dyDescent="0.3">
      <c r="A748" t="s">
        <v>1463</v>
      </c>
      <c r="B748" s="7">
        <v>43741</v>
      </c>
      <c r="C748" s="10">
        <f>YEAR(Orders[[#This Row],[Order_Date]])</f>
        <v>2019</v>
      </c>
      <c r="D748" t="s">
        <v>1464</v>
      </c>
      <c r="E748" t="s">
        <v>74</v>
      </c>
      <c r="F748" s="10">
        <v>3</v>
      </c>
      <c r="G748" t="s">
        <v>7550</v>
      </c>
      <c r="H748" t="s">
        <v>7551</v>
      </c>
      <c r="I748" t="s">
        <v>5167</v>
      </c>
      <c r="J748" t="s">
        <v>1948</v>
      </c>
      <c r="K748" t="s">
        <v>1950</v>
      </c>
      <c r="L748" s="4">
        <v>11.25</v>
      </c>
      <c r="M748" s="4">
        <v>33.75</v>
      </c>
      <c r="N748" t="s">
        <v>6208</v>
      </c>
      <c r="O748" t="s">
        <v>6203</v>
      </c>
    </row>
    <row r="749" spans="1:15" x14ac:dyDescent="0.3">
      <c r="A749" t="s">
        <v>1465</v>
      </c>
      <c r="B749" s="7">
        <v>43501</v>
      </c>
      <c r="C749" s="10">
        <f>YEAR(Orders[[#This Row],[Order_Date]])</f>
        <v>2019</v>
      </c>
      <c r="D749" t="s">
        <v>1466</v>
      </c>
      <c r="E749" t="s">
        <v>91</v>
      </c>
      <c r="F749" s="10">
        <v>4</v>
      </c>
      <c r="G749" t="s">
        <v>6718</v>
      </c>
      <c r="H749" t="s">
        <v>7552</v>
      </c>
      <c r="I749" t="s">
        <v>5172</v>
      </c>
      <c r="J749" t="s">
        <v>1948</v>
      </c>
      <c r="K749" t="s">
        <v>1941</v>
      </c>
      <c r="L749" s="4">
        <v>8.73</v>
      </c>
      <c r="M749" s="4">
        <v>34.92</v>
      </c>
      <c r="N749" t="s">
        <v>6208</v>
      </c>
      <c r="O749" t="s">
        <v>6204</v>
      </c>
    </row>
    <row r="750" spans="1:15" x14ac:dyDescent="0.3">
      <c r="A750" t="s">
        <v>1467</v>
      </c>
      <c r="B750" s="7">
        <v>44074</v>
      </c>
      <c r="C750" s="10">
        <f>YEAR(Orders[[#This Row],[Order_Date]])</f>
        <v>2020</v>
      </c>
      <c r="D750" t="s">
        <v>1468</v>
      </c>
      <c r="E750" t="s">
        <v>29</v>
      </c>
      <c r="F750" s="10">
        <v>2</v>
      </c>
      <c r="G750" t="s">
        <v>6525</v>
      </c>
      <c r="H750" t="s">
        <v>7553</v>
      </c>
      <c r="I750" t="s">
        <v>2003</v>
      </c>
      <c r="J750" t="s">
        <v>1940</v>
      </c>
      <c r="K750" t="s">
        <v>1950</v>
      </c>
      <c r="L750" s="4">
        <v>7.29</v>
      </c>
      <c r="M750" s="4">
        <v>14.58</v>
      </c>
      <c r="N750" t="s">
        <v>6216</v>
      </c>
      <c r="O750" t="s">
        <v>6202</v>
      </c>
    </row>
    <row r="751" spans="1:15" x14ac:dyDescent="0.3">
      <c r="A751" t="s">
        <v>1469</v>
      </c>
      <c r="B751" s="7">
        <v>44209</v>
      </c>
      <c r="C751" s="10">
        <f>YEAR(Orders[[#This Row],[Order_Date]])</f>
        <v>2021</v>
      </c>
      <c r="D751" t="s">
        <v>1470</v>
      </c>
      <c r="E751" t="s">
        <v>114</v>
      </c>
      <c r="F751" s="10">
        <v>2</v>
      </c>
      <c r="G751" t="s">
        <v>7554</v>
      </c>
      <c r="H751" t="s">
        <v>7555</v>
      </c>
      <c r="I751" t="s">
        <v>5182</v>
      </c>
      <c r="J751" t="s">
        <v>1948</v>
      </c>
      <c r="K751" t="s">
        <v>1941</v>
      </c>
      <c r="L751" s="4">
        <v>2.6849999999999996</v>
      </c>
      <c r="M751" s="4">
        <v>5.3699999999999992</v>
      </c>
      <c r="N751" t="s">
        <v>6216</v>
      </c>
      <c r="O751" t="s">
        <v>6201</v>
      </c>
    </row>
    <row r="752" spans="1:15" x14ac:dyDescent="0.3">
      <c r="A752" t="s">
        <v>1471</v>
      </c>
      <c r="B752" s="7">
        <v>44277</v>
      </c>
      <c r="C752" s="10">
        <f>YEAR(Orders[[#This Row],[Order_Date]])</f>
        <v>2021</v>
      </c>
      <c r="D752" t="s">
        <v>1472</v>
      </c>
      <c r="E752" t="s">
        <v>35</v>
      </c>
      <c r="F752" s="10">
        <v>1</v>
      </c>
      <c r="G752" t="s">
        <v>7422</v>
      </c>
      <c r="H752" t="s">
        <v>7556</v>
      </c>
      <c r="I752" t="s">
        <v>2265</v>
      </c>
      <c r="J752" t="s">
        <v>1940</v>
      </c>
      <c r="K752" t="s">
        <v>1941</v>
      </c>
      <c r="L752" s="4">
        <v>5.97</v>
      </c>
      <c r="M752" s="4">
        <v>5.97</v>
      </c>
      <c r="N752" t="s">
        <v>6208</v>
      </c>
      <c r="O752" t="s">
        <v>6201</v>
      </c>
    </row>
    <row r="753" spans="1:15" x14ac:dyDescent="0.3">
      <c r="A753" t="s">
        <v>1473</v>
      </c>
      <c r="B753" s="7">
        <v>43847</v>
      </c>
      <c r="C753" s="10">
        <f>YEAR(Orders[[#This Row],[Order_Date]])</f>
        <v>2020</v>
      </c>
      <c r="D753" t="s">
        <v>1474</v>
      </c>
      <c r="E753" t="s">
        <v>96</v>
      </c>
      <c r="F753" s="10">
        <v>2</v>
      </c>
      <c r="G753" t="s">
        <v>7557</v>
      </c>
      <c r="H753" t="s">
        <v>7558</v>
      </c>
      <c r="I753" t="s">
        <v>2775</v>
      </c>
      <c r="J753" t="s">
        <v>1940</v>
      </c>
      <c r="K753" t="s">
        <v>1950</v>
      </c>
      <c r="L753" s="4">
        <v>9.51</v>
      </c>
      <c r="M753" s="4">
        <v>19.02</v>
      </c>
      <c r="N753" t="s">
        <v>6211</v>
      </c>
      <c r="O753" t="s">
        <v>6204</v>
      </c>
    </row>
    <row r="754" spans="1:15" x14ac:dyDescent="0.3">
      <c r="A754" t="s">
        <v>1475</v>
      </c>
      <c r="B754" s="7">
        <v>43648</v>
      </c>
      <c r="C754" s="10">
        <f>YEAR(Orders[[#This Row],[Order_Date]])</f>
        <v>2019</v>
      </c>
      <c r="D754" t="s">
        <v>1476</v>
      </c>
      <c r="E754" t="s">
        <v>22</v>
      </c>
      <c r="F754" s="10">
        <v>2</v>
      </c>
      <c r="G754" t="s">
        <v>7559</v>
      </c>
      <c r="H754" t="s">
        <v>7560</v>
      </c>
      <c r="I754" t="s">
        <v>2265</v>
      </c>
      <c r="J754" t="s">
        <v>1940</v>
      </c>
      <c r="K754" t="s">
        <v>1941</v>
      </c>
      <c r="L754" s="4">
        <v>13.75</v>
      </c>
      <c r="M754" s="4">
        <v>27.5</v>
      </c>
      <c r="N754" t="s">
        <v>6208</v>
      </c>
      <c r="O754" t="s">
        <v>6202</v>
      </c>
    </row>
    <row r="755" spans="1:15" x14ac:dyDescent="0.3">
      <c r="A755" t="s">
        <v>1477</v>
      </c>
      <c r="B755" s="7">
        <v>44704</v>
      </c>
      <c r="C755" s="10">
        <f>YEAR(Orders[[#This Row],[Order_Date]])</f>
        <v>2022</v>
      </c>
      <c r="D755" t="s">
        <v>1478</v>
      </c>
      <c r="E755" t="s">
        <v>85</v>
      </c>
      <c r="F755" s="10">
        <v>5</v>
      </c>
      <c r="G755" t="s">
        <v>7561</v>
      </c>
      <c r="H755" t="s">
        <v>7562</v>
      </c>
      <c r="I755" t="s">
        <v>3098</v>
      </c>
      <c r="J755" t="s">
        <v>1940</v>
      </c>
      <c r="K755" t="s">
        <v>1950</v>
      </c>
      <c r="L755" s="4">
        <v>5.97</v>
      </c>
      <c r="M755" s="4">
        <v>29.849999999999998</v>
      </c>
      <c r="N755" t="s">
        <v>6216</v>
      </c>
      <c r="O755" t="s">
        <v>6203</v>
      </c>
    </row>
    <row r="756" spans="1:15" x14ac:dyDescent="0.3">
      <c r="A756" t="s">
        <v>1479</v>
      </c>
      <c r="B756" s="7">
        <v>44726</v>
      </c>
      <c r="C756" s="10">
        <f>YEAR(Orders[[#This Row],[Order_Date]])</f>
        <v>2022</v>
      </c>
      <c r="D756" t="s">
        <v>1357</v>
      </c>
      <c r="E756" t="s">
        <v>67</v>
      </c>
      <c r="F756" s="10">
        <v>6</v>
      </c>
      <c r="G756" t="s">
        <v>7454</v>
      </c>
      <c r="H756" t="s">
        <v>7455</v>
      </c>
      <c r="I756" t="s">
        <v>2365</v>
      </c>
      <c r="J756" t="s">
        <v>1948</v>
      </c>
      <c r="K756" t="s">
        <v>1950</v>
      </c>
      <c r="L756" s="4">
        <v>2.9849999999999999</v>
      </c>
      <c r="M756" s="4">
        <v>17.91</v>
      </c>
      <c r="N756" t="s">
        <v>6216</v>
      </c>
      <c r="O756" t="s">
        <v>6203</v>
      </c>
    </row>
    <row r="757" spans="1:15" x14ac:dyDescent="0.3">
      <c r="A757" t="s">
        <v>1480</v>
      </c>
      <c r="B757" s="7">
        <v>44397</v>
      </c>
      <c r="C757" s="10">
        <f>YEAR(Orders[[#This Row],[Order_Date]])</f>
        <v>2021</v>
      </c>
      <c r="D757" t="s">
        <v>1481</v>
      </c>
      <c r="E757" t="s">
        <v>32</v>
      </c>
      <c r="F757" s="10">
        <v>6</v>
      </c>
      <c r="G757" t="s">
        <v>7563</v>
      </c>
      <c r="H757" t="s">
        <v>6592</v>
      </c>
      <c r="I757" t="s">
        <v>2324</v>
      </c>
      <c r="J757" t="s">
        <v>1940</v>
      </c>
      <c r="K757" t="s">
        <v>1950</v>
      </c>
      <c r="L757" s="4">
        <v>4.7549999999999999</v>
      </c>
      <c r="M757" s="4">
        <v>28.53</v>
      </c>
      <c r="N757" t="s">
        <v>6211</v>
      </c>
      <c r="O757" t="s">
        <v>6204</v>
      </c>
    </row>
    <row r="758" spans="1:15" x14ac:dyDescent="0.3">
      <c r="A758" t="s">
        <v>1482</v>
      </c>
      <c r="B758" s="7">
        <v>44715</v>
      </c>
      <c r="C758" s="10">
        <f>YEAR(Orders[[#This Row],[Order_Date]])</f>
        <v>2022</v>
      </c>
      <c r="D758" t="s">
        <v>1483</v>
      </c>
      <c r="E758" t="s">
        <v>192</v>
      </c>
      <c r="F758" s="10">
        <v>4</v>
      </c>
      <c r="G758" t="s">
        <v>7564</v>
      </c>
      <c r="H758" t="s">
        <v>7565</v>
      </c>
      <c r="I758" t="s">
        <v>3686</v>
      </c>
      <c r="J758" t="s">
        <v>1940</v>
      </c>
      <c r="K758" t="s">
        <v>1941</v>
      </c>
      <c r="L758" s="4">
        <v>8.9499999999999993</v>
      </c>
      <c r="M758" s="4">
        <v>35.799999999999997</v>
      </c>
      <c r="N758" t="s">
        <v>6216</v>
      </c>
      <c r="O758" t="s">
        <v>6201</v>
      </c>
    </row>
    <row r="759" spans="1:15" x14ac:dyDescent="0.3">
      <c r="A759" t="s">
        <v>1484</v>
      </c>
      <c r="B759" s="7">
        <v>43977</v>
      </c>
      <c r="C759" s="10">
        <f>YEAR(Orders[[#This Row],[Order_Date]])</f>
        <v>2020</v>
      </c>
      <c r="D759" t="s">
        <v>1485</v>
      </c>
      <c r="E759" t="s">
        <v>85</v>
      </c>
      <c r="F759" s="10">
        <v>3</v>
      </c>
      <c r="G759" t="s">
        <v>7566</v>
      </c>
      <c r="H759" t="s">
        <v>7567</v>
      </c>
      <c r="I759" t="s">
        <v>5214</v>
      </c>
      <c r="J759" t="s">
        <v>1940</v>
      </c>
      <c r="K759" t="s">
        <v>1941</v>
      </c>
      <c r="L759" s="4">
        <v>5.97</v>
      </c>
      <c r="M759" s="4">
        <v>17.91</v>
      </c>
      <c r="N759" t="s">
        <v>6216</v>
      </c>
      <c r="O759" t="s">
        <v>6203</v>
      </c>
    </row>
    <row r="760" spans="1:15" x14ac:dyDescent="0.3">
      <c r="A760" t="s">
        <v>1486</v>
      </c>
      <c r="B760" s="7">
        <v>43672</v>
      </c>
      <c r="C760" s="10">
        <f>YEAR(Orders[[#This Row],[Order_Date]])</f>
        <v>2019</v>
      </c>
      <c r="D760" t="s">
        <v>1487</v>
      </c>
      <c r="E760" t="s">
        <v>192</v>
      </c>
      <c r="F760" s="10">
        <v>1</v>
      </c>
      <c r="G760" t="s">
        <v>7568</v>
      </c>
      <c r="H760" t="s">
        <v>7569</v>
      </c>
      <c r="I760" t="s">
        <v>2012</v>
      </c>
      <c r="J760" t="s">
        <v>1940</v>
      </c>
      <c r="K760" t="s">
        <v>1950</v>
      </c>
      <c r="L760" s="4">
        <v>8.9499999999999993</v>
      </c>
      <c r="M760" s="4">
        <v>8.9499999999999993</v>
      </c>
      <c r="N760" t="s">
        <v>6216</v>
      </c>
      <c r="O760" t="s">
        <v>6201</v>
      </c>
    </row>
    <row r="761" spans="1:15" x14ac:dyDescent="0.3">
      <c r="A761" t="s">
        <v>1488</v>
      </c>
      <c r="B761" s="7">
        <v>44126</v>
      </c>
      <c r="C761" s="10">
        <f>YEAR(Orders[[#This Row],[Order_Date]])</f>
        <v>2020</v>
      </c>
      <c r="D761" t="s">
        <v>1489</v>
      </c>
      <c r="E761" t="s">
        <v>122</v>
      </c>
      <c r="F761" s="10">
        <v>1</v>
      </c>
      <c r="G761" t="s">
        <v>2324</v>
      </c>
      <c r="H761" t="s">
        <v>7570</v>
      </c>
      <c r="I761" t="s">
        <v>5222</v>
      </c>
      <c r="J761" t="s">
        <v>1940</v>
      </c>
      <c r="K761" t="s">
        <v>1941</v>
      </c>
      <c r="L761" s="4">
        <v>29.784999999999997</v>
      </c>
      <c r="M761" s="4">
        <v>29.784999999999997</v>
      </c>
      <c r="N761" t="s">
        <v>6216</v>
      </c>
      <c r="O761" t="s">
        <v>6204</v>
      </c>
    </row>
    <row r="762" spans="1:15" x14ac:dyDescent="0.3">
      <c r="A762" t="s">
        <v>1490</v>
      </c>
      <c r="B762" s="7">
        <v>44189</v>
      </c>
      <c r="C762" s="10">
        <f>YEAR(Orders[[#This Row],[Order_Date]])</f>
        <v>2020</v>
      </c>
      <c r="D762" t="s">
        <v>1491</v>
      </c>
      <c r="E762" t="s">
        <v>189</v>
      </c>
      <c r="F762" s="10">
        <v>5</v>
      </c>
      <c r="G762" t="s">
        <v>7571</v>
      </c>
      <c r="H762" t="s">
        <v>7572</v>
      </c>
      <c r="I762" t="s">
        <v>2693</v>
      </c>
      <c r="J762" t="s">
        <v>1940</v>
      </c>
      <c r="K762" t="s">
        <v>1950</v>
      </c>
      <c r="L762" s="4">
        <v>8.91</v>
      </c>
      <c r="M762" s="4">
        <v>44.55</v>
      </c>
      <c r="N762" t="s">
        <v>6211</v>
      </c>
      <c r="O762" t="s">
        <v>6202</v>
      </c>
    </row>
    <row r="763" spans="1:15" x14ac:dyDescent="0.3">
      <c r="A763" t="s">
        <v>1492</v>
      </c>
      <c r="B763" s="7">
        <v>43714</v>
      </c>
      <c r="C763" s="10">
        <f>YEAR(Orders[[#This Row],[Order_Date]])</f>
        <v>2019</v>
      </c>
      <c r="D763" t="s">
        <v>1493</v>
      </c>
      <c r="E763" t="s">
        <v>150</v>
      </c>
      <c r="F763" s="10">
        <v>6</v>
      </c>
      <c r="G763" t="s">
        <v>7573</v>
      </c>
      <c r="H763" t="s">
        <v>7574</v>
      </c>
      <c r="I763" t="s">
        <v>5229</v>
      </c>
      <c r="J763" t="s">
        <v>1940</v>
      </c>
      <c r="K763" t="s">
        <v>1941</v>
      </c>
      <c r="L763" s="4">
        <v>14.85</v>
      </c>
      <c r="M763" s="4">
        <v>89.1</v>
      </c>
      <c r="N763" t="s">
        <v>6211</v>
      </c>
      <c r="O763" t="s">
        <v>6202</v>
      </c>
    </row>
    <row r="764" spans="1:15" x14ac:dyDescent="0.3">
      <c r="A764" t="s">
        <v>1494</v>
      </c>
      <c r="B764" s="7">
        <v>43563</v>
      </c>
      <c r="C764" s="10">
        <f>YEAR(Orders[[#This Row],[Order_Date]])</f>
        <v>2019</v>
      </c>
      <c r="D764" t="s">
        <v>1495</v>
      </c>
      <c r="E764" t="s">
        <v>91</v>
      </c>
      <c r="F764" s="10">
        <v>5</v>
      </c>
      <c r="G764" t="s">
        <v>7575</v>
      </c>
      <c r="H764" t="s">
        <v>7576</v>
      </c>
      <c r="I764" t="s">
        <v>4421</v>
      </c>
      <c r="J764" t="s">
        <v>2115</v>
      </c>
      <c r="K764" t="s">
        <v>1950</v>
      </c>
      <c r="L764" s="4">
        <v>8.73</v>
      </c>
      <c r="M764" s="4">
        <v>43.650000000000006</v>
      </c>
      <c r="N764" t="s">
        <v>6208</v>
      </c>
      <c r="O764" t="s">
        <v>6204</v>
      </c>
    </row>
    <row r="765" spans="1:15" x14ac:dyDescent="0.3">
      <c r="A765" t="s">
        <v>1496</v>
      </c>
      <c r="B765" s="7">
        <v>44587</v>
      </c>
      <c r="C765" s="10">
        <f>YEAR(Orders[[#This Row],[Order_Date]])</f>
        <v>2022</v>
      </c>
      <c r="D765" t="s">
        <v>1497</v>
      </c>
      <c r="E765" t="s">
        <v>205</v>
      </c>
      <c r="F765" s="10">
        <v>3</v>
      </c>
      <c r="G765" t="s">
        <v>7577</v>
      </c>
      <c r="H765" t="s">
        <v>7578</v>
      </c>
      <c r="I765" t="s">
        <v>2265</v>
      </c>
      <c r="J765" t="s">
        <v>1940</v>
      </c>
      <c r="K765" t="s">
        <v>1950</v>
      </c>
      <c r="L765" s="4">
        <v>7.77</v>
      </c>
      <c r="M765" s="4">
        <v>23.31</v>
      </c>
      <c r="N765" t="s">
        <v>6211</v>
      </c>
      <c r="O765" t="s">
        <v>6203</v>
      </c>
    </row>
    <row r="766" spans="1:15" x14ac:dyDescent="0.3">
      <c r="A766" t="s">
        <v>1498</v>
      </c>
      <c r="B766" s="7">
        <v>43797</v>
      </c>
      <c r="C766" s="10">
        <f>YEAR(Orders[[#This Row],[Order_Date]])</f>
        <v>2019</v>
      </c>
      <c r="D766" t="s">
        <v>1499</v>
      </c>
      <c r="E766" t="s">
        <v>217</v>
      </c>
      <c r="F766" s="10">
        <v>6</v>
      </c>
      <c r="G766" t="s">
        <v>7579</v>
      </c>
      <c r="H766" t="s">
        <v>7580</v>
      </c>
      <c r="I766" t="s">
        <v>2549</v>
      </c>
      <c r="J766" t="s">
        <v>1940</v>
      </c>
      <c r="K766" t="s">
        <v>1941</v>
      </c>
      <c r="L766" s="4">
        <v>29.784999999999997</v>
      </c>
      <c r="M766" s="4">
        <v>178.70999999999998</v>
      </c>
      <c r="N766" t="s">
        <v>6211</v>
      </c>
      <c r="O766" t="s">
        <v>6203</v>
      </c>
    </row>
    <row r="767" spans="1:15" x14ac:dyDescent="0.3">
      <c r="A767" t="s">
        <v>1500</v>
      </c>
      <c r="B767" s="7">
        <v>43667</v>
      </c>
      <c r="C767" s="10">
        <f>YEAR(Orders[[#This Row],[Order_Date]])</f>
        <v>2019</v>
      </c>
      <c r="D767" t="s">
        <v>1501</v>
      </c>
      <c r="E767" t="s">
        <v>15</v>
      </c>
      <c r="F767" s="10">
        <v>6</v>
      </c>
      <c r="G767" t="s">
        <v>7581</v>
      </c>
      <c r="H767" t="s">
        <v>7582</v>
      </c>
      <c r="I767" t="s">
        <v>2790</v>
      </c>
      <c r="J767" t="s">
        <v>1940</v>
      </c>
      <c r="K767" t="s">
        <v>1941</v>
      </c>
      <c r="L767" s="4">
        <v>9.9499999999999993</v>
      </c>
      <c r="M767" s="4">
        <v>59.699999999999996</v>
      </c>
      <c r="N767" t="s">
        <v>6208</v>
      </c>
      <c r="O767" t="s">
        <v>6201</v>
      </c>
    </row>
    <row r="768" spans="1:15" x14ac:dyDescent="0.3">
      <c r="A768" t="s">
        <v>1500</v>
      </c>
      <c r="B768" s="7">
        <v>43667</v>
      </c>
      <c r="C768" s="10">
        <f>YEAR(Orders[[#This Row],[Order_Date]])</f>
        <v>2019</v>
      </c>
      <c r="D768" t="s">
        <v>1501</v>
      </c>
      <c r="E768" t="s">
        <v>205</v>
      </c>
      <c r="F768" s="10">
        <v>2</v>
      </c>
      <c r="G768" t="s">
        <v>7581</v>
      </c>
      <c r="H768" t="s">
        <v>7582</v>
      </c>
      <c r="I768" t="s">
        <v>2790</v>
      </c>
      <c r="J768" t="s">
        <v>1940</v>
      </c>
      <c r="K768" t="s">
        <v>1941</v>
      </c>
      <c r="L768" s="4">
        <v>7.77</v>
      </c>
      <c r="M768" s="4">
        <v>15.54</v>
      </c>
      <c r="N768" t="s">
        <v>6211</v>
      </c>
      <c r="O768" t="s">
        <v>6203</v>
      </c>
    </row>
    <row r="769" spans="1:15" x14ac:dyDescent="0.3">
      <c r="A769" t="s">
        <v>1502</v>
      </c>
      <c r="B769" s="7">
        <v>44267</v>
      </c>
      <c r="C769" s="10">
        <f>YEAR(Orders[[#This Row],[Order_Date]])</f>
        <v>2021</v>
      </c>
      <c r="D769" t="s">
        <v>1481</v>
      </c>
      <c r="E769" t="s">
        <v>217</v>
      </c>
      <c r="F769" s="10">
        <v>3</v>
      </c>
      <c r="G769" t="s">
        <v>7563</v>
      </c>
      <c r="H769" t="s">
        <v>6592</v>
      </c>
      <c r="I769" t="s">
        <v>2324</v>
      </c>
      <c r="J769" t="s">
        <v>1940</v>
      </c>
      <c r="K769" t="s">
        <v>1950</v>
      </c>
      <c r="L769" s="4">
        <v>29.784999999999997</v>
      </c>
      <c r="M769" s="4">
        <v>89.35499999999999</v>
      </c>
      <c r="N769" t="s">
        <v>6211</v>
      </c>
      <c r="O769" t="s">
        <v>6203</v>
      </c>
    </row>
    <row r="770" spans="1:15" x14ac:dyDescent="0.3">
      <c r="A770" t="s">
        <v>1503</v>
      </c>
      <c r="B770" s="7">
        <v>44562</v>
      </c>
      <c r="C770" s="10">
        <f>YEAR(Orders[[#This Row],[Order_Date]])</f>
        <v>2022</v>
      </c>
      <c r="D770" t="s">
        <v>1481</v>
      </c>
      <c r="E770" t="s">
        <v>202</v>
      </c>
      <c r="F770" s="10">
        <v>2</v>
      </c>
      <c r="G770" t="s">
        <v>7563</v>
      </c>
      <c r="H770" t="s">
        <v>6592</v>
      </c>
      <c r="I770" t="s">
        <v>2324</v>
      </c>
      <c r="J770" t="s">
        <v>1940</v>
      </c>
      <c r="K770" t="s">
        <v>1950</v>
      </c>
      <c r="L770" s="4">
        <v>11.95</v>
      </c>
      <c r="M770" s="4">
        <v>23.9</v>
      </c>
      <c r="N770" t="s">
        <v>6211</v>
      </c>
      <c r="O770" t="s">
        <v>6201</v>
      </c>
    </row>
    <row r="771" spans="1:15" x14ac:dyDescent="0.3">
      <c r="A771" t="s">
        <v>1504</v>
      </c>
      <c r="B771" s="7">
        <v>43912</v>
      </c>
      <c r="C771" s="10">
        <f>YEAR(Orders[[#This Row],[Order_Date]])</f>
        <v>2020</v>
      </c>
      <c r="D771" t="s">
        <v>1505</v>
      </c>
      <c r="E771" t="s">
        <v>54</v>
      </c>
      <c r="F771" s="10">
        <v>6</v>
      </c>
      <c r="G771" t="s">
        <v>7583</v>
      </c>
      <c r="H771" t="s">
        <v>7584</v>
      </c>
      <c r="I771" t="s">
        <v>2171</v>
      </c>
      <c r="J771" t="s">
        <v>2115</v>
      </c>
      <c r="K771" t="s">
        <v>1950</v>
      </c>
      <c r="L771" s="4">
        <v>22.884999999999998</v>
      </c>
      <c r="M771" s="4">
        <v>137.31</v>
      </c>
      <c r="N771" t="s">
        <v>6208</v>
      </c>
      <c r="O771" t="s">
        <v>6201</v>
      </c>
    </row>
    <row r="772" spans="1:15" x14ac:dyDescent="0.3">
      <c r="A772" t="s">
        <v>1506</v>
      </c>
      <c r="B772" s="7">
        <v>44092</v>
      </c>
      <c r="C772" s="10">
        <f>YEAR(Orders[[#This Row],[Order_Date]])</f>
        <v>2020</v>
      </c>
      <c r="D772" t="s">
        <v>1507</v>
      </c>
      <c r="E772" t="s">
        <v>40</v>
      </c>
      <c r="F772" s="10">
        <v>1</v>
      </c>
      <c r="G772" t="s">
        <v>7585</v>
      </c>
      <c r="H772" t="s">
        <v>7586</v>
      </c>
      <c r="I772" t="s">
        <v>1961</v>
      </c>
      <c r="J772" t="s">
        <v>1940</v>
      </c>
      <c r="K772" t="s">
        <v>1950</v>
      </c>
      <c r="L772" s="4">
        <v>9.9499999999999993</v>
      </c>
      <c r="M772" s="4">
        <v>9.9499999999999993</v>
      </c>
      <c r="N772" t="s">
        <v>6216</v>
      </c>
      <c r="O772" t="s">
        <v>6203</v>
      </c>
    </row>
    <row r="773" spans="1:15" x14ac:dyDescent="0.3">
      <c r="A773" t="s">
        <v>1508</v>
      </c>
      <c r="B773" s="7">
        <v>43468</v>
      </c>
      <c r="C773" s="10">
        <f>YEAR(Orders[[#This Row],[Order_Date]])</f>
        <v>2019</v>
      </c>
      <c r="D773" t="s">
        <v>1509</v>
      </c>
      <c r="E773" t="s">
        <v>170</v>
      </c>
      <c r="F773" s="10">
        <v>3</v>
      </c>
      <c r="G773" t="s">
        <v>7587</v>
      </c>
      <c r="H773" t="s">
        <v>7588</v>
      </c>
      <c r="I773" t="s">
        <v>5270</v>
      </c>
      <c r="J773" t="s">
        <v>1940</v>
      </c>
      <c r="K773" t="s">
        <v>1950</v>
      </c>
      <c r="L773" s="4">
        <v>7.169999999999999</v>
      </c>
      <c r="M773" s="4">
        <v>21.509999999999998</v>
      </c>
      <c r="N773" t="s">
        <v>6211</v>
      </c>
      <c r="O773" t="s">
        <v>6201</v>
      </c>
    </row>
    <row r="774" spans="1:15" x14ac:dyDescent="0.3">
      <c r="A774" t="s">
        <v>1510</v>
      </c>
      <c r="B774" s="7">
        <v>44468</v>
      </c>
      <c r="C774" s="10">
        <f>YEAR(Orders[[#This Row],[Order_Date]])</f>
        <v>2021</v>
      </c>
      <c r="D774" t="s">
        <v>1511</v>
      </c>
      <c r="E774" t="s">
        <v>22</v>
      </c>
      <c r="F774" s="10">
        <v>6</v>
      </c>
      <c r="G774" t="s">
        <v>7589</v>
      </c>
      <c r="H774" t="s">
        <v>7590</v>
      </c>
      <c r="I774" t="s">
        <v>3315</v>
      </c>
      <c r="J774" t="s">
        <v>1940</v>
      </c>
      <c r="K774" t="s">
        <v>1950</v>
      </c>
      <c r="L774" s="4">
        <v>13.75</v>
      </c>
      <c r="M774" s="4">
        <v>82.5</v>
      </c>
      <c r="N774" t="s">
        <v>6208</v>
      </c>
      <c r="O774" t="s">
        <v>6202</v>
      </c>
    </row>
    <row r="775" spans="1:15" x14ac:dyDescent="0.3">
      <c r="A775" t="s">
        <v>1512</v>
      </c>
      <c r="B775" s="7">
        <v>44488</v>
      </c>
      <c r="C775" s="10">
        <f>YEAR(Orders[[#This Row],[Order_Date]])</f>
        <v>2021</v>
      </c>
      <c r="D775" t="s">
        <v>1513</v>
      </c>
      <c r="E775" t="s">
        <v>90</v>
      </c>
      <c r="F775" s="10">
        <v>2</v>
      </c>
      <c r="G775" t="s">
        <v>7591</v>
      </c>
      <c r="H775" t="s">
        <v>7592</v>
      </c>
      <c r="I775" t="s">
        <v>2313</v>
      </c>
      <c r="J775" t="s">
        <v>1948</v>
      </c>
      <c r="K775" t="s">
        <v>1950</v>
      </c>
      <c r="L775" s="4">
        <v>4.3650000000000002</v>
      </c>
      <c r="M775" s="4">
        <v>8.73</v>
      </c>
      <c r="N775" t="s">
        <v>6208</v>
      </c>
      <c r="O775" t="s">
        <v>6204</v>
      </c>
    </row>
    <row r="776" spans="1:15" x14ac:dyDescent="0.3">
      <c r="A776" t="s">
        <v>1514</v>
      </c>
      <c r="B776" s="7">
        <v>44756</v>
      </c>
      <c r="C776" s="10">
        <f>YEAR(Orders[[#This Row],[Order_Date]])</f>
        <v>2022</v>
      </c>
      <c r="D776" t="s">
        <v>1515</v>
      </c>
      <c r="E776" t="s">
        <v>15</v>
      </c>
      <c r="F776" s="10">
        <v>2</v>
      </c>
      <c r="G776" t="s">
        <v>7593</v>
      </c>
      <c r="H776" t="s">
        <v>7594</v>
      </c>
      <c r="I776" t="s">
        <v>2190</v>
      </c>
      <c r="J776" t="s">
        <v>1940</v>
      </c>
      <c r="K776" t="s">
        <v>1941</v>
      </c>
      <c r="L776" s="4">
        <v>9.9499999999999993</v>
      </c>
      <c r="M776" s="4">
        <v>19.899999999999999</v>
      </c>
      <c r="N776" t="s">
        <v>6208</v>
      </c>
      <c r="O776" t="s">
        <v>6201</v>
      </c>
    </row>
    <row r="777" spans="1:15" x14ac:dyDescent="0.3">
      <c r="A777" t="s">
        <v>1516</v>
      </c>
      <c r="B777" s="7">
        <v>44396</v>
      </c>
      <c r="C777" s="10">
        <f>YEAR(Orders[[#This Row],[Order_Date]])</f>
        <v>2021</v>
      </c>
      <c r="D777" t="s">
        <v>1517</v>
      </c>
      <c r="E777" t="s">
        <v>189</v>
      </c>
      <c r="F777" s="10">
        <v>2</v>
      </c>
      <c r="G777" t="s">
        <v>7385</v>
      </c>
      <c r="H777" t="s">
        <v>7595</v>
      </c>
      <c r="I777" t="s">
        <v>3784</v>
      </c>
      <c r="J777" t="s">
        <v>1940</v>
      </c>
      <c r="K777" t="s">
        <v>1941</v>
      </c>
      <c r="L777" s="4">
        <v>8.91</v>
      </c>
      <c r="M777" s="4">
        <v>17.82</v>
      </c>
      <c r="N777" t="s">
        <v>6211</v>
      </c>
      <c r="O777" t="s">
        <v>6202</v>
      </c>
    </row>
    <row r="778" spans="1:15" x14ac:dyDescent="0.3">
      <c r="A778" t="s">
        <v>1518</v>
      </c>
      <c r="B778" s="7">
        <v>44540</v>
      </c>
      <c r="C778" s="10">
        <f>YEAR(Orders[[#This Row],[Order_Date]])</f>
        <v>2021</v>
      </c>
      <c r="D778" t="s">
        <v>1519</v>
      </c>
      <c r="E778" t="s">
        <v>80</v>
      </c>
      <c r="F778" s="10">
        <v>3</v>
      </c>
      <c r="G778" t="s">
        <v>7596</v>
      </c>
      <c r="H778" t="s">
        <v>7493</v>
      </c>
      <c r="I778" t="s">
        <v>2324</v>
      </c>
      <c r="J778" t="s">
        <v>1940</v>
      </c>
      <c r="K778" t="s">
        <v>1950</v>
      </c>
      <c r="L778" s="4">
        <v>6.75</v>
      </c>
      <c r="M778" s="4">
        <v>20.25</v>
      </c>
      <c r="N778" t="s">
        <v>6208</v>
      </c>
      <c r="O778" t="s">
        <v>6203</v>
      </c>
    </row>
    <row r="779" spans="1:15" x14ac:dyDescent="0.3">
      <c r="A779" t="s">
        <v>1520</v>
      </c>
      <c r="B779" s="7">
        <v>43541</v>
      </c>
      <c r="C779" s="10">
        <f>YEAR(Orders[[#This Row],[Order_Date]])</f>
        <v>2019</v>
      </c>
      <c r="D779" t="s">
        <v>1521</v>
      </c>
      <c r="E779" t="s">
        <v>217</v>
      </c>
      <c r="F779" s="10">
        <v>2</v>
      </c>
      <c r="G779" t="s">
        <v>7397</v>
      </c>
      <c r="H779" t="s">
        <v>7597</v>
      </c>
      <c r="I779" t="s">
        <v>3324</v>
      </c>
      <c r="J779" t="s">
        <v>1940</v>
      </c>
      <c r="K779" t="s">
        <v>1950</v>
      </c>
      <c r="L779" s="4">
        <v>29.784999999999997</v>
      </c>
      <c r="M779" s="4">
        <v>59.569999999999993</v>
      </c>
      <c r="N779" t="s">
        <v>6211</v>
      </c>
      <c r="O779" t="s">
        <v>6203</v>
      </c>
    </row>
    <row r="780" spans="1:15" x14ac:dyDescent="0.3">
      <c r="A780" t="s">
        <v>1522</v>
      </c>
      <c r="B780" s="7">
        <v>43889</v>
      </c>
      <c r="C780" s="10">
        <f>YEAR(Orders[[#This Row],[Order_Date]])</f>
        <v>2020</v>
      </c>
      <c r="D780" t="s">
        <v>1523</v>
      </c>
      <c r="E780" t="s">
        <v>96</v>
      </c>
      <c r="F780" s="10">
        <v>2</v>
      </c>
      <c r="G780" t="s">
        <v>7598</v>
      </c>
      <c r="H780" t="s">
        <v>7599</v>
      </c>
      <c r="I780" t="s">
        <v>1975</v>
      </c>
      <c r="J780" t="s">
        <v>1940</v>
      </c>
      <c r="K780" t="s">
        <v>1941</v>
      </c>
      <c r="L780" s="4">
        <v>9.51</v>
      </c>
      <c r="M780" s="4">
        <v>19.02</v>
      </c>
      <c r="N780" t="s">
        <v>6211</v>
      </c>
      <c r="O780" t="s">
        <v>6204</v>
      </c>
    </row>
    <row r="781" spans="1:15" x14ac:dyDescent="0.3">
      <c r="A781" t="s">
        <v>1524</v>
      </c>
      <c r="B781" s="7">
        <v>43985</v>
      </c>
      <c r="C781" s="10">
        <f>YEAR(Orders[[#This Row],[Order_Date]])</f>
        <v>2020</v>
      </c>
      <c r="D781" t="s">
        <v>1525</v>
      </c>
      <c r="E781" t="s">
        <v>26</v>
      </c>
      <c r="F781" s="10">
        <v>6</v>
      </c>
      <c r="G781" t="s">
        <v>7600</v>
      </c>
      <c r="H781" t="s">
        <v>7601</v>
      </c>
      <c r="I781" t="s">
        <v>2712</v>
      </c>
      <c r="J781" t="s">
        <v>1940</v>
      </c>
      <c r="K781" t="s">
        <v>1941</v>
      </c>
      <c r="L781" s="4">
        <v>12.95</v>
      </c>
      <c r="M781" s="4">
        <v>77.699999999999989</v>
      </c>
      <c r="N781" t="s">
        <v>6216</v>
      </c>
      <c r="O781" t="s">
        <v>6204</v>
      </c>
    </row>
    <row r="782" spans="1:15" x14ac:dyDescent="0.3">
      <c r="A782" t="s">
        <v>1526</v>
      </c>
      <c r="B782" s="7">
        <v>43883</v>
      </c>
      <c r="C782" s="10">
        <f>YEAR(Orders[[#This Row],[Order_Date]])</f>
        <v>2020</v>
      </c>
      <c r="D782" t="s">
        <v>1527</v>
      </c>
      <c r="E782" t="s">
        <v>22</v>
      </c>
      <c r="F782" s="10">
        <v>3</v>
      </c>
      <c r="G782" t="s">
        <v>7602</v>
      </c>
      <c r="H782" t="s">
        <v>7603</v>
      </c>
      <c r="I782" t="s">
        <v>2136</v>
      </c>
      <c r="J782" t="s">
        <v>1940</v>
      </c>
      <c r="K782" t="s">
        <v>1950</v>
      </c>
      <c r="L782" s="4">
        <v>13.75</v>
      </c>
      <c r="M782" s="4">
        <v>41.25</v>
      </c>
      <c r="N782" t="s">
        <v>6208</v>
      </c>
      <c r="O782" t="s">
        <v>6202</v>
      </c>
    </row>
    <row r="783" spans="1:15" x14ac:dyDescent="0.3">
      <c r="A783" t="s">
        <v>1528</v>
      </c>
      <c r="B783" s="7">
        <v>43778</v>
      </c>
      <c r="C783" s="10">
        <f>YEAR(Orders[[#This Row],[Order_Date]])</f>
        <v>2019</v>
      </c>
      <c r="D783" t="s">
        <v>1529</v>
      </c>
      <c r="E783" t="s">
        <v>117</v>
      </c>
      <c r="F783" s="10">
        <v>4</v>
      </c>
      <c r="G783" t="s">
        <v>6763</v>
      </c>
      <c r="H783" t="s">
        <v>7604</v>
      </c>
      <c r="I783" t="s">
        <v>3681</v>
      </c>
      <c r="J783" t="s">
        <v>1940</v>
      </c>
      <c r="K783" t="s">
        <v>1950</v>
      </c>
      <c r="L783" s="4">
        <v>36.454999999999998</v>
      </c>
      <c r="M783" s="4">
        <v>145.82</v>
      </c>
      <c r="N783" t="s">
        <v>6211</v>
      </c>
      <c r="O783" t="s">
        <v>6204</v>
      </c>
    </row>
    <row r="784" spans="1:15" x14ac:dyDescent="0.3">
      <c r="A784" t="s">
        <v>1530</v>
      </c>
      <c r="B784" s="7">
        <v>43897</v>
      </c>
      <c r="C784" s="10">
        <f>YEAR(Orders[[#This Row],[Order_Date]])</f>
        <v>2020</v>
      </c>
      <c r="D784" t="s">
        <v>1531</v>
      </c>
      <c r="E784" t="s">
        <v>267</v>
      </c>
      <c r="F784" s="10">
        <v>6</v>
      </c>
      <c r="G784" t="s">
        <v>7605</v>
      </c>
      <c r="H784" t="s">
        <v>7606</v>
      </c>
      <c r="I784" t="s">
        <v>5312</v>
      </c>
      <c r="J784" t="s">
        <v>1948</v>
      </c>
      <c r="K784" t="s">
        <v>1950</v>
      </c>
      <c r="L784" s="4">
        <v>4.4550000000000001</v>
      </c>
      <c r="M784" s="4">
        <v>26.73</v>
      </c>
      <c r="N784" t="s">
        <v>6211</v>
      </c>
      <c r="O784" t="s">
        <v>6202</v>
      </c>
    </row>
    <row r="785" spans="1:15" x14ac:dyDescent="0.3">
      <c r="A785" t="s">
        <v>1532</v>
      </c>
      <c r="B785" s="7">
        <v>44312</v>
      </c>
      <c r="C785" s="10">
        <f>YEAR(Orders[[#This Row],[Order_Date]])</f>
        <v>2021</v>
      </c>
      <c r="D785" t="s">
        <v>1533</v>
      </c>
      <c r="E785" t="s">
        <v>91</v>
      </c>
      <c r="F785" s="10">
        <v>5</v>
      </c>
      <c r="G785" t="s">
        <v>7607</v>
      </c>
      <c r="H785" t="s">
        <v>7608</v>
      </c>
      <c r="I785" t="s">
        <v>2219</v>
      </c>
      <c r="J785" t="s">
        <v>1940</v>
      </c>
      <c r="K785" t="s">
        <v>1941</v>
      </c>
      <c r="L785" s="4">
        <v>8.73</v>
      </c>
      <c r="M785" s="4">
        <v>43.650000000000006</v>
      </c>
      <c r="N785" t="s">
        <v>6208</v>
      </c>
      <c r="O785" t="s">
        <v>6204</v>
      </c>
    </row>
    <row r="786" spans="1:15" x14ac:dyDescent="0.3">
      <c r="A786" t="s">
        <v>1534</v>
      </c>
      <c r="B786" s="7">
        <v>44511</v>
      </c>
      <c r="C786" s="10">
        <f>YEAR(Orders[[#This Row],[Order_Date]])</f>
        <v>2021</v>
      </c>
      <c r="D786" t="s">
        <v>1535</v>
      </c>
      <c r="E786" t="s">
        <v>145</v>
      </c>
      <c r="F786" s="10">
        <v>2</v>
      </c>
      <c r="G786" t="s">
        <v>7609</v>
      </c>
      <c r="H786" t="s">
        <v>7610</v>
      </c>
      <c r="I786" t="s">
        <v>2505</v>
      </c>
      <c r="J786" t="s">
        <v>1940</v>
      </c>
      <c r="K786" t="s">
        <v>1950</v>
      </c>
      <c r="L786" s="4">
        <v>15.85</v>
      </c>
      <c r="M786" s="4">
        <v>31.7</v>
      </c>
      <c r="N786" t="s">
        <v>6211</v>
      </c>
      <c r="O786" t="s">
        <v>6204</v>
      </c>
    </row>
    <row r="787" spans="1:15" x14ac:dyDescent="0.3">
      <c r="A787" t="s">
        <v>1536</v>
      </c>
      <c r="B787" s="7">
        <v>44362</v>
      </c>
      <c r="C787" s="10">
        <f>YEAR(Orders[[#This Row],[Order_Date]])</f>
        <v>2021</v>
      </c>
      <c r="D787" t="s">
        <v>1537</v>
      </c>
      <c r="E787" t="s">
        <v>131</v>
      </c>
      <c r="F787" s="10">
        <v>1</v>
      </c>
      <c r="G787" t="s">
        <v>7611</v>
      </c>
      <c r="H787" t="s">
        <v>7612</v>
      </c>
      <c r="I787" t="s">
        <v>3580</v>
      </c>
      <c r="J787" t="s">
        <v>1940</v>
      </c>
      <c r="K787" t="s">
        <v>1950</v>
      </c>
      <c r="L787" s="4">
        <v>22.884999999999998</v>
      </c>
      <c r="M787" s="4">
        <v>22.884999999999998</v>
      </c>
      <c r="N787" t="s">
        <v>6216</v>
      </c>
      <c r="O787" t="s">
        <v>6203</v>
      </c>
    </row>
    <row r="788" spans="1:15" x14ac:dyDescent="0.3">
      <c r="A788" t="s">
        <v>1538</v>
      </c>
      <c r="B788" s="7">
        <v>43888</v>
      </c>
      <c r="C788" s="10">
        <f>YEAR(Orders[[#This Row],[Order_Date]])</f>
        <v>2020</v>
      </c>
      <c r="D788" t="s">
        <v>1523</v>
      </c>
      <c r="E788" t="s">
        <v>543</v>
      </c>
      <c r="F788" s="10">
        <v>1</v>
      </c>
      <c r="G788" t="s">
        <v>7598</v>
      </c>
      <c r="H788" t="s">
        <v>7599</v>
      </c>
      <c r="I788" t="s">
        <v>1975</v>
      </c>
      <c r="J788" t="s">
        <v>1940</v>
      </c>
      <c r="K788" t="s">
        <v>1941</v>
      </c>
      <c r="L788" s="4">
        <v>27.945</v>
      </c>
      <c r="M788" s="4">
        <v>27.945</v>
      </c>
      <c r="N788" t="s">
        <v>6216</v>
      </c>
      <c r="O788" t="s">
        <v>6202</v>
      </c>
    </row>
    <row r="789" spans="1:15" x14ac:dyDescent="0.3">
      <c r="A789" t="s">
        <v>1539</v>
      </c>
      <c r="B789" s="7">
        <v>44305</v>
      </c>
      <c r="C789" s="10">
        <f>YEAR(Orders[[#This Row],[Order_Date]])</f>
        <v>2021</v>
      </c>
      <c r="D789" t="s">
        <v>1540</v>
      </c>
      <c r="E789" t="s">
        <v>22</v>
      </c>
      <c r="F789" s="10">
        <v>6</v>
      </c>
      <c r="G789" t="s">
        <v>7613</v>
      </c>
      <c r="H789" t="s">
        <v>7614</v>
      </c>
      <c r="I789" t="s">
        <v>2251</v>
      </c>
      <c r="J789" t="s">
        <v>1940</v>
      </c>
      <c r="K789" t="s">
        <v>1941</v>
      </c>
      <c r="L789" s="4">
        <v>13.75</v>
      </c>
      <c r="M789" s="4">
        <v>82.5</v>
      </c>
      <c r="N789" t="s">
        <v>6208</v>
      </c>
      <c r="O789" t="s">
        <v>6202</v>
      </c>
    </row>
    <row r="790" spans="1:15" x14ac:dyDescent="0.3">
      <c r="A790" t="s">
        <v>1541</v>
      </c>
      <c r="B790" s="7">
        <v>44771</v>
      </c>
      <c r="C790" s="10">
        <f>YEAR(Orders[[#This Row],[Order_Date]])</f>
        <v>2022</v>
      </c>
      <c r="D790" t="s">
        <v>1542</v>
      </c>
      <c r="E790" t="s">
        <v>54</v>
      </c>
      <c r="F790" s="10">
        <v>2</v>
      </c>
      <c r="G790" t="s">
        <v>7615</v>
      </c>
      <c r="H790" t="s">
        <v>7616</v>
      </c>
      <c r="I790" t="s">
        <v>5336</v>
      </c>
      <c r="J790" t="s">
        <v>1948</v>
      </c>
      <c r="K790" t="s">
        <v>1941</v>
      </c>
      <c r="L790" s="4">
        <v>22.884999999999998</v>
      </c>
      <c r="M790" s="4">
        <v>45.769999999999996</v>
      </c>
      <c r="N790" t="s">
        <v>6208</v>
      </c>
      <c r="O790" t="s">
        <v>6201</v>
      </c>
    </row>
    <row r="791" spans="1:15" x14ac:dyDescent="0.3">
      <c r="A791" t="s">
        <v>1543</v>
      </c>
      <c r="B791" s="7">
        <v>43485</v>
      </c>
      <c r="C791" s="10">
        <f>YEAR(Orders[[#This Row],[Order_Date]])</f>
        <v>2019</v>
      </c>
      <c r="D791" t="s">
        <v>1544</v>
      </c>
      <c r="E791" t="s">
        <v>19</v>
      </c>
      <c r="F791" s="10">
        <v>6</v>
      </c>
      <c r="G791" t="s">
        <v>7617</v>
      </c>
      <c r="H791" t="s">
        <v>7618</v>
      </c>
      <c r="I791" t="s">
        <v>2003</v>
      </c>
      <c r="J791" t="s">
        <v>1940</v>
      </c>
      <c r="K791" t="s">
        <v>1950</v>
      </c>
      <c r="L791" s="4">
        <v>12.95</v>
      </c>
      <c r="M791" s="4">
        <v>77.699999999999989</v>
      </c>
      <c r="N791" t="s">
        <v>6211</v>
      </c>
      <c r="O791" t="s">
        <v>6203</v>
      </c>
    </row>
    <row r="792" spans="1:15" x14ac:dyDescent="0.3">
      <c r="A792" t="s">
        <v>1545</v>
      </c>
      <c r="B792" s="7">
        <v>44613</v>
      </c>
      <c r="C792" s="10">
        <f>YEAR(Orders[[#This Row],[Order_Date]])</f>
        <v>2022</v>
      </c>
      <c r="D792" t="s">
        <v>1546</v>
      </c>
      <c r="E792" t="s">
        <v>205</v>
      </c>
      <c r="F792" s="10">
        <v>3</v>
      </c>
      <c r="G792" t="s">
        <v>7619</v>
      </c>
      <c r="H792" t="s">
        <v>7620</v>
      </c>
      <c r="I792" t="s">
        <v>5346</v>
      </c>
      <c r="J792" t="s">
        <v>1940</v>
      </c>
      <c r="K792" t="s">
        <v>1950</v>
      </c>
      <c r="L792" s="4">
        <v>7.77</v>
      </c>
      <c r="M792" s="4">
        <v>23.31</v>
      </c>
      <c r="N792" t="s">
        <v>6211</v>
      </c>
      <c r="O792" t="s">
        <v>6203</v>
      </c>
    </row>
    <row r="793" spans="1:15" x14ac:dyDescent="0.3">
      <c r="A793" t="s">
        <v>1547</v>
      </c>
      <c r="B793" s="7">
        <v>43954</v>
      </c>
      <c r="C793" s="10">
        <f>YEAR(Orders[[#This Row],[Order_Date]])</f>
        <v>2020</v>
      </c>
      <c r="D793" t="s">
        <v>1548</v>
      </c>
      <c r="E793" t="s">
        <v>32</v>
      </c>
      <c r="F793" s="10">
        <v>5</v>
      </c>
      <c r="G793" t="s">
        <v>7621</v>
      </c>
      <c r="H793" t="s">
        <v>7622</v>
      </c>
      <c r="I793" t="s">
        <v>2667</v>
      </c>
      <c r="J793" t="s">
        <v>1940</v>
      </c>
      <c r="K793" t="s">
        <v>1941</v>
      </c>
      <c r="L793" s="4">
        <v>4.7549999999999999</v>
      </c>
      <c r="M793" s="4">
        <v>23.774999999999999</v>
      </c>
      <c r="N793" t="s">
        <v>6211</v>
      </c>
      <c r="O793" t="s">
        <v>6204</v>
      </c>
    </row>
    <row r="794" spans="1:15" x14ac:dyDescent="0.3">
      <c r="A794" t="s">
        <v>1549</v>
      </c>
      <c r="B794" s="7">
        <v>43545</v>
      </c>
      <c r="C794" s="10">
        <f>YEAR(Orders[[#This Row],[Order_Date]])</f>
        <v>2019</v>
      </c>
      <c r="D794" t="s">
        <v>1550</v>
      </c>
      <c r="E794" t="s">
        <v>91</v>
      </c>
      <c r="F794" s="10">
        <v>6</v>
      </c>
      <c r="G794" t="s">
        <v>7623</v>
      </c>
      <c r="H794" t="s">
        <v>7624</v>
      </c>
      <c r="I794" t="s">
        <v>5355</v>
      </c>
      <c r="J794" t="s">
        <v>2115</v>
      </c>
      <c r="K794" t="s">
        <v>1941</v>
      </c>
      <c r="L794" s="4">
        <v>8.73</v>
      </c>
      <c r="M794" s="4">
        <v>52.38</v>
      </c>
      <c r="N794" t="s">
        <v>6208</v>
      </c>
      <c r="O794" t="s">
        <v>6204</v>
      </c>
    </row>
    <row r="795" spans="1:15" x14ac:dyDescent="0.3">
      <c r="A795" t="s">
        <v>1551</v>
      </c>
      <c r="B795" s="7">
        <v>43629</v>
      </c>
      <c r="C795" s="10">
        <f>YEAR(Orders[[#This Row],[Order_Date]])</f>
        <v>2019</v>
      </c>
      <c r="D795" t="s">
        <v>1552</v>
      </c>
      <c r="E795" t="s">
        <v>195</v>
      </c>
      <c r="F795" s="10">
        <v>5</v>
      </c>
      <c r="G795" t="s">
        <v>7625</v>
      </c>
      <c r="H795" t="s">
        <v>7626</v>
      </c>
      <c r="I795" t="s">
        <v>2642</v>
      </c>
      <c r="J795" t="s">
        <v>1940</v>
      </c>
      <c r="K795" t="s">
        <v>1950</v>
      </c>
      <c r="L795" s="4">
        <v>3.5849999999999995</v>
      </c>
      <c r="M795" s="4">
        <v>17.924999999999997</v>
      </c>
      <c r="N795" t="s">
        <v>6211</v>
      </c>
      <c r="O795" t="s">
        <v>6201</v>
      </c>
    </row>
    <row r="796" spans="1:15" x14ac:dyDescent="0.3">
      <c r="A796" t="s">
        <v>1553</v>
      </c>
      <c r="B796" s="7">
        <v>43987</v>
      </c>
      <c r="C796" s="10">
        <f>YEAR(Orders[[#This Row],[Order_Date]])</f>
        <v>2020</v>
      </c>
      <c r="D796" t="s">
        <v>1554</v>
      </c>
      <c r="E796" t="s">
        <v>217</v>
      </c>
      <c r="F796" s="10">
        <v>5</v>
      </c>
      <c r="G796" t="s">
        <v>6934</v>
      </c>
      <c r="H796" t="s">
        <v>7627</v>
      </c>
      <c r="I796" t="s">
        <v>5365</v>
      </c>
      <c r="J796" t="s">
        <v>1940</v>
      </c>
      <c r="K796" t="s">
        <v>1950</v>
      </c>
      <c r="L796" s="4">
        <v>29.784999999999997</v>
      </c>
      <c r="M796" s="4">
        <v>148.92499999999998</v>
      </c>
      <c r="N796" t="s">
        <v>6211</v>
      </c>
      <c r="O796" t="s">
        <v>6203</v>
      </c>
    </row>
    <row r="797" spans="1:15" x14ac:dyDescent="0.3">
      <c r="A797" t="s">
        <v>1555</v>
      </c>
      <c r="B797" s="7">
        <v>43540</v>
      </c>
      <c r="C797" s="10">
        <f>YEAR(Orders[[#This Row],[Order_Date]])</f>
        <v>2019</v>
      </c>
      <c r="D797" t="s">
        <v>1556</v>
      </c>
      <c r="E797" t="s">
        <v>170</v>
      </c>
      <c r="F797" s="10">
        <v>4</v>
      </c>
      <c r="G797" t="s">
        <v>7628</v>
      </c>
      <c r="H797" t="s">
        <v>7629</v>
      </c>
      <c r="I797" t="s">
        <v>3588</v>
      </c>
      <c r="J797" t="s">
        <v>1940</v>
      </c>
      <c r="K797" t="s">
        <v>1950</v>
      </c>
      <c r="L797" s="4">
        <v>7.169999999999999</v>
      </c>
      <c r="M797" s="4">
        <v>28.679999999999996</v>
      </c>
      <c r="N797" t="s">
        <v>6211</v>
      </c>
      <c r="O797" t="s">
        <v>6201</v>
      </c>
    </row>
    <row r="798" spans="1:15" x14ac:dyDescent="0.3">
      <c r="A798" t="s">
        <v>1557</v>
      </c>
      <c r="B798" s="7">
        <v>44533</v>
      </c>
      <c r="C798" s="10">
        <f>YEAR(Orders[[#This Row],[Order_Date]])</f>
        <v>2021</v>
      </c>
      <c r="D798" t="s">
        <v>1558</v>
      </c>
      <c r="E798" t="s">
        <v>96</v>
      </c>
      <c r="F798" s="10">
        <v>1</v>
      </c>
      <c r="G798" t="s">
        <v>7630</v>
      </c>
      <c r="H798" t="s">
        <v>7631</v>
      </c>
      <c r="I798" t="s">
        <v>3319</v>
      </c>
      <c r="J798" t="s">
        <v>1940</v>
      </c>
      <c r="K798" t="s">
        <v>1950</v>
      </c>
      <c r="L798" s="4">
        <v>9.51</v>
      </c>
      <c r="M798" s="4">
        <v>9.51</v>
      </c>
      <c r="N798" t="s">
        <v>6211</v>
      </c>
      <c r="O798" t="s">
        <v>6204</v>
      </c>
    </row>
    <row r="799" spans="1:15" x14ac:dyDescent="0.3">
      <c r="A799" t="s">
        <v>1559</v>
      </c>
      <c r="B799" s="7">
        <v>44751</v>
      </c>
      <c r="C799" s="10">
        <f>YEAR(Orders[[#This Row],[Order_Date]])</f>
        <v>2022</v>
      </c>
      <c r="D799" t="s">
        <v>1560</v>
      </c>
      <c r="E799" t="s">
        <v>205</v>
      </c>
      <c r="F799" s="10">
        <v>4</v>
      </c>
      <c r="G799" t="s">
        <v>7632</v>
      </c>
      <c r="H799" t="s">
        <v>7633</v>
      </c>
      <c r="I799" t="s">
        <v>2219</v>
      </c>
      <c r="J799" t="s">
        <v>1940</v>
      </c>
      <c r="K799" t="s">
        <v>1950</v>
      </c>
      <c r="L799" s="4">
        <v>7.77</v>
      </c>
      <c r="M799" s="4">
        <v>31.08</v>
      </c>
      <c r="N799" t="s">
        <v>6211</v>
      </c>
      <c r="O799" t="s">
        <v>6203</v>
      </c>
    </row>
    <row r="800" spans="1:15" x14ac:dyDescent="0.3">
      <c r="A800" t="s">
        <v>1561</v>
      </c>
      <c r="B800" s="7">
        <v>43950</v>
      </c>
      <c r="C800" s="10">
        <f>YEAR(Orders[[#This Row],[Order_Date]])</f>
        <v>2020</v>
      </c>
      <c r="D800" t="s">
        <v>1562</v>
      </c>
      <c r="E800" t="s">
        <v>114</v>
      </c>
      <c r="F800" s="10">
        <v>3</v>
      </c>
      <c r="G800" t="s">
        <v>7634</v>
      </c>
      <c r="H800" t="s">
        <v>7635</v>
      </c>
      <c r="I800" t="s">
        <v>1994</v>
      </c>
      <c r="J800" t="s">
        <v>1940</v>
      </c>
      <c r="K800" t="s">
        <v>1941</v>
      </c>
      <c r="L800" s="4">
        <v>2.6849999999999996</v>
      </c>
      <c r="M800" s="4">
        <v>8.0549999999999997</v>
      </c>
      <c r="N800" t="s">
        <v>6216</v>
      </c>
      <c r="O800" t="s">
        <v>6201</v>
      </c>
    </row>
    <row r="801" spans="1:15" x14ac:dyDescent="0.3">
      <c r="A801" t="s">
        <v>1563</v>
      </c>
      <c r="B801" s="7">
        <v>44588</v>
      </c>
      <c r="C801" s="10">
        <f>YEAR(Orders[[#This Row],[Order_Date]])</f>
        <v>2022</v>
      </c>
      <c r="D801" t="s">
        <v>1564</v>
      </c>
      <c r="E801" t="s">
        <v>258</v>
      </c>
      <c r="F801" s="10">
        <v>3</v>
      </c>
      <c r="G801" t="s">
        <v>7636</v>
      </c>
      <c r="H801" t="s">
        <v>7637</v>
      </c>
      <c r="I801" t="s">
        <v>2185</v>
      </c>
      <c r="J801" t="s">
        <v>1940</v>
      </c>
      <c r="K801" t="s">
        <v>1941</v>
      </c>
      <c r="L801" s="4">
        <v>12.15</v>
      </c>
      <c r="M801" s="4">
        <v>36.450000000000003</v>
      </c>
      <c r="N801" t="s">
        <v>6216</v>
      </c>
      <c r="O801" t="s">
        <v>6202</v>
      </c>
    </row>
    <row r="802" spans="1:15" x14ac:dyDescent="0.3">
      <c r="A802" t="s">
        <v>1565</v>
      </c>
      <c r="B802" s="7">
        <v>44240</v>
      </c>
      <c r="C802" s="10">
        <f>YEAR(Orders[[#This Row],[Order_Date]])</f>
        <v>2021</v>
      </c>
      <c r="D802" t="s">
        <v>1566</v>
      </c>
      <c r="E802" t="s">
        <v>114</v>
      </c>
      <c r="F802" s="10">
        <v>6</v>
      </c>
      <c r="G802" t="s">
        <v>7638</v>
      </c>
      <c r="H802" t="s">
        <v>7639</v>
      </c>
      <c r="I802" t="s">
        <v>4415</v>
      </c>
      <c r="J802" t="s">
        <v>1948</v>
      </c>
      <c r="K802" t="s">
        <v>1950</v>
      </c>
      <c r="L802" s="4">
        <v>2.6849999999999996</v>
      </c>
      <c r="M802" s="4">
        <v>16.11</v>
      </c>
      <c r="N802" t="s">
        <v>6216</v>
      </c>
      <c r="O802" t="s">
        <v>6201</v>
      </c>
    </row>
    <row r="803" spans="1:15" x14ac:dyDescent="0.3">
      <c r="A803" t="s">
        <v>1567</v>
      </c>
      <c r="B803" s="7">
        <v>44025</v>
      </c>
      <c r="C803" s="10">
        <f>YEAR(Orders[[#This Row],[Order_Date]])</f>
        <v>2020</v>
      </c>
      <c r="D803" t="s">
        <v>1568</v>
      </c>
      <c r="E803" t="s">
        <v>48</v>
      </c>
      <c r="F803" s="10">
        <v>2</v>
      </c>
      <c r="G803" t="s">
        <v>7640</v>
      </c>
      <c r="H803" t="s">
        <v>7641</v>
      </c>
      <c r="I803" t="s">
        <v>5346</v>
      </c>
      <c r="J803" t="s">
        <v>1940</v>
      </c>
      <c r="K803" t="s">
        <v>1941</v>
      </c>
      <c r="L803" s="4">
        <v>20.584999999999997</v>
      </c>
      <c r="M803" s="4">
        <v>41.169999999999995</v>
      </c>
      <c r="N803" t="s">
        <v>6216</v>
      </c>
      <c r="O803" t="s">
        <v>6201</v>
      </c>
    </row>
    <row r="804" spans="1:15" x14ac:dyDescent="0.3">
      <c r="A804" t="s">
        <v>1569</v>
      </c>
      <c r="B804" s="7">
        <v>43902</v>
      </c>
      <c r="C804" s="10">
        <f>YEAR(Orders[[#This Row],[Order_Date]])</f>
        <v>2020</v>
      </c>
      <c r="D804" t="s">
        <v>1570</v>
      </c>
      <c r="E804" t="s">
        <v>114</v>
      </c>
      <c r="F804" s="10">
        <v>4</v>
      </c>
      <c r="G804" t="s">
        <v>7642</v>
      </c>
      <c r="H804" t="s">
        <v>7643</v>
      </c>
      <c r="I804" t="s">
        <v>5395</v>
      </c>
      <c r="J804" t="s">
        <v>1940</v>
      </c>
      <c r="K804" t="s">
        <v>1950</v>
      </c>
      <c r="L804" s="4">
        <v>2.6849999999999996</v>
      </c>
      <c r="M804" s="4">
        <v>10.739999999999998</v>
      </c>
      <c r="N804" t="s">
        <v>6216</v>
      </c>
      <c r="O804" t="s">
        <v>6201</v>
      </c>
    </row>
    <row r="805" spans="1:15" x14ac:dyDescent="0.3">
      <c r="A805" t="s">
        <v>1571</v>
      </c>
      <c r="B805" s="7">
        <v>43955</v>
      </c>
      <c r="C805" s="10">
        <f>YEAR(Orders[[#This Row],[Order_Date]])</f>
        <v>2020</v>
      </c>
      <c r="D805" t="s">
        <v>1572</v>
      </c>
      <c r="E805" t="s">
        <v>125</v>
      </c>
      <c r="F805" s="10">
        <v>4</v>
      </c>
      <c r="G805" t="s">
        <v>7644</v>
      </c>
      <c r="H805" t="s">
        <v>7645</v>
      </c>
      <c r="I805" t="s">
        <v>2998</v>
      </c>
      <c r="J805" t="s">
        <v>1940</v>
      </c>
      <c r="K805" t="s">
        <v>1950</v>
      </c>
      <c r="L805" s="4">
        <v>31.624999999999996</v>
      </c>
      <c r="M805" s="4">
        <v>126.49999999999999</v>
      </c>
      <c r="N805" t="s">
        <v>6208</v>
      </c>
      <c r="O805" t="s">
        <v>6202</v>
      </c>
    </row>
    <row r="806" spans="1:15" x14ac:dyDescent="0.3">
      <c r="A806" t="s">
        <v>1573</v>
      </c>
      <c r="B806" s="7">
        <v>44289</v>
      </c>
      <c r="C806" s="10">
        <f>YEAR(Orders[[#This Row],[Order_Date]])</f>
        <v>2021</v>
      </c>
      <c r="D806" t="s">
        <v>1574</v>
      </c>
      <c r="E806" t="s">
        <v>202</v>
      </c>
      <c r="F806" s="10">
        <v>2</v>
      </c>
      <c r="G806" t="s">
        <v>7646</v>
      </c>
      <c r="H806" t="s">
        <v>7647</v>
      </c>
      <c r="I806" t="s">
        <v>3163</v>
      </c>
      <c r="J806" t="s">
        <v>2115</v>
      </c>
      <c r="K806" t="s">
        <v>1950</v>
      </c>
      <c r="L806" s="4">
        <v>11.95</v>
      </c>
      <c r="M806" s="4">
        <v>23.9</v>
      </c>
      <c r="N806" t="s">
        <v>6211</v>
      </c>
      <c r="O806" t="s">
        <v>6201</v>
      </c>
    </row>
    <row r="807" spans="1:15" x14ac:dyDescent="0.3">
      <c r="A807" t="s">
        <v>1575</v>
      </c>
      <c r="B807" s="7">
        <v>44713</v>
      </c>
      <c r="C807" s="10">
        <f>YEAR(Orders[[#This Row],[Order_Date]])</f>
        <v>2022</v>
      </c>
      <c r="D807" t="s">
        <v>1576</v>
      </c>
      <c r="E807" t="s">
        <v>35</v>
      </c>
      <c r="F807" s="10">
        <v>1</v>
      </c>
      <c r="G807" t="s">
        <v>7648</v>
      </c>
      <c r="H807" t="s">
        <v>7649</v>
      </c>
      <c r="I807" t="s">
        <v>5405</v>
      </c>
      <c r="J807" t="s">
        <v>1940</v>
      </c>
      <c r="K807" t="s">
        <v>1950</v>
      </c>
      <c r="L807" s="4">
        <v>5.97</v>
      </c>
      <c r="M807" s="4">
        <v>5.97</v>
      </c>
      <c r="N807" t="s">
        <v>6208</v>
      </c>
      <c r="O807" t="s">
        <v>6201</v>
      </c>
    </row>
    <row r="808" spans="1:15" x14ac:dyDescent="0.3">
      <c r="A808" t="s">
        <v>1577</v>
      </c>
      <c r="B808" s="7">
        <v>44241</v>
      </c>
      <c r="C808" s="10">
        <f>YEAR(Orders[[#This Row],[Order_Date]])</f>
        <v>2021</v>
      </c>
      <c r="D808" t="s">
        <v>1578</v>
      </c>
      <c r="E808" t="s">
        <v>51</v>
      </c>
      <c r="F808" s="10">
        <v>2</v>
      </c>
      <c r="G808" t="s">
        <v>7650</v>
      </c>
      <c r="H808" t="s">
        <v>7651</v>
      </c>
      <c r="I808" t="s">
        <v>2198</v>
      </c>
      <c r="J808" t="s">
        <v>2115</v>
      </c>
      <c r="K808" t="s">
        <v>1941</v>
      </c>
      <c r="L808" s="4">
        <v>3.8849999999999998</v>
      </c>
      <c r="M808" s="4">
        <v>7.77</v>
      </c>
      <c r="N808" t="s">
        <v>6216</v>
      </c>
      <c r="O808" t="s">
        <v>6204</v>
      </c>
    </row>
    <row r="809" spans="1:15" x14ac:dyDescent="0.3">
      <c r="A809" t="s">
        <v>1579</v>
      </c>
      <c r="B809" s="7">
        <v>44543</v>
      </c>
      <c r="C809" s="10">
        <f>YEAR(Orders[[#This Row],[Order_Date]])</f>
        <v>2021</v>
      </c>
      <c r="D809" t="s">
        <v>1580</v>
      </c>
      <c r="E809" t="s">
        <v>136</v>
      </c>
      <c r="F809" s="10">
        <v>3</v>
      </c>
      <c r="G809" t="s">
        <v>7652</v>
      </c>
      <c r="H809" t="s">
        <v>7653</v>
      </c>
      <c r="I809" t="s">
        <v>3762</v>
      </c>
      <c r="J809" t="s">
        <v>1948</v>
      </c>
      <c r="K809" t="s">
        <v>1950</v>
      </c>
      <c r="L809" s="4">
        <v>7.77</v>
      </c>
      <c r="M809" s="4">
        <v>23.31</v>
      </c>
      <c r="N809" t="s">
        <v>6216</v>
      </c>
      <c r="O809" t="s">
        <v>6204</v>
      </c>
    </row>
    <row r="810" spans="1:15" x14ac:dyDescent="0.3">
      <c r="A810" t="s">
        <v>1581</v>
      </c>
      <c r="B810" s="7">
        <v>43868</v>
      </c>
      <c r="C810" s="10">
        <f>YEAR(Orders[[#This Row],[Order_Date]])</f>
        <v>2020</v>
      </c>
      <c r="D810" t="s">
        <v>1582</v>
      </c>
      <c r="E810" t="s">
        <v>23</v>
      </c>
      <c r="F810" s="10">
        <v>5</v>
      </c>
      <c r="G810" t="s">
        <v>7654</v>
      </c>
      <c r="H810" t="s">
        <v>7655</v>
      </c>
      <c r="I810" t="s">
        <v>2026</v>
      </c>
      <c r="J810" t="s">
        <v>1940</v>
      </c>
      <c r="K810" t="s">
        <v>1950</v>
      </c>
      <c r="L810" s="4">
        <v>27.484999999999996</v>
      </c>
      <c r="M810" s="4">
        <v>137.42499999999998</v>
      </c>
      <c r="N810" t="s">
        <v>6211</v>
      </c>
      <c r="O810" t="s">
        <v>6201</v>
      </c>
    </row>
    <row r="811" spans="1:15" x14ac:dyDescent="0.3">
      <c r="A811" t="s">
        <v>1583</v>
      </c>
      <c r="B811" s="7">
        <v>44235</v>
      </c>
      <c r="C811" s="10">
        <f>YEAR(Orders[[#This Row],[Order_Date]])</f>
        <v>2021</v>
      </c>
      <c r="D811" t="s">
        <v>1584</v>
      </c>
      <c r="E811" t="s">
        <v>114</v>
      </c>
      <c r="F811" s="10">
        <v>3</v>
      </c>
      <c r="G811" t="s">
        <v>7656</v>
      </c>
      <c r="H811" t="s">
        <v>7657</v>
      </c>
      <c r="I811" t="s">
        <v>2447</v>
      </c>
      <c r="J811" t="s">
        <v>1940</v>
      </c>
      <c r="K811" t="s">
        <v>1941</v>
      </c>
      <c r="L811" s="4">
        <v>2.6849999999999996</v>
      </c>
      <c r="M811" s="4">
        <v>8.0549999999999997</v>
      </c>
      <c r="N811" t="s">
        <v>6216</v>
      </c>
      <c r="O811" t="s">
        <v>6201</v>
      </c>
    </row>
    <row r="812" spans="1:15" x14ac:dyDescent="0.3">
      <c r="A812" t="s">
        <v>1585</v>
      </c>
      <c r="B812" s="7">
        <v>44054</v>
      </c>
      <c r="C812" s="10">
        <f>YEAR(Orders[[#This Row],[Order_Date]])</f>
        <v>2020</v>
      </c>
      <c r="D812" t="s">
        <v>1586</v>
      </c>
      <c r="E812" t="s">
        <v>96</v>
      </c>
      <c r="F812" s="10">
        <v>3</v>
      </c>
      <c r="G812" t="s">
        <v>7658</v>
      </c>
      <c r="H812" t="s">
        <v>7659</v>
      </c>
      <c r="I812" t="s">
        <v>5424</v>
      </c>
      <c r="J812" t="s">
        <v>1940</v>
      </c>
      <c r="K812" t="s">
        <v>1950</v>
      </c>
      <c r="L812" s="4">
        <v>9.51</v>
      </c>
      <c r="M812" s="4">
        <v>28.53</v>
      </c>
      <c r="N812" t="s">
        <v>6211</v>
      </c>
      <c r="O812" t="s">
        <v>6204</v>
      </c>
    </row>
    <row r="813" spans="1:15" x14ac:dyDescent="0.3">
      <c r="A813" t="s">
        <v>1587</v>
      </c>
      <c r="B813" s="7">
        <v>44114</v>
      </c>
      <c r="C813" s="10">
        <f>YEAR(Orders[[#This Row],[Order_Date]])</f>
        <v>2020</v>
      </c>
      <c r="D813" t="s">
        <v>1588</v>
      </c>
      <c r="E813" t="s">
        <v>74</v>
      </c>
      <c r="F813" s="10">
        <v>6</v>
      </c>
      <c r="G813" t="s">
        <v>7660</v>
      </c>
      <c r="H813" t="s">
        <v>7661</v>
      </c>
      <c r="I813" t="s">
        <v>5429</v>
      </c>
      <c r="J813" t="s">
        <v>1948</v>
      </c>
      <c r="K813" t="s">
        <v>1941</v>
      </c>
      <c r="L813" s="4">
        <v>11.25</v>
      </c>
      <c r="M813" s="4">
        <v>67.5</v>
      </c>
      <c r="N813" t="s">
        <v>6208</v>
      </c>
      <c r="O813" t="s">
        <v>6203</v>
      </c>
    </row>
    <row r="814" spans="1:15" x14ac:dyDescent="0.3">
      <c r="A814" t="s">
        <v>1587</v>
      </c>
      <c r="B814" s="7">
        <v>44114</v>
      </c>
      <c r="C814" s="10">
        <f>YEAR(Orders[[#This Row],[Order_Date]])</f>
        <v>2020</v>
      </c>
      <c r="D814" t="s">
        <v>1588</v>
      </c>
      <c r="E814" t="s">
        <v>122</v>
      </c>
      <c r="F814" s="10">
        <v>6</v>
      </c>
      <c r="G814" t="s">
        <v>7660</v>
      </c>
      <c r="H814" t="s">
        <v>7661</v>
      </c>
      <c r="I814" t="s">
        <v>5429</v>
      </c>
      <c r="J814" t="s">
        <v>1948</v>
      </c>
      <c r="K814" t="s">
        <v>1941</v>
      </c>
      <c r="L814" s="4">
        <v>29.784999999999997</v>
      </c>
      <c r="M814" s="4">
        <v>178.70999999999998</v>
      </c>
      <c r="N814" t="s">
        <v>6216</v>
      </c>
      <c r="O814" t="s">
        <v>6204</v>
      </c>
    </row>
    <row r="815" spans="1:15" x14ac:dyDescent="0.3">
      <c r="A815" t="s">
        <v>1589</v>
      </c>
      <c r="B815" s="7">
        <v>44173</v>
      </c>
      <c r="C815" s="10">
        <f>YEAR(Orders[[#This Row],[Order_Date]])</f>
        <v>2020</v>
      </c>
      <c r="D815" t="s">
        <v>1590</v>
      </c>
      <c r="E815" t="s">
        <v>125</v>
      </c>
      <c r="F815" s="10">
        <v>1</v>
      </c>
      <c r="G815" t="s">
        <v>7662</v>
      </c>
      <c r="H815" t="s">
        <v>7663</v>
      </c>
      <c r="I815" t="s">
        <v>2361</v>
      </c>
      <c r="J815" t="s">
        <v>1940</v>
      </c>
      <c r="K815" t="s">
        <v>1941</v>
      </c>
      <c r="L815" s="4">
        <v>31.624999999999996</v>
      </c>
      <c r="M815" s="4">
        <v>31.624999999999996</v>
      </c>
      <c r="N815" t="s">
        <v>6208</v>
      </c>
      <c r="O815" t="s">
        <v>6202</v>
      </c>
    </row>
    <row r="816" spans="1:15" x14ac:dyDescent="0.3">
      <c r="A816" t="s">
        <v>1591</v>
      </c>
      <c r="B816" s="7">
        <v>43573</v>
      </c>
      <c r="C816" s="10">
        <f>YEAR(Orders[[#This Row],[Order_Date]])</f>
        <v>2019</v>
      </c>
      <c r="D816" t="s">
        <v>1592</v>
      </c>
      <c r="E816" t="s">
        <v>267</v>
      </c>
      <c r="F816" s="10">
        <v>2</v>
      </c>
      <c r="G816" t="s">
        <v>7664</v>
      </c>
      <c r="H816" t="s">
        <v>7665</v>
      </c>
      <c r="I816" t="s">
        <v>2185</v>
      </c>
      <c r="J816" t="s">
        <v>1940</v>
      </c>
      <c r="K816" t="s">
        <v>1950</v>
      </c>
      <c r="L816" s="4">
        <v>4.4550000000000001</v>
      </c>
      <c r="M816" s="4">
        <v>8.91</v>
      </c>
      <c r="N816" t="s">
        <v>6211</v>
      </c>
      <c r="O816" t="s">
        <v>6202</v>
      </c>
    </row>
    <row r="817" spans="1:15" x14ac:dyDescent="0.3">
      <c r="A817" t="s">
        <v>1593</v>
      </c>
      <c r="B817" s="7">
        <v>44200</v>
      </c>
      <c r="C817" s="10">
        <f>YEAR(Orders[[#This Row],[Order_Date]])</f>
        <v>2021</v>
      </c>
      <c r="D817" t="s">
        <v>1594</v>
      </c>
      <c r="E817" t="s">
        <v>35</v>
      </c>
      <c r="F817" s="10">
        <v>6</v>
      </c>
      <c r="G817" t="s">
        <v>7666</v>
      </c>
      <c r="H817" t="s">
        <v>7667</v>
      </c>
      <c r="I817" t="s">
        <v>3048</v>
      </c>
      <c r="J817" t="s">
        <v>1940</v>
      </c>
      <c r="K817" t="s">
        <v>1950</v>
      </c>
      <c r="L817" s="4">
        <v>5.97</v>
      </c>
      <c r="M817" s="4">
        <v>35.82</v>
      </c>
      <c r="N817" t="s">
        <v>6208</v>
      </c>
      <c r="O817" t="s">
        <v>6201</v>
      </c>
    </row>
    <row r="818" spans="1:15" x14ac:dyDescent="0.3">
      <c r="A818" t="s">
        <v>1595</v>
      </c>
      <c r="B818" s="7">
        <v>43534</v>
      </c>
      <c r="C818" s="10">
        <f>YEAR(Orders[[#This Row],[Order_Date]])</f>
        <v>2019</v>
      </c>
      <c r="D818" t="s">
        <v>1596</v>
      </c>
      <c r="E818" t="s">
        <v>96</v>
      </c>
      <c r="F818" s="10">
        <v>4</v>
      </c>
      <c r="G818" t="s">
        <v>7389</v>
      </c>
      <c r="H818" t="s">
        <v>7668</v>
      </c>
      <c r="I818" t="s">
        <v>2703</v>
      </c>
      <c r="J818" t="s">
        <v>1948</v>
      </c>
      <c r="K818" t="s">
        <v>1950</v>
      </c>
      <c r="L818" s="4">
        <v>9.51</v>
      </c>
      <c r="M818" s="4">
        <v>38.04</v>
      </c>
      <c r="N818" t="s">
        <v>6211</v>
      </c>
      <c r="O818" t="s">
        <v>6204</v>
      </c>
    </row>
    <row r="819" spans="1:15" x14ac:dyDescent="0.3">
      <c r="A819" t="s">
        <v>1597</v>
      </c>
      <c r="B819" s="7">
        <v>43798</v>
      </c>
      <c r="C819" s="10">
        <f>YEAR(Orders[[#This Row],[Order_Date]])</f>
        <v>2019</v>
      </c>
      <c r="D819" t="s">
        <v>1598</v>
      </c>
      <c r="E819" t="s">
        <v>136</v>
      </c>
      <c r="F819" s="10">
        <v>2</v>
      </c>
      <c r="G819" t="s">
        <v>7669</v>
      </c>
      <c r="H819" t="s">
        <v>7670</v>
      </c>
      <c r="I819" t="s">
        <v>2349</v>
      </c>
      <c r="J819" t="s">
        <v>1940</v>
      </c>
      <c r="K819" t="s">
        <v>1950</v>
      </c>
      <c r="L819" s="4">
        <v>7.77</v>
      </c>
      <c r="M819" s="4">
        <v>15.54</v>
      </c>
      <c r="N819" t="s">
        <v>6216</v>
      </c>
      <c r="O819" t="s">
        <v>6204</v>
      </c>
    </row>
    <row r="820" spans="1:15" x14ac:dyDescent="0.3">
      <c r="A820" t="s">
        <v>1599</v>
      </c>
      <c r="B820" s="7">
        <v>44761</v>
      </c>
      <c r="C820" s="10">
        <f>YEAR(Orders[[#This Row],[Order_Date]])</f>
        <v>2022</v>
      </c>
      <c r="D820" t="s">
        <v>1582</v>
      </c>
      <c r="E820" t="s">
        <v>145</v>
      </c>
      <c r="F820" s="10">
        <v>5</v>
      </c>
      <c r="G820" t="s">
        <v>7654</v>
      </c>
      <c r="H820" t="s">
        <v>7655</v>
      </c>
      <c r="I820" t="s">
        <v>2026</v>
      </c>
      <c r="J820" t="s">
        <v>1940</v>
      </c>
      <c r="K820" t="s">
        <v>1950</v>
      </c>
      <c r="L820" s="4">
        <v>15.85</v>
      </c>
      <c r="M820" s="4">
        <v>79.25</v>
      </c>
      <c r="N820" t="s">
        <v>6211</v>
      </c>
      <c r="O820" t="s">
        <v>6204</v>
      </c>
    </row>
    <row r="821" spans="1:15" x14ac:dyDescent="0.3">
      <c r="A821" t="s">
        <v>1600</v>
      </c>
      <c r="B821" s="7">
        <v>44008</v>
      </c>
      <c r="C821" s="10">
        <f>YEAR(Orders[[#This Row],[Order_Date]])</f>
        <v>2020</v>
      </c>
      <c r="D821" t="s">
        <v>1601</v>
      </c>
      <c r="E821" t="s">
        <v>32</v>
      </c>
      <c r="F821" s="10">
        <v>1</v>
      </c>
      <c r="G821" t="s">
        <v>7642</v>
      </c>
      <c r="H821" t="s">
        <v>7671</v>
      </c>
      <c r="I821" t="s">
        <v>2185</v>
      </c>
      <c r="J821" t="s">
        <v>1940</v>
      </c>
      <c r="K821" t="s">
        <v>1941</v>
      </c>
      <c r="L821" s="4">
        <v>4.7549999999999999</v>
      </c>
      <c r="M821" s="4">
        <v>4.7549999999999999</v>
      </c>
      <c r="N821" t="s">
        <v>6211</v>
      </c>
      <c r="O821" t="s">
        <v>6204</v>
      </c>
    </row>
    <row r="822" spans="1:15" x14ac:dyDescent="0.3">
      <c r="A822" t="s">
        <v>1602</v>
      </c>
      <c r="B822" s="7">
        <v>43510</v>
      </c>
      <c r="C822" s="10">
        <f>YEAR(Orders[[#This Row],[Order_Date]])</f>
        <v>2019</v>
      </c>
      <c r="D822" t="s">
        <v>1603</v>
      </c>
      <c r="E822" t="s">
        <v>22</v>
      </c>
      <c r="F822" s="10">
        <v>4</v>
      </c>
      <c r="G822" t="s">
        <v>7672</v>
      </c>
      <c r="H822" t="s">
        <v>7673</v>
      </c>
      <c r="I822" t="s">
        <v>2386</v>
      </c>
      <c r="J822" t="s">
        <v>1940</v>
      </c>
      <c r="K822" t="s">
        <v>1941</v>
      </c>
      <c r="L822" s="4">
        <v>13.75</v>
      </c>
      <c r="M822" s="4">
        <v>55</v>
      </c>
      <c r="N822" t="s">
        <v>6208</v>
      </c>
      <c r="O822" t="s">
        <v>6202</v>
      </c>
    </row>
    <row r="823" spans="1:15" x14ac:dyDescent="0.3">
      <c r="A823" t="s">
        <v>1604</v>
      </c>
      <c r="B823" s="7">
        <v>44144</v>
      </c>
      <c r="C823" s="10">
        <f>YEAR(Orders[[#This Row],[Order_Date]])</f>
        <v>2020</v>
      </c>
      <c r="D823" t="s">
        <v>1605</v>
      </c>
      <c r="E823" t="s">
        <v>159</v>
      </c>
      <c r="F823" s="10">
        <v>5</v>
      </c>
      <c r="G823" t="s">
        <v>7674</v>
      </c>
      <c r="H823" t="s">
        <v>7675</v>
      </c>
      <c r="I823" t="s">
        <v>2834</v>
      </c>
      <c r="J823" t="s">
        <v>1940</v>
      </c>
      <c r="K823" t="s">
        <v>1950</v>
      </c>
      <c r="L823" s="4">
        <v>5.3699999999999992</v>
      </c>
      <c r="M823" s="4">
        <v>26.849999999999994</v>
      </c>
      <c r="N823" t="s">
        <v>6216</v>
      </c>
      <c r="O823" t="s">
        <v>6201</v>
      </c>
    </row>
    <row r="824" spans="1:15" x14ac:dyDescent="0.3">
      <c r="A824" t="s">
        <v>1606</v>
      </c>
      <c r="B824" s="7">
        <v>43585</v>
      </c>
      <c r="C824" s="10">
        <f>YEAR(Orders[[#This Row],[Order_Date]])</f>
        <v>2019</v>
      </c>
      <c r="D824" t="s">
        <v>1607</v>
      </c>
      <c r="E824" t="s">
        <v>43</v>
      </c>
      <c r="F824" s="10">
        <v>4</v>
      </c>
      <c r="G824" t="s">
        <v>6737</v>
      </c>
      <c r="H824" t="s">
        <v>7676</v>
      </c>
      <c r="I824" t="s">
        <v>5475</v>
      </c>
      <c r="J824" t="s">
        <v>1940</v>
      </c>
      <c r="K824" t="s">
        <v>1950</v>
      </c>
      <c r="L824" s="4">
        <v>34.154999999999994</v>
      </c>
      <c r="M824" s="4">
        <v>136.61999999999998</v>
      </c>
      <c r="N824" t="s">
        <v>6211</v>
      </c>
      <c r="O824" t="s">
        <v>6202</v>
      </c>
    </row>
    <row r="825" spans="1:15" x14ac:dyDescent="0.3">
      <c r="A825" t="s">
        <v>1608</v>
      </c>
      <c r="B825" s="7">
        <v>44134</v>
      </c>
      <c r="C825" s="10">
        <f>YEAR(Orders[[#This Row],[Order_Date]])</f>
        <v>2020</v>
      </c>
      <c r="D825" t="s">
        <v>1609</v>
      </c>
      <c r="E825" t="s">
        <v>145</v>
      </c>
      <c r="F825" s="10">
        <v>3</v>
      </c>
      <c r="G825" t="s">
        <v>6799</v>
      </c>
      <c r="H825" t="s">
        <v>7440</v>
      </c>
      <c r="I825" t="s">
        <v>5480</v>
      </c>
      <c r="J825" t="s">
        <v>1940</v>
      </c>
      <c r="K825" t="s">
        <v>1941</v>
      </c>
      <c r="L825" s="4">
        <v>15.85</v>
      </c>
      <c r="M825" s="4">
        <v>47.55</v>
      </c>
      <c r="N825" t="s">
        <v>6211</v>
      </c>
      <c r="O825" t="s">
        <v>6204</v>
      </c>
    </row>
    <row r="826" spans="1:15" x14ac:dyDescent="0.3">
      <c r="A826" t="s">
        <v>1610</v>
      </c>
      <c r="B826" s="7">
        <v>43781</v>
      </c>
      <c r="C826" s="10">
        <f>YEAR(Orders[[#This Row],[Order_Date]])</f>
        <v>2019</v>
      </c>
      <c r="D826" t="s">
        <v>1611</v>
      </c>
      <c r="E826" t="s">
        <v>57</v>
      </c>
      <c r="F826" s="10">
        <v>5</v>
      </c>
      <c r="G826" t="s">
        <v>6317</v>
      </c>
      <c r="H826" t="s">
        <v>7677</v>
      </c>
      <c r="I826" t="s">
        <v>2299</v>
      </c>
      <c r="J826" t="s">
        <v>1940</v>
      </c>
      <c r="K826" t="s">
        <v>1941</v>
      </c>
      <c r="L826" s="4">
        <v>3.375</v>
      </c>
      <c r="M826" s="4">
        <v>16.875</v>
      </c>
      <c r="N826" t="s">
        <v>6208</v>
      </c>
      <c r="O826" t="s">
        <v>6203</v>
      </c>
    </row>
    <row r="827" spans="1:15" x14ac:dyDescent="0.3">
      <c r="A827" t="s">
        <v>1612</v>
      </c>
      <c r="B827" s="7">
        <v>44603</v>
      </c>
      <c r="C827" s="10">
        <f>YEAR(Orders[[#This Row],[Order_Date]])</f>
        <v>2022</v>
      </c>
      <c r="D827" t="s">
        <v>1613</v>
      </c>
      <c r="E827" t="s">
        <v>40</v>
      </c>
      <c r="F827" s="10">
        <v>3</v>
      </c>
      <c r="G827" t="s">
        <v>7678</v>
      </c>
      <c r="H827" t="s">
        <v>7679</v>
      </c>
      <c r="I827" t="s">
        <v>2361</v>
      </c>
      <c r="J827" t="s">
        <v>1940</v>
      </c>
      <c r="K827" t="s">
        <v>1941</v>
      </c>
      <c r="L827" s="4">
        <v>9.9499999999999993</v>
      </c>
      <c r="M827" s="4">
        <v>29.849999999999998</v>
      </c>
      <c r="N827" t="s">
        <v>6216</v>
      </c>
      <c r="O827" t="s">
        <v>6203</v>
      </c>
    </row>
    <row r="828" spans="1:15" x14ac:dyDescent="0.3">
      <c r="A828" t="s">
        <v>1614</v>
      </c>
      <c r="B828" s="7">
        <v>44283</v>
      </c>
      <c r="C828" s="10">
        <f>YEAR(Orders[[#This Row],[Order_Date]])</f>
        <v>2021</v>
      </c>
      <c r="D828" t="s">
        <v>1615</v>
      </c>
      <c r="E828" t="s">
        <v>16</v>
      </c>
      <c r="F828" s="10">
        <v>5</v>
      </c>
      <c r="G828" t="s">
        <v>7680</v>
      </c>
      <c r="H828" t="s">
        <v>7681</v>
      </c>
      <c r="I828" t="s">
        <v>2224</v>
      </c>
      <c r="J828" t="s">
        <v>1940</v>
      </c>
      <c r="K828" t="s">
        <v>1941</v>
      </c>
      <c r="L828" s="4">
        <v>8.25</v>
      </c>
      <c r="M828" s="4">
        <v>41.25</v>
      </c>
      <c r="N828" t="s">
        <v>6208</v>
      </c>
      <c r="O828" t="s">
        <v>6202</v>
      </c>
    </row>
    <row r="829" spans="1:15" x14ac:dyDescent="0.3">
      <c r="A829" t="s">
        <v>1616</v>
      </c>
      <c r="B829" s="7">
        <v>44540</v>
      </c>
      <c r="C829" s="10">
        <f>YEAR(Orders[[#This Row],[Order_Date]])</f>
        <v>2021</v>
      </c>
      <c r="D829" t="s">
        <v>1617</v>
      </c>
      <c r="E829" t="s">
        <v>77</v>
      </c>
      <c r="F829" s="10">
        <v>5</v>
      </c>
      <c r="G829" t="s">
        <v>7682</v>
      </c>
      <c r="H829" t="s">
        <v>7683</v>
      </c>
      <c r="I829" t="s">
        <v>2185</v>
      </c>
      <c r="J829" t="s">
        <v>1940</v>
      </c>
      <c r="K829" t="s">
        <v>1950</v>
      </c>
      <c r="L829" s="4">
        <v>4.125</v>
      </c>
      <c r="M829" s="4">
        <v>20.625</v>
      </c>
      <c r="N829" t="s">
        <v>6208</v>
      </c>
      <c r="O829" t="s">
        <v>6202</v>
      </c>
    </row>
    <row r="830" spans="1:15" x14ac:dyDescent="0.3">
      <c r="A830" t="s">
        <v>1618</v>
      </c>
      <c r="B830" s="7">
        <v>44505</v>
      </c>
      <c r="C830" s="10">
        <f>YEAR(Orders[[#This Row],[Order_Date]])</f>
        <v>2021</v>
      </c>
      <c r="D830" t="s">
        <v>1619</v>
      </c>
      <c r="E830" t="s">
        <v>131</v>
      </c>
      <c r="F830" s="10">
        <v>6</v>
      </c>
      <c r="G830" t="s">
        <v>7684</v>
      </c>
      <c r="H830" t="s">
        <v>7685</v>
      </c>
      <c r="I830" t="s">
        <v>5501</v>
      </c>
      <c r="J830" t="s">
        <v>1940</v>
      </c>
      <c r="K830" t="s">
        <v>1941</v>
      </c>
      <c r="L830" s="4">
        <v>22.884999999999998</v>
      </c>
      <c r="M830" s="4">
        <v>137.31</v>
      </c>
      <c r="N830" t="s">
        <v>6216</v>
      </c>
      <c r="O830" t="s">
        <v>6203</v>
      </c>
    </row>
    <row r="831" spans="1:15" x14ac:dyDescent="0.3">
      <c r="A831" t="s">
        <v>1620</v>
      </c>
      <c r="B831" s="7">
        <v>43890</v>
      </c>
      <c r="C831" s="10">
        <f>YEAR(Orders[[#This Row],[Order_Date]])</f>
        <v>2020</v>
      </c>
      <c r="D831" t="s">
        <v>1621</v>
      </c>
      <c r="E831" t="s">
        <v>67</v>
      </c>
      <c r="F831" s="10">
        <v>1</v>
      </c>
      <c r="G831" t="s">
        <v>7686</v>
      </c>
      <c r="H831" t="s">
        <v>7687</v>
      </c>
      <c r="I831" t="s">
        <v>2480</v>
      </c>
      <c r="J831" t="s">
        <v>1940</v>
      </c>
      <c r="K831" t="s">
        <v>1950</v>
      </c>
      <c r="L831" s="4">
        <v>2.9849999999999999</v>
      </c>
      <c r="M831" s="4">
        <v>2.9849999999999999</v>
      </c>
      <c r="N831" t="s">
        <v>6216</v>
      </c>
      <c r="O831" t="s">
        <v>6203</v>
      </c>
    </row>
    <row r="832" spans="1:15" x14ac:dyDescent="0.3">
      <c r="A832" t="s">
        <v>1622</v>
      </c>
      <c r="B832" s="7">
        <v>44414</v>
      </c>
      <c r="C832" s="10">
        <f>YEAR(Orders[[#This Row],[Order_Date]])</f>
        <v>2021</v>
      </c>
      <c r="D832" t="s">
        <v>1623</v>
      </c>
      <c r="E832" t="s">
        <v>22</v>
      </c>
      <c r="F832" s="10">
        <v>2</v>
      </c>
      <c r="G832" t="s">
        <v>7688</v>
      </c>
      <c r="H832" t="s">
        <v>7689</v>
      </c>
      <c r="I832" t="s">
        <v>2016</v>
      </c>
      <c r="J832" t="s">
        <v>1940</v>
      </c>
      <c r="K832" t="s">
        <v>1950</v>
      </c>
      <c r="L832" s="4">
        <v>13.75</v>
      </c>
      <c r="M832" s="4">
        <v>27.5</v>
      </c>
      <c r="N832" t="s">
        <v>6208</v>
      </c>
      <c r="O832" t="s">
        <v>6202</v>
      </c>
    </row>
    <row r="833" spans="1:15" x14ac:dyDescent="0.3">
      <c r="A833" t="s">
        <v>1622</v>
      </c>
      <c r="B833" s="7">
        <v>44414</v>
      </c>
      <c r="C833" s="10">
        <f>YEAR(Orders[[#This Row],[Order_Date]])</f>
        <v>2021</v>
      </c>
      <c r="D833" t="s">
        <v>1623</v>
      </c>
      <c r="E833" t="s">
        <v>67</v>
      </c>
      <c r="F833" s="10">
        <v>2</v>
      </c>
      <c r="G833" t="s">
        <v>7688</v>
      </c>
      <c r="H833" t="s">
        <v>7689</v>
      </c>
      <c r="I833" t="s">
        <v>2016</v>
      </c>
      <c r="J833" t="s">
        <v>1940</v>
      </c>
      <c r="K833" t="s">
        <v>1950</v>
      </c>
      <c r="L833" s="4">
        <v>2.9849999999999999</v>
      </c>
      <c r="M833" s="4">
        <v>5.97</v>
      </c>
      <c r="N833" t="s">
        <v>6216</v>
      </c>
      <c r="O833" t="s">
        <v>6203</v>
      </c>
    </row>
    <row r="834" spans="1:15" x14ac:dyDescent="0.3">
      <c r="A834" t="s">
        <v>1624</v>
      </c>
      <c r="B834" s="7">
        <v>44274</v>
      </c>
      <c r="C834" s="10">
        <f>YEAR(Orders[[#This Row],[Order_Date]])</f>
        <v>2021</v>
      </c>
      <c r="D834" t="s">
        <v>1625</v>
      </c>
      <c r="E834" t="s">
        <v>15</v>
      </c>
      <c r="F834" s="10">
        <v>6</v>
      </c>
      <c r="G834" t="s">
        <v>7690</v>
      </c>
      <c r="H834" t="s">
        <v>7691</v>
      </c>
      <c r="I834" t="s">
        <v>2246</v>
      </c>
      <c r="J834" t="s">
        <v>1940</v>
      </c>
      <c r="K834" t="s">
        <v>1950</v>
      </c>
      <c r="L834" s="4">
        <v>9.9499999999999993</v>
      </c>
      <c r="M834" s="4">
        <v>59.699999999999996</v>
      </c>
      <c r="N834" t="s">
        <v>6208</v>
      </c>
      <c r="O834" t="s">
        <v>6201</v>
      </c>
    </row>
    <row r="835" spans="1:15" x14ac:dyDescent="0.3">
      <c r="A835" t="s">
        <v>1626</v>
      </c>
      <c r="B835" s="7">
        <v>44302</v>
      </c>
      <c r="C835" s="10">
        <f>YEAR(Orders[[#This Row],[Order_Date]])</f>
        <v>2021</v>
      </c>
      <c r="D835" t="s">
        <v>1627</v>
      </c>
      <c r="E835" t="s">
        <v>48</v>
      </c>
      <c r="F835" s="10">
        <v>4</v>
      </c>
      <c r="G835" t="s">
        <v>7692</v>
      </c>
      <c r="H835" t="s">
        <v>7693</v>
      </c>
      <c r="I835" t="s">
        <v>2265</v>
      </c>
      <c r="J835" t="s">
        <v>1940</v>
      </c>
      <c r="K835" t="s">
        <v>1941</v>
      </c>
      <c r="L835" s="4">
        <v>20.584999999999997</v>
      </c>
      <c r="M835" s="4">
        <v>82.339999999999989</v>
      </c>
      <c r="N835" t="s">
        <v>6216</v>
      </c>
      <c r="O835" t="s">
        <v>6201</v>
      </c>
    </row>
    <row r="836" spans="1:15" x14ac:dyDescent="0.3">
      <c r="A836" t="s">
        <v>1628</v>
      </c>
      <c r="B836" s="7">
        <v>44141</v>
      </c>
      <c r="C836" s="10">
        <f>YEAR(Orders[[#This Row],[Order_Date]])</f>
        <v>2020</v>
      </c>
      <c r="D836" t="s">
        <v>1629</v>
      </c>
      <c r="E836" t="s">
        <v>131</v>
      </c>
      <c r="F836" s="10">
        <v>1</v>
      </c>
      <c r="G836" t="s">
        <v>7694</v>
      </c>
      <c r="H836" t="s">
        <v>7695</v>
      </c>
      <c r="I836" t="s">
        <v>5526</v>
      </c>
      <c r="J836" t="s">
        <v>1940</v>
      </c>
      <c r="K836" t="s">
        <v>1950</v>
      </c>
      <c r="L836" s="4">
        <v>22.884999999999998</v>
      </c>
      <c r="M836" s="4">
        <v>22.884999999999998</v>
      </c>
      <c r="N836" t="s">
        <v>6216</v>
      </c>
      <c r="O836" t="s">
        <v>6203</v>
      </c>
    </row>
    <row r="837" spans="1:15" x14ac:dyDescent="0.3">
      <c r="A837" t="s">
        <v>1630</v>
      </c>
      <c r="B837" s="7">
        <v>44270</v>
      </c>
      <c r="C837" s="10">
        <f>YEAR(Orders[[#This Row],[Order_Date]])</f>
        <v>2021</v>
      </c>
      <c r="D837" t="s">
        <v>1631</v>
      </c>
      <c r="E837" t="s">
        <v>189</v>
      </c>
      <c r="F837" s="10">
        <v>1</v>
      </c>
      <c r="G837" t="s">
        <v>7696</v>
      </c>
      <c r="H837" t="s">
        <v>7697</v>
      </c>
      <c r="I837" t="s">
        <v>2139</v>
      </c>
      <c r="J837" t="s">
        <v>1940</v>
      </c>
      <c r="K837" t="s">
        <v>1941</v>
      </c>
      <c r="L837" s="4">
        <v>8.91</v>
      </c>
      <c r="M837" s="4">
        <v>8.91</v>
      </c>
      <c r="N837" t="s">
        <v>6211</v>
      </c>
      <c r="O837" t="s">
        <v>6202</v>
      </c>
    </row>
    <row r="838" spans="1:15" x14ac:dyDescent="0.3">
      <c r="A838" t="s">
        <v>1632</v>
      </c>
      <c r="B838" s="7">
        <v>44486</v>
      </c>
      <c r="C838" s="10">
        <f>YEAR(Orders[[#This Row],[Order_Date]])</f>
        <v>2021</v>
      </c>
      <c r="D838" t="s">
        <v>1633</v>
      </c>
      <c r="E838" t="s">
        <v>67</v>
      </c>
      <c r="F838" s="10">
        <v>4</v>
      </c>
      <c r="G838" t="s">
        <v>7698</v>
      </c>
      <c r="H838" t="s">
        <v>7699</v>
      </c>
      <c r="I838" t="s">
        <v>2747</v>
      </c>
      <c r="J838" t="s">
        <v>1940</v>
      </c>
      <c r="K838" t="s">
        <v>1950</v>
      </c>
      <c r="L838" s="4">
        <v>2.9849999999999999</v>
      </c>
      <c r="M838" s="4">
        <v>11.94</v>
      </c>
      <c r="N838" t="s">
        <v>6216</v>
      </c>
      <c r="O838" t="s">
        <v>6203</v>
      </c>
    </row>
    <row r="839" spans="1:15" x14ac:dyDescent="0.3">
      <c r="A839" t="s">
        <v>1634</v>
      </c>
      <c r="B839" s="7">
        <v>43715</v>
      </c>
      <c r="C839" s="10">
        <f>YEAR(Orders[[#This Row],[Order_Date]])</f>
        <v>2019</v>
      </c>
      <c r="D839" t="s">
        <v>1582</v>
      </c>
      <c r="E839" t="s">
        <v>210</v>
      </c>
      <c r="F839" s="10">
        <v>3</v>
      </c>
      <c r="G839" t="s">
        <v>7654</v>
      </c>
      <c r="H839" t="s">
        <v>7655</v>
      </c>
      <c r="I839" t="s">
        <v>2026</v>
      </c>
      <c r="J839" t="s">
        <v>1940</v>
      </c>
      <c r="K839" t="s">
        <v>1950</v>
      </c>
      <c r="L839" s="4">
        <v>33.464999999999996</v>
      </c>
      <c r="M839" s="4">
        <v>100.39499999999998</v>
      </c>
      <c r="N839" t="s">
        <v>6208</v>
      </c>
      <c r="O839" t="s">
        <v>6204</v>
      </c>
    </row>
    <row r="840" spans="1:15" x14ac:dyDescent="0.3">
      <c r="A840" t="s">
        <v>1635</v>
      </c>
      <c r="B840" s="7">
        <v>44755</v>
      </c>
      <c r="C840" s="10">
        <f>YEAR(Orders[[#This Row],[Order_Date]])</f>
        <v>2022</v>
      </c>
      <c r="D840" t="s">
        <v>1636</v>
      </c>
      <c r="E840" t="s">
        <v>131</v>
      </c>
      <c r="F840" s="10">
        <v>5</v>
      </c>
      <c r="G840" t="s">
        <v>7700</v>
      </c>
      <c r="H840" t="s">
        <v>7701</v>
      </c>
      <c r="I840" t="s">
        <v>2185</v>
      </c>
      <c r="J840" t="s">
        <v>1940</v>
      </c>
      <c r="K840" t="s">
        <v>1950</v>
      </c>
      <c r="L840" s="4">
        <v>22.884999999999998</v>
      </c>
      <c r="M840" s="4">
        <v>114.42499999999998</v>
      </c>
      <c r="N840" t="s">
        <v>6216</v>
      </c>
      <c r="O840" t="s">
        <v>6203</v>
      </c>
    </row>
    <row r="841" spans="1:15" x14ac:dyDescent="0.3">
      <c r="A841" t="s">
        <v>1637</v>
      </c>
      <c r="B841" s="7">
        <v>44521</v>
      </c>
      <c r="C841" s="10">
        <f>YEAR(Orders[[#This Row],[Order_Date]])</f>
        <v>2021</v>
      </c>
      <c r="D841" t="s">
        <v>1638</v>
      </c>
      <c r="E841" t="s">
        <v>16</v>
      </c>
      <c r="F841" s="10">
        <v>5</v>
      </c>
      <c r="G841" t="s">
        <v>7702</v>
      </c>
      <c r="H841" t="s">
        <v>7703</v>
      </c>
      <c r="I841" t="s">
        <v>5547</v>
      </c>
      <c r="J841" t="s">
        <v>1940</v>
      </c>
      <c r="K841" t="s">
        <v>1950</v>
      </c>
      <c r="L841" s="4">
        <v>8.25</v>
      </c>
      <c r="M841" s="4">
        <v>41.25</v>
      </c>
      <c r="N841" t="s">
        <v>6208</v>
      </c>
      <c r="O841" t="s">
        <v>6202</v>
      </c>
    </row>
    <row r="842" spans="1:15" x14ac:dyDescent="0.3">
      <c r="A842" t="s">
        <v>1639</v>
      </c>
      <c r="B842" s="7">
        <v>44574</v>
      </c>
      <c r="C842" s="10">
        <f>YEAR(Orders[[#This Row],[Order_Date]])</f>
        <v>2022</v>
      </c>
      <c r="D842" t="s">
        <v>1640</v>
      </c>
      <c r="E842" t="s">
        <v>170</v>
      </c>
      <c r="F842" s="10">
        <v>4</v>
      </c>
      <c r="G842" t="s">
        <v>7704</v>
      </c>
      <c r="H842" t="s">
        <v>7705</v>
      </c>
      <c r="I842" t="s">
        <v>2190</v>
      </c>
      <c r="J842" t="s">
        <v>1940</v>
      </c>
      <c r="K842" t="s">
        <v>1941</v>
      </c>
      <c r="L842" s="4">
        <v>7.169999999999999</v>
      </c>
      <c r="M842" s="4">
        <v>28.679999999999996</v>
      </c>
      <c r="N842" t="s">
        <v>6211</v>
      </c>
      <c r="O842" t="s">
        <v>6201</v>
      </c>
    </row>
    <row r="843" spans="1:15" x14ac:dyDescent="0.3">
      <c r="A843" t="s">
        <v>1641</v>
      </c>
      <c r="B843" s="7">
        <v>44755</v>
      </c>
      <c r="C843" s="10">
        <f>YEAR(Orders[[#This Row],[Order_Date]])</f>
        <v>2022</v>
      </c>
      <c r="D843" t="s">
        <v>1642</v>
      </c>
      <c r="E843" t="s">
        <v>90</v>
      </c>
      <c r="F843" s="10">
        <v>1</v>
      </c>
      <c r="G843" t="s">
        <v>7706</v>
      </c>
      <c r="H843" t="s">
        <v>7707</v>
      </c>
      <c r="I843" t="s">
        <v>2447</v>
      </c>
      <c r="J843" t="s">
        <v>1940</v>
      </c>
      <c r="K843" t="s">
        <v>1950</v>
      </c>
      <c r="L843" s="4">
        <v>4.3650000000000002</v>
      </c>
      <c r="M843" s="4">
        <v>4.3650000000000002</v>
      </c>
      <c r="N843" t="s">
        <v>6208</v>
      </c>
      <c r="O843" t="s">
        <v>6204</v>
      </c>
    </row>
    <row r="844" spans="1:15" x14ac:dyDescent="0.3">
      <c r="A844" t="s">
        <v>1643</v>
      </c>
      <c r="B844" s="7">
        <v>44502</v>
      </c>
      <c r="C844" s="10">
        <f>YEAR(Orders[[#This Row],[Order_Date]])</f>
        <v>2021</v>
      </c>
      <c r="D844" t="s">
        <v>1613</v>
      </c>
      <c r="E844" t="s">
        <v>77</v>
      </c>
      <c r="F844" s="10">
        <v>2</v>
      </c>
      <c r="G844" t="s">
        <v>7678</v>
      </c>
      <c r="H844" t="s">
        <v>7679</v>
      </c>
      <c r="I844" t="s">
        <v>2361</v>
      </c>
      <c r="J844" t="s">
        <v>1940</v>
      </c>
      <c r="K844" t="s">
        <v>1941</v>
      </c>
      <c r="L844" s="4">
        <v>4.125</v>
      </c>
      <c r="M844" s="4">
        <v>8.25</v>
      </c>
      <c r="N844" t="s">
        <v>6208</v>
      </c>
      <c r="O844" t="s">
        <v>6202</v>
      </c>
    </row>
    <row r="845" spans="1:15" x14ac:dyDescent="0.3">
      <c r="A845" t="s">
        <v>1644</v>
      </c>
      <c r="B845" s="7">
        <v>44387</v>
      </c>
      <c r="C845" s="10">
        <f>YEAR(Orders[[#This Row],[Order_Date]])</f>
        <v>2021</v>
      </c>
      <c r="D845" t="s">
        <v>1645</v>
      </c>
      <c r="E845" t="s">
        <v>77</v>
      </c>
      <c r="F845" s="10">
        <v>2</v>
      </c>
      <c r="G845" t="s">
        <v>7708</v>
      </c>
      <c r="H845" t="s">
        <v>7709</v>
      </c>
      <c r="I845" t="s">
        <v>2698</v>
      </c>
      <c r="J845" t="s">
        <v>1940</v>
      </c>
      <c r="K845" t="s">
        <v>1941</v>
      </c>
      <c r="L845" s="4">
        <v>4.125</v>
      </c>
      <c r="M845" s="4">
        <v>8.25</v>
      </c>
      <c r="N845" t="s">
        <v>6208</v>
      </c>
      <c r="O845" t="s">
        <v>6202</v>
      </c>
    </row>
    <row r="846" spans="1:15" x14ac:dyDescent="0.3">
      <c r="A846" t="s">
        <v>1646</v>
      </c>
      <c r="B846" s="7">
        <v>44476</v>
      </c>
      <c r="C846" s="10">
        <f>YEAR(Orders[[#This Row],[Order_Date]])</f>
        <v>2021</v>
      </c>
      <c r="D846" t="s">
        <v>1647</v>
      </c>
      <c r="E846" t="s">
        <v>85</v>
      </c>
      <c r="F846" s="10">
        <v>6</v>
      </c>
      <c r="G846" t="s">
        <v>7710</v>
      </c>
      <c r="H846" t="s">
        <v>7711</v>
      </c>
      <c r="I846" t="s">
        <v>3315</v>
      </c>
      <c r="J846" t="s">
        <v>1940</v>
      </c>
      <c r="K846" t="s">
        <v>1941</v>
      </c>
      <c r="L846" s="4">
        <v>5.97</v>
      </c>
      <c r="M846" s="4">
        <v>35.82</v>
      </c>
      <c r="N846" t="s">
        <v>6216</v>
      </c>
      <c r="O846" t="s">
        <v>6203</v>
      </c>
    </row>
    <row r="847" spans="1:15" x14ac:dyDescent="0.3">
      <c r="A847" t="s">
        <v>1648</v>
      </c>
      <c r="B847" s="7">
        <v>43889</v>
      </c>
      <c r="C847" s="10">
        <f>YEAR(Orders[[#This Row],[Order_Date]])</f>
        <v>2020</v>
      </c>
      <c r="D847" t="s">
        <v>1649</v>
      </c>
      <c r="E847" t="s">
        <v>543</v>
      </c>
      <c r="F847" s="10">
        <v>6</v>
      </c>
      <c r="G847" t="s">
        <v>7712</v>
      </c>
      <c r="H847" t="s">
        <v>7713</v>
      </c>
      <c r="I847" t="s">
        <v>2554</v>
      </c>
      <c r="J847" t="s">
        <v>1940</v>
      </c>
      <c r="K847" t="s">
        <v>1950</v>
      </c>
      <c r="L847" s="4">
        <v>27.945</v>
      </c>
      <c r="M847" s="4">
        <v>167.67000000000002</v>
      </c>
      <c r="N847" t="s">
        <v>6216</v>
      </c>
      <c r="O847" t="s">
        <v>6202</v>
      </c>
    </row>
    <row r="848" spans="1:15" x14ac:dyDescent="0.3">
      <c r="A848" t="s">
        <v>1650</v>
      </c>
      <c r="B848" s="7">
        <v>44747</v>
      </c>
      <c r="C848" s="10">
        <f>YEAR(Orders[[#This Row],[Order_Date]])</f>
        <v>2022</v>
      </c>
      <c r="D848" t="s">
        <v>1651</v>
      </c>
      <c r="E848" t="s">
        <v>184</v>
      </c>
      <c r="F848" s="10">
        <v>2</v>
      </c>
      <c r="G848" t="s">
        <v>7164</v>
      </c>
      <c r="H848" t="s">
        <v>7714</v>
      </c>
      <c r="I848" t="s">
        <v>3681</v>
      </c>
      <c r="J848" t="s">
        <v>1940</v>
      </c>
      <c r="K848" t="s">
        <v>1941</v>
      </c>
      <c r="L848" s="4">
        <v>25.874999999999996</v>
      </c>
      <c r="M848" s="4">
        <v>51.749999999999993</v>
      </c>
      <c r="N848" t="s">
        <v>6208</v>
      </c>
      <c r="O848" t="s">
        <v>6203</v>
      </c>
    </row>
    <row r="849" spans="1:15" x14ac:dyDescent="0.3">
      <c r="A849" t="s">
        <v>1652</v>
      </c>
      <c r="B849" s="7">
        <v>44460</v>
      </c>
      <c r="C849" s="10">
        <f>YEAR(Orders[[#This Row],[Order_Date]])</f>
        <v>2021</v>
      </c>
      <c r="D849" t="s">
        <v>1653</v>
      </c>
      <c r="E849" t="s">
        <v>67</v>
      </c>
      <c r="F849" s="10">
        <v>3</v>
      </c>
      <c r="G849" t="s">
        <v>7715</v>
      </c>
      <c r="H849" t="s">
        <v>7716</v>
      </c>
      <c r="I849" t="s">
        <v>5577</v>
      </c>
      <c r="J849" t="s">
        <v>1940</v>
      </c>
      <c r="K849" t="s">
        <v>1941</v>
      </c>
      <c r="L849" s="4">
        <v>2.9849999999999999</v>
      </c>
      <c r="M849" s="4">
        <v>8.9550000000000001</v>
      </c>
      <c r="N849" t="s">
        <v>6216</v>
      </c>
      <c r="O849" t="s">
        <v>6203</v>
      </c>
    </row>
    <row r="850" spans="1:15" x14ac:dyDescent="0.3">
      <c r="A850" t="s">
        <v>1654</v>
      </c>
      <c r="B850" s="7">
        <v>43468</v>
      </c>
      <c r="C850" s="10">
        <f>YEAR(Orders[[#This Row],[Order_Date]])</f>
        <v>2019</v>
      </c>
      <c r="D850" t="s">
        <v>1655</v>
      </c>
      <c r="E850" t="s">
        <v>189</v>
      </c>
      <c r="F850" s="10">
        <v>6</v>
      </c>
      <c r="G850" t="s">
        <v>7717</v>
      </c>
      <c r="H850" t="s">
        <v>7718</v>
      </c>
      <c r="I850" t="s">
        <v>2319</v>
      </c>
      <c r="J850" t="s">
        <v>1940</v>
      </c>
      <c r="K850" t="s">
        <v>1950</v>
      </c>
      <c r="L850" s="4">
        <v>8.91</v>
      </c>
      <c r="M850" s="4">
        <v>53.46</v>
      </c>
      <c r="N850" t="s">
        <v>6211</v>
      </c>
      <c r="O850" t="s">
        <v>6202</v>
      </c>
    </row>
    <row r="851" spans="1:15" x14ac:dyDescent="0.3">
      <c r="A851" t="s">
        <v>1656</v>
      </c>
      <c r="B851" s="7">
        <v>44628</v>
      </c>
      <c r="C851" s="10">
        <f>YEAR(Orders[[#This Row],[Order_Date]])</f>
        <v>2022</v>
      </c>
      <c r="D851" t="s">
        <v>1657</v>
      </c>
      <c r="E851" t="s">
        <v>128</v>
      </c>
      <c r="F851" s="10">
        <v>6</v>
      </c>
      <c r="G851" t="s">
        <v>7719</v>
      </c>
      <c r="H851" t="s">
        <v>7720</v>
      </c>
      <c r="I851" t="s">
        <v>5585</v>
      </c>
      <c r="J851" t="s">
        <v>1940</v>
      </c>
      <c r="K851" t="s">
        <v>1941</v>
      </c>
      <c r="L851" s="4">
        <v>3.8849999999999998</v>
      </c>
      <c r="M851" s="4">
        <v>23.31</v>
      </c>
      <c r="N851" t="s">
        <v>6211</v>
      </c>
      <c r="O851" t="s">
        <v>6203</v>
      </c>
    </row>
    <row r="852" spans="1:15" x14ac:dyDescent="0.3">
      <c r="A852" t="s">
        <v>1656</v>
      </c>
      <c r="B852" s="7">
        <v>44628</v>
      </c>
      <c r="C852" s="10">
        <f>YEAR(Orders[[#This Row],[Order_Date]])</f>
        <v>2022</v>
      </c>
      <c r="D852" t="s">
        <v>1657</v>
      </c>
      <c r="E852" t="s">
        <v>57</v>
      </c>
      <c r="F852" s="10">
        <v>2</v>
      </c>
      <c r="G852" t="s">
        <v>7719</v>
      </c>
      <c r="H852" t="s">
        <v>7720</v>
      </c>
      <c r="I852" t="s">
        <v>5585</v>
      </c>
      <c r="J852" t="s">
        <v>1940</v>
      </c>
      <c r="K852" t="s">
        <v>1941</v>
      </c>
      <c r="L852" s="4">
        <v>3.375</v>
      </c>
      <c r="M852" s="4">
        <v>6.75</v>
      </c>
      <c r="N852" t="s">
        <v>6208</v>
      </c>
      <c r="O852" t="s">
        <v>6203</v>
      </c>
    </row>
    <row r="853" spans="1:15" x14ac:dyDescent="0.3">
      <c r="A853" t="s">
        <v>1658</v>
      </c>
      <c r="B853" s="7">
        <v>43900</v>
      </c>
      <c r="C853" s="10">
        <f>YEAR(Orders[[#This Row],[Order_Date]])</f>
        <v>2020</v>
      </c>
      <c r="D853" t="s">
        <v>1659</v>
      </c>
      <c r="E853" t="s">
        <v>136</v>
      </c>
      <c r="F853" s="10">
        <v>1</v>
      </c>
      <c r="G853" t="s">
        <v>7721</v>
      </c>
      <c r="H853" t="s">
        <v>7722</v>
      </c>
      <c r="I853" t="s">
        <v>3754</v>
      </c>
      <c r="J853" t="s">
        <v>1940</v>
      </c>
      <c r="K853" t="s">
        <v>1941</v>
      </c>
      <c r="L853" s="4">
        <v>7.77</v>
      </c>
      <c r="M853" s="4">
        <v>7.77</v>
      </c>
      <c r="N853" t="s">
        <v>6216</v>
      </c>
      <c r="O853" t="s">
        <v>6204</v>
      </c>
    </row>
    <row r="854" spans="1:15" x14ac:dyDescent="0.3">
      <c r="A854" t="s">
        <v>1660</v>
      </c>
      <c r="B854" s="7">
        <v>44527</v>
      </c>
      <c r="C854" s="10">
        <f>YEAR(Orders[[#This Row],[Order_Date]])</f>
        <v>2021</v>
      </c>
      <c r="D854" t="s">
        <v>1661</v>
      </c>
      <c r="E854" t="s">
        <v>122</v>
      </c>
      <c r="F854" s="10">
        <v>4</v>
      </c>
      <c r="G854" t="s">
        <v>7723</v>
      </c>
      <c r="H854" t="s">
        <v>7724</v>
      </c>
      <c r="I854" t="s">
        <v>2386</v>
      </c>
      <c r="J854" t="s">
        <v>1940</v>
      </c>
      <c r="K854" t="s">
        <v>1941</v>
      </c>
      <c r="L854" s="4">
        <v>29.784999999999997</v>
      </c>
      <c r="M854" s="4">
        <v>119.13999999999999</v>
      </c>
      <c r="N854" t="s">
        <v>6216</v>
      </c>
      <c r="O854" t="s">
        <v>6204</v>
      </c>
    </row>
    <row r="855" spans="1:15" x14ac:dyDescent="0.3">
      <c r="A855" t="s">
        <v>1662</v>
      </c>
      <c r="B855" s="7">
        <v>44259</v>
      </c>
      <c r="C855" s="10">
        <f>YEAR(Orders[[#This Row],[Order_Date]])</f>
        <v>2021</v>
      </c>
      <c r="D855" t="s">
        <v>1663</v>
      </c>
      <c r="E855" t="s">
        <v>40</v>
      </c>
      <c r="F855" s="10">
        <v>2</v>
      </c>
      <c r="G855" t="s">
        <v>7725</v>
      </c>
      <c r="H855" t="s">
        <v>7726</v>
      </c>
      <c r="I855" t="s">
        <v>2447</v>
      </c>
      <c r="J855" t="s">
        <v>1940</v>
      </c>
      <c r="K855" t="s">
        <v>1950</v>
      </c>
      <c r="L855" s="4">
        <v>9.9499999999999993</v>
      </c>
      <c r="M855" s="4">
        <v>19.899999999999999</v>
      </c>
      <c r="N855" t="s">
        <v>6216</v>
      </c>
      <c r="O855" t="s">
        <v>6203</v>
      </c>
    </row>
    <row r="856" spans="1:15" x14ac:dyDescent="0.3">
      <c r="A856" t="s">
        <v>1664</v>
      </c>
      <c r="B856" s="7">
        <v>44516</v>
      </c>
      <c r="C856" s="10">
        <f>YEAR(Orders[[#This Row],[Order_Date]])</f>
        <v>2021</v>
      </c>
      <c r="D856" t="s">
        <v>1665</v>
      </c>
      <c r="E856" t="s">
        <v>170</v>
      </c>
      <c r="F856" s="10">
        <v>5</v>
      </c>
      <c r="G856" t="s">
        <v>7727</v>
      </c>
      <c r="H856" t="s">
        <v>7728</v>
      </c>
      <c r="I856" t="s">
        <v>2121</v>
      </c>
      <c r="J856" t="s">
        <v>1940</v>
      </c>
      <c r="K856" t="s">
        <v>1941</v>
      </c>
      <c r="L856" s="4">
        <v>7.169999999999999</v>
      </c>
      <c r="M856" s="4">
        <v>35.849999999999994</v>
      </c>
      <c r="N856" t="s">
        <v>6211</v>
      </c>
      <c r="O856" t="s">
        <v>6201</v>
      </c>
    </row>
    <row r="857" spans="1:15" x14ac:dyDescent="0.3">
      <c r="A857" t="s">
        <v>1666</v>
      </c>
      <c r="B857" s="7">
        <v>43632</v>
      </c>
      <c r="C857" s="10">
        <f>YEAR(Orders[[#This Row],[Order_Date]])</f>
        <v>2019</v>
      </c>
      <c r="D857" t="s">
        <v>1667</v>
      </c>
      <c r="E857" t="s">
        <v>122</v>
      </c>
      <c r="F857" s="10">
        <v>3</v>
      </c>
      <c r="G857" t="s">
        <v>7729</v>
      </c>
      <c r="H857" t="s">
        <v>7730</v>
      </c>
      <c r="I857" t="s">
        <v>4885</v>
      </c>
      <c r="J857" t="s">
        <v>1940</v>
      </c>
      <c r="K857" t="s">
        <v>1950</v>
      </c>
      <c r="L857" s="4">
        <v>29.784999999999997</v>
      </c>
      <c r="M857" s="4">
        <v>89.35499999999999</v>
      </c>
      <c r="N857" t="s">
        <v>6216</v>
      </c>
      <c r="O857" t="s">
        <v>6204</v>
      </c>
    </row>
    <row r="858" spans="1:15" x14ac:dyDescent="0.3">
      <c r="A858" t="s">
        <v>1668</v>
      </c>
      <c r="B858" s="7">
        <v>44031</v>
      </c>
      <c r="C858" s="10">
        <f>YEAR(Orders[[#This Row],[Order_Date]])</f>
        <v>2020</v>
      </c>
      <c r="D858" t="s">
        <v>1613</v>
      </c>
      <c r="E858" t="s">
        <v>90</v>
      </c>
      <c r="F858" s="10">
        <v>2</v>
      </c>
      <c r="G858" t="s">
        <v>7678</v>
      </c>
      <c r="H858" t="s">
        <v>7679</v>
      </c>
      <c r="I858" t="s">
        <v>2361</v>
      </c>
      <c r="J858" t="s">
        <v>1940</v>
      </c>
      <c r="K858" t="s">
        <v>1941</v>
      </c>
      <c r="L858" s="4">
        <v>4.3650000000000002</v>
      </c>
      <c r="M858" s="4">
        <v>8.73</v>
      </c>
      <c r="N858" t="s">
        <v>6208</v>
      </c>
      <c r="O858" t="s">
        <v>6204</v>
      </c>
    </row>
    <row r="859" spans="1:15" x14ac:dyDescent="0.3">
      <c r="A859" t="s">
        <v>1669</v>
      </c>
      <c r="B859" s="7">
        <v>43889</v>
      </c>
      <c r="C859" s="10">
        <f>YEAR(Orders[[#This Row],[Order_Date]])</f>
        <v>2020</v>
      </c>
      <c r="D859" t="s">
        <v>1670</v>
      </c>
      <c r="E859" t="s">
        <v>23</v>
      </c>
      <c r="F859" s="10">
        <v>5</v>
      </c>
      <c r="G859" t="s">
        <v>7731</v>
      </c>
      <c r="H859" t="s">
        <v>7732</v>
      </c>
      <c r="I859" t="s">
        <v>5424</v>
      </c>
      <c r="J859" t="s">
        <v>1940</v>
      </c>
      <c r="K859" t="s">
        <v>1950</v>
      </c>
      <c r="L859" s="4">
        <v>27.484999999999996</v>
      </c>
      <c r="M859" s="4">
        <v>137.42499999999998</v>
      </c>
      <c r="N859" t="s">
        <v>6211</v>
      </c>
      <c r="O859" t="s">
        <v>6201</v>
      </c>
    </row>
    <row r="860" spans="1:15" x14ac:dyDescent="0.3">
      <c r="A860" t="s">
        <v>1671</v>
      </c>
      <c r="B860" s="7">
        <v>43638</v>
      </c>
      <c r="C860" s="10">
        <f>YEAR(Orders[[#This Row],[Order_Date]])</f>
        <v>2019</v>
      </c>
      <c r="D860" t="s">
        <v>1672</v>
      </c>
      <c r="E860" t="s">
        <v>91</v>
      </c>
      <c r="F860" s="10">
        <v>4</v>
      </c>
      <c r="G860" t="s">
        <v>7479</v>
      </c>
      <c r="H860" t="s">
        <v>7733</v>
      </c>
      <c r="I860" t="s">
        <v>2549</v>
      </c>
      <c r="J860" t="s">
        <v>1940</v>
      </c>
      <c r="K860" t="s">
        <v>1950</v>
      </c>
      <c r="L860" s="4">
        <v>8.73</v>
      </c>
      <c r="M860" s="4">
        <v>34.92</v>
      </c>
      <c r="N860" t="s">
        <v>6208</v>
      </c>
      <c r="O860" t="s">
        <v>6204</v>
      </c>
    </row>
    <row r="861" spans="1:15" x14ac:dyDescent="0.3">
      <c r="A861" t="s">
        <v>1673</v>
      </c>
      <c r="B861" s="7">
        <v>43716</v>
      </c>
      <c r="C861" s="10">
        <f>YEAR(Orders[[#This Row],[Order_Date]])</f>
        <v>2019</v>
      </c>
      <c r="D861" t="s">
        <v>1674</v>
      </c>
      <c r="E861" t="s">
        <v>217</v>
      </c>
      <c r="F861" s="10">
        <v>6</v>
      </c>
      <c r="G861" t="s">
        <v>7734</v>
      </c>
      <c r="H861" t="s">
        <v>7735</v>
      </c>
      <c r="I861" t="s">
        <v>5027</v>
      </c>
      <c r="J861" t="s">
        <v>1940</v>
      </c>
      <c r="K861" t="s">
        <v>1950</v>
      </c>
      <c r="L861" s="4">
        <v>29.784999999999997</v>
      </c>
      <c r="M861" s="4">
        <v>178.70999999999998</v>
      </c>
      <c r="N861" t="s">
        <v>6211</v>
      </c>
      <c r="O861" t="s">
        <v>6203</v>
      </c>
    </row>
    <row r="862" spans="1:15" x14ac:dyDescent="0.3">
      <c r="A862" t="s">
        <v>1675</v>
      </c>
      <c r="B862" s="7">
        <v>44707</v>
      </c>
      <c r="C862" s="10">
        <f>YEAR(Orders[[#This Row],[Order_Date]])</f>
        <v>2022</v>
      </c>
      <c r="D862" t="s">
        <v>1676</v>
      </c>
      <c r="E862" t="s">
        <v>184</v>
      </c>
      <c r="F862" s="10">
        <v>1</v>
      </c>
      <c r="G862" t="s">
        <v>7736</v>
      </c>
      <c r="H862" t="s">
        <v>7737</v>
      </c>
      <c r="I862" t="s">
        <v>4236</v>
      </c>
      <c r="J862" t="s">
        <v>1940</v>
      </c>
      <c r="K862" t="s">
        <v>1950</v>
      </c>
      <c r="L862" s="4">
        <v>25.874999999999996</v>
      </c>
      <c r="M862" s="4">
        <v>25.874999999999996</v>
      </c>
      <c r="N862" t="s">
        <v>6208</v>
      </c>
      <c r="O862" t="s">
        <v>6203</v>
      </c>
    </row>
    <row r="863" spans="1:15" x14ac:dyDescent="0.3">
      <c r="A863" t="s">
        <v>1677</v>
      </c>
      <c r="B863" s="7">
        <v>43802</v>
      </c>
      <c r="C863" s="10">
        <f>YEAR(Orders[[#This Row],[Order_Date]])</f>
        <v>2019</v>
      </c>
      <c r="D863" t="s">
        <v>1678</v>
      </c>
      <c r="E863" t="s">
        <v>26</v>
      </c>
      <c r="F863" s="10">
        <v>6</v>
      </c>
      <c r="G863" t="s">
        <v>7738</v>
      </c>
      <c r="H863" t="s">
        <v>7739</v>
      </c>
      <c r="I863" t="s">
        <v>3411</v>
      </c>
      <c r="J863" t="s">
        <v>1940</v>
      </c>
      <c r="K863" t="s">
        <v>1941</v>
      </c>
      <c r="L863" s="4">
        <v>12.95</v>
      </c>
      <c r="M863" s="4">
        <v>77.699999999999989</v>
      </c>
      <c r="N863" t="s">
        <v>6216</v>
      </c>
      <c r="O863" t="s">
        <v>6204</v>
      </c>
    </row>
    <row r="864" spans="1:15" x14ac:dyDescent="0.3">
      <c r="A864" t="s">
        <v>1679</v>
      </c>
      <c r="B864" s="7">
        <v>43725</v>
      </c>
      <c r="C864" s="10">
        <f>YEAR(Orders[[#This Row],[Order_Date]])</f>
        <v>2019</v>
      </c>
      <c r="D864" t="s">
        <v>1680</v>
      </c>
      <c r="E864" t="s">
        <v>15</v>
      </c>
      <c r="F864" s="10">
        <v>1</v>
      </c>
      <c r="G864" t="s">
        <v>7740</v>
      </c>
      <c r="H864" t="s">
        <v>7741</v>
      </c>
      <c r="I864" t="s">
        <v>1985</v>
      </c>
      <c r="J864" t="s">
        <v>1940</v>
      </c>
      <c r="K864" t="s">
        <v>1941</v>
      </c>
      <c r="L864" s="4">
        <v>9.9499999999999993</v>
      </c>
      <c r="M864" s="4">
        <v>9.9499999999999993</v>
      </c>
      <c r="N864" t="s">
        <v>6208</v>
      </c>
      <c r="O864" t="s">
        <v>6201</v>
      </c>
    </row>
    <row r="865" spans="1:15" x14ac:dyDescent="0.3">
      <c r="A865" t="s">
        <v>1681</v>
      </c>
      <c r="B865" s="7">
        <v>44712</v>
      </c>
      <c r="C865" s="10">
        <f>YEAR(Orders[[#This Row],[Order_Date]])</f>
        <v>2022</v>
      </c>
      <c r="D865" t="s">
        <v>1682</v>
      </c>
      <c r="E865" t="s">
        <v>109</v>
      </c>
      <c r="F865" s="10">
        <v>2</v>
      </c>
      <c r="G865" t="s">
        <v>7742</v>
      </c>
      <c r="H865" t="s">
        <v>7743</v>
      </c>
      <c r="I865" t="s">
        <v>3580</v>
      </c>
      <c r="J865" t="s">
        <v>1940</v>
      </c>
      <c r="K865" t="s">
        <v>1941</v>
      </c>
      <c r="L865" s="4">
        <v>14.55</v>
      </c>
      <c r="M865" s="4">
        <v>29.1</v>
      </c>
      <c r="N865" t="s">
        <v>6208</v>
      </c>
      <c r="O865" t="s">
        <v>6204</v>
      </c>
    </row>
    <row r="866" spans="1:15" x14ac:dyDescent="0.3">
      <c r="A866" t="s">
        <v>1683</v>
      </c>
      <c r="B866" s="7">
        <v>43759</v>
      </c>
      <c r="C866" s="10">
        <f>YEAR(Orders[[#This Row],[Order_Date]])</f>
        <v>2019</v>
      </c>
      <c r="D866" t="s">
        <v>1684</v>
      </c>
      <c r="E866" t="s">
        <v>195</v>
      </c>
      <c r="F866" s="10">
        <v>6</v>
      </c>
      <c r="G866" t="s">
        <v>7744</v>
      </c>
      <c r="H866" t="s">
        <v>7745</v>
      </c>
      <c r="I866" t="s">
        <v>5161</v>
      </c>
      <c r="J866" t="s">
        <v>1948</v>
      </c>
      <c r="K866" t="s">
        <v>1950</v>
      </c>
      <c r="L866" s="4">
        <v>3.5849999999999995</v>
      </c>
      <c r="M866" s="4">
        <v>21.509999999999998</v>
      </c>
      <c r="N866" t="s">
        <v>6211</v>
      </c>
      <c r="O866" t="s">
        <v>6201</v>
      </c>
    </row>
    <row r="867" spans="1:15" x14ac:dyDescent="0.3">
      <c r="A867" t="s">
        <v>1685</v>
      </c>
      <c r="B867" s="7">
        <v>44675</v>
      </c>
      <c r="C867" s="10">
        <f>YEAR(Orders[[#This Row],[Order_Date]])</f>
        <v>2022</v>
      </c>
      <c r="D867" t="s">
        <v>1686</v>
      </c>
      <c r="E867" t="s">
        <v>80</v>
      </c>
      <c r="F867" s="10">
        <v>1</v>
      </c>
      <c r="G867" t="s">
        <v>7746</v>
      </c>
      <c r="H867" t="s">
        <v>7747</v>
      </c>
      <c r="I867" t="s">
        <v>2121</v>
      </c>
      <c r="J867" t="s">
        <v>1940</v>
      </c>
      <c r="K867" t="s">
        <v>1941</v>
      </c>
      <c r="L867" s="4">
        <v>6.75</v>
      </c>
      <c r="M867" s="4">
        <v>6.75</v>
      </c>
      <c r="N867" t="s">
        <v>6208</v>
      </c>
      <c r="O867" t="s">
        <v>6203</v>
      </c>
    </row>
    <row r="868" spans="1:15" x14ac:dyDescent="0.3">
      <c r="A868" t="s">
        <v>1687</v>
      </c>
      <c r="B868" s="7">
        <v>44209</v>
      </c>
      <c r="C868" s="10">
        <f>YEAR(Orders[[#This Row],[Order_Date]])</f>
        <v>2021</v>
      </c>
      <c r="D868" t="s">
        <v>1688</v>
      </c>
      <c r="E868" t="s">
        <v>85</v>
      </c>
      <c r="F868" s="10">
        <v>3</v>
      </c>
      <c r="G868" t="s">
        <v>7748</v>
      </c>
      <c r="H868" t="s">
        <v>7749</v>
      </c>
      <c r="I868" t="s">
        <v>5654</v>
      </c>
      <c r="J868" t="s">
        <v>1948</v>
      </c>
      <c r="K868" t="s">
        <v>1950</v>
      </c>
      <c r="L868" s="4">
        <v>5.97</v>
      </c>
      <c r="M868" s="4">
        <v>17.91</v>
      </c>
      <c r="N868" t="s">
        <v>6216</v>
      </c>
      <c r="O868" t="s">
        <v>6203</v>
      </c>
    </row>
    <row r="869" spans="1:15" x14ac:dyDescent="0.3">
      <c r="A869" t="s">
        <v>1689</v>
      </c>
      <c r="B869" s="7">
        <v>44792</v>
      </c>
      <c r="C869" s="10">
        <f>YEAR(Orders[[#This Row],[Order_Date]])</f>
        <v>2022</v>
      </c>
      <c r="D869" t="s">
        <v>1690</v>
      </c>
      <c r="E869" t="s">
        <v>217</v>
      </c>
      <c r="F869" s="10">
        <v>1</v>
      </c>
      <c r="G869" t="s">
        <v>7750</v>
      </c>
      <c r="H869" t="s">
        <v>7751</v>
      </c>
      <c r="I869" t="s">
        <v>5658</v>
      </c>
      <c r="J869" t="s">
        <v>1948</v>
      </c>
      <c r="K869" t="s">
        <v>1941</v>
      </c>
      <c r="L869" s="4">
        <v>29.784999999999997</v>
      </c>
      <c r="M869" s="4">
        <v>29.784999999999997</v>
      </c>
      <c r="N869" t="s">
        <v>6211</v>
      </c>
      <c r="O869" t="s">
        <v>6203</v>
      </c>
    </row>
    <row r="870" spans="1:15" x14ac:dyDescent="0.3">
      <c r="A870" t="s">
        <v>1691</v>
      </c>
      <c r="B870" s="7">
        <v>43526</v>
      </c>
      <c r="C870" s="10">
        <f>YEAR(Orders[[#This Row],[Order_Date]])</f>
        <v>2019</v>
      </c>
      <c r="D870" t="s">
        <v>1692</v>
      </c>
      <c r="E870" t="s">
        <v>16</v>
      </c>
      <c r="F870" s="10">
        <v>5</v>
      </c>
      <c r="G870" t="s">
        <v>7752</v>
      </c>
      <c r="H870" t="s">
        <v>7753</v>
      </c>
      <c r="I870" t="s">
        <v>2860</v>
      </c>
      <c r="J870" t="s">
        <v>1940</v>
      </c>
      <c r="K870" t="s">
        <v>1941</v>
      </c>
      <c r="L870" s="4">
        <v>8.25</v>
      </c>
      <c r="M870" s="4">
        <v>41.25</v>
      </c>
      <c r="N870" t="s">
        <v>6208</v>
      </c>
      <c r="O870" t="s">
        <v>6202</v>
      </c>
    </row>
    <row r="871" spans="1:15" x14ac:dyDescent="0.3">
      <c r="A871" t="s">
        <v>1693</v>
      </c>
      <c r="B871" s="7">
        <v>43851</v>
      </c>
      <c r="C871" s="10">
        <f>YEAR(Orders[[#This Row],[Order_Date]])</f>
        <v>2020</v>
      </c>
      <c r="D871" t="s">
        <v>1694</v>
      </c>
      <c r="E871" t="s">
        <v>35</v>
      </c>
      <c r="F871" s="10">
        <v>3</v>
      </c>
      <c r="G871" t="s">
        <v>7754</v>
      </c>
      <c r="H871" t="s">
        <v>7755</v>
      </c>
      <c r="I871" t="s">
        <v>2998</v>
      </c>
      <c r="J871" t="s">
        <v>1940</v>
      </c>
      <c r="K871" t="s">
        <v>1941</v>
      </c>
      <c r="L871" s="4">
        <v>5.97</v>
      </c>
      <c r="M871" s="4">
        <v>17.91</v>
      </c>
      <c r="N871" t="s">
        <v>6208</v>
      </c>
      <c r="O871" t="s">
        <v>6201</v>
      </c>
    </row>
    <row r="872" spans="1:15" x14ac:dyDescent="0.3">
      <c r="A872" t="s">
        <v>1695</v>
      </c>
      <c r="B872" s="7">
        <v>44460</v>
      </c>
      <c r="C872" s="10">
        <f>YEAR(Orders[[#This Row],[Order_Date]])</f>
        <v>2021</v>
      </c>
      <c r="D872" t="s">
        <v>1696</v>
      </c>
      <c r="E872" t="s">
        <v>29</v>
      </c>
      <c r="F872" s="10">
        <v>1</v>
      </c>
      <c r="G872" t="s">
        <v>7756</v>
      </c>
      <c r="H872" t="s">
        <v>7757</v>
      </c>
      <c r="I872" t="s">
        <v>2081</v>
      </c>
      <c r="J872" t="s">
        <v>1948</v>
      </c>
      <c r="K872" t="s">
        <v>1941</v>
      </c>
      <c r="L872" s="4">
        <v>7.29</v>
      </c>
      <c r="M872" s="4">
        <v>7.29</v>
      </c>
      <c r="N872" t="s">
        <v>6216</v>
      </c>
      <c r="O872" t="s">
        <v>6202</v>
      </c>
    </row>
    <row r="873" spans="1:15" x14ac:dyDescent="0.3">
      <c r="A873" t="s">
        <v>1697</v>
      </c>
      <c r="B873" s="7">
        <v>43707</v>
      </c>
      <c r="C873" s="10">
        <f>YEAR(Orders[[#This Row],[Order_Date]])</f>
        <v>2019</v>
      </c>
      <c r="D873" t="s">
        <v>1698</v>
      </c>
      <c r="E873" t="s">
        <v>150</v>
      </c>
      <c r="F873" s="10">
        <v>2</v>
      </c>
      <c r="G873" t="s">
        <v>7296</v>
      </c>
      <c r="H873" t="s">
        <v>7758</v>
      </c>
      <c r="I873" t="s">
        <v>5675</v>
      </c>
      <c r="J873" t="s">
        <v>2115</v>
      </c>
      <c r="K873" t="s">
        <v>1941</v>
      </c>
      <c r="L873" s="4">
        <v>14.85</v>
      </c>
      <c r="M873" s="4">
        <v>29.7</v>
      </c>
      <c r="N873" t="s">
        <v>6211</v>
      </c>
      <c r="O873" t="s">
        <v>6202</v>
      </c>
    </row>
    <row r="874" spans="1:15" x14ac:dyDescent="0.3">
      <c r="A874" t="s">
        <v>1699</v>
      </c>
      <c r="B874" s="7">
        <v>43521</v>
      </c>
      <c r="C874" s="10">
        <f>YEAR(Orders[[#This Row],[Order_Date]])</f>
        <v>2019</v>
      </c>
      <c r="D874" t="s">
        <v>1700</v>
      </c>
      <c r="E874" t="s">
        <v>74</v>
      </c>
      <c r="F874" s="10">
        <v>2</v>
      </c>
      <c r="G874" t="s">
        <v>7759</v>
      </c>
      <c r="H874" t="s">
        <v>7760</v>
      </c>
      <c r="I874" t="s">
        <v>3686</v>
      </c>
      <c r="J874" t="s">
        <v>1940</v>
      </c>
      <c r="K874" t="s">
        <v>1950</v>
      </c>
      <c r="L874" s="4">
        <v>11.25</v>
      </c>
      <c r="M874" s="4">
        <v>22.5</v>
      </c>
      <c r="N874" t="s">
        <v>6208</v>
      </c>
      <c r="O874" t="s">
        <v>6203</v>
      </c>
    </row>
    <row r="875" spans="1:15" x14ac:dyDescent="0.3">
      <c r="A875" t="s">
        <v>1701</v>
      </c>
      <c r="B875" s="7">
        <v>43725</v>
      </c>
      <c r="C875" s="10">
        <f>YEAR(Orders[[#This Row],[Order_Date]])</f>
        <v>2019</v>
      </c>
      <c r="D875" t="s">
        <v>1686</v>
      </c>
      <c r="E875" t="s">
        <v>175</v>
      </c>
      <c r="F875" s="10">
        <v>4</v>
      </c>
      <c r="G875" t="s">
        <v>7746</v>
      </c>
      <c r="H875" t="s">
        <v>7747</v>
      </c>
      <c r="I875" t="s">
        <v>2121</v>
      </c>
      <c r="J875" t="s">
        <v>1940</v>
      </c>
      <c r="K875" t="s">
        <v>1941</v>
      </c>
      <c r="L875" s="4">
        <v>2.9849999999999999</v>
      </c>
      <c r="M875" s="4">
        <v>11.94</v>
      </c>
      <c r="N875" t="s">
        <v>6208</v>
      </c>
      <c r="O875" t="s">
        <v>6201</v>
      </c>
    </row>
    <row r="876" spans="1:15" x14ac:dyDescent="0.3">
      <c r="A876" t="s">
        <v>1702</v>
      </c>
      <c r="B876" s="7">
        <v>43680</v>
      </c>
      <c r="C876" s="10">
        <f>YEAR(Orders[[#This Row],[Order_Date]])</f>
        <v>2019</v>
      </c>
      <c r="D876" t="s">
        <v>1703</v>
      </c>
      <c r="E876" t="s">
        <v>19</v>
      </c>
      <c r="F876" s="10">
        <v>2</v>
      </c>
      <c r="G876" t="s">
        <v>7761</v>
      </c>
      <c r="H876" t="s">
        <v>7762</v>
      </c>
      <c r="I876" t="s">
        <v>2026</v>
      </c>
      <c r="J876" t="s">
        <v>1940</v>
      </c>
      <c r="K876" t="s">
        <v>1950</v>
      </c>
      <c r="L876" s="4">
        <v>12.95</v>
      </c>
      <c r="M876" s="4">
        <v>25.9</v>
      </c>
      <c r="N876" t="s">
        <v>6211</v>
      </c>
      <c r="O876" t="s">
        <v>6203</v>
      </c>
    </row>
    <row r="877" spans="1:15" x14ac:dyDescent="0.3">
      <c r="A877" t="s">
        <v>1704</v>
      </c>
      <c r="B877" s="7">
        <v>44253</v>
      </c>
      <c r="C877" s="10">
        <f>YEAR(Orders[[#This Row],[Order_Date]])</f>
        <v>2021</v>
      </c>
      <c r="D877" t="s">
        <v>1705</v>
      </c>
      <c r="E877" t="s">
        <v>91</v>
      </c>
      <c r="F877" s="10">
        <v>5</v>
      </c>
      <c r="G877" t="s">
        <v>7763</v>
      </c>
      <c r="H877" t="s">
        <v>7764</v>
      </c>
      <c r="I877" t="s">
        <v>2410</v>
      </c>
      <c r="J877" t="s">
        <v>1948</v>
      </c>
      <c r="K877" t="s">
        <v>1950</v>
      </c>
      <c r="L877" s="4">
        <v>8.73</v>
      </c>
      <c r="M877" s="4">
        <v>43.650000000000006</v>
      </c>
      <c r="N877" t="s">
        <v>6208</v>
      </c>
      <c r="O877" t="s">
        <v>6204</v>
      </c>
    </row>
    <row r="878" spans="1:15" x14ac:dyDescent="0.3">
      <c r="A878" t="s">
        <v>1704</v>
      </c>
      <c r="B878" s="7">
        <v>44253</v>
      </c>
      <c r="C878" s="10">
        <f>YEAR(Orders[[#This Row],[Order_Date]])</f>
        <v>2021</v>
      </c>
      <c r="D878" t="s">
        <v>1705</v>
      </c>
      <c r="E878" t="s">
        <v>205</v>
      </c>
      <c r="F878" s="10">
        <v>6</v>
      </c>
      <c r="G878" t="s">
        <v>7763</v>
      </c>
      <c r="H878" t="s">
        <v>7764</v>
      </c>
      <c r="I878" t="s">
        <v>2410</v>
      </c>
      <c r="J878" t="s">
        <v>1948</v>
      </c>
      <c r="K878" t="s">
        <v>1950</v>
      </c>
      <c r="L878" s="4">
        <v>7.77</v>
      </c>
      <c r="M878" s="4">
        <v>46.62</v>
      </c>
      <c r="N878" t="s">
        <v>6211</v>
      </c>
      <c r="O878" t="s">
        <v>6203</v>
      </c>
    </row>
    <row r="879" spans="1:15" x14ac:dyDescent="0.3">
      <c r="A879" t="s">
        <v>1706</v>
      </c>
      <c r="B879" s="7">
        <v>44411</v>
      </c>
      <c r="C879" s="10">
        <f>YEAR(Orders[[#This Row],[Order_Date]])</f>
        <v>2021</v>
      </c>
      <c r="D879" t="s">
        <v>1707</v>
      </c>
      <c r="E879" t="s">
        <v>96</v>
      </c>
      <c r="F879" s="10">
        <v>3</v>
      </c>
      <c r="G879" t="s">
        <v>7765</v>
      </c>
      <c r="H879" t="s">
        <v>7766</v>
      </c>
      <c r="I879" t="s">
        <v>2255</v>
      </c>
      <c r="J879" t="s">
        <v>1940</v>
      </c>
      <c r="K879" t="s">
        <v>1950</v>
      </c>
      <c r="L879" s="4">
        <v>9.51</v>
      </c>
      <c r="M879" s="4">
        <v>28.53</v>
      </c>
      <c r="N879" t="s">
        <v>6211</v>
      </c>
      <c r="O879" t="s">
        <v>6204</v>
      </c>
    </row>
    <row r="880" spans="1:15" x14ac:dyDescent="0.3">
      <c r="A880" t="s">
        <v>1708</v>
      </c>
      <c r="B880" s="7">
        <v>44323</v>
      </c>
      <c r="C880" s="10">
        <f>YEAR(Orders[[#This Row],[Order_Date]])</f>
        <v>2021</v>
      </c>
      <c r="D880" t="s">
        <v>1709</v>
      </c>
      <c r="E880" t="s">
        <v>23</v>
      </c>
      <c r="F880" s="10">
        <v>1</v>
      </c>
      <c r="G880" t="s">
        <v>7767</v>
      </c>
      <c r="H880" t="s">
        <v>7768</v>
      </c>
      <c r="I880" t="s">
        <v>3491</v>
      </c>
      <c r="J880" t="s">
        <v>1940</v>
      </c>
      <c r="K880" t="s">
        <v>1941</v>
      </c>
      <c r="L880" s="4">
        <v>27.484999999999996</v>
      </c>
      <c r="M880" s="4">
        <v>27.484999999999996</v>
      </c>
      <c r="N880" t="s">
        <v>6211</v>
      </c>
      <c r="O880" t="s">
        <v>6201</v>
      </c>
    </row>
    <row r="881" spans="1:15" x14ac:dyDescent="0.3">
      <c r="A881" t="s">
        <v>1710</v>
      </c>
      <c r="B881" s="7">
        <v>43630</v>
      </c>
      <c r="C881" s="10">
        <f>YEAR(Orders[[#This Row],[Order_Date]])</f>
        <v>2019</v>
      </c>
      <c r="D881" t="s">
        <v>1711</v>
      </c>
      <c r="E881" t="s">
        <v>64</v>
      </c>
      <c r="F881" s="10">
        <v>3</v>
      </c>
      <c r="G881" t="s">
        <v>7769</v>
      </c>
      <c r="H881" t="s">
        <v>7770</v>
      </c>
      <c r="I881" t="s">
        <v>2062</v>
      </c>
      <c r="J881" t="s">
        <v>1940</v>
      </c>
      <c r="K881" t="s">
        <v>1950</v>
      </c>
      <c r="L881" s="4">
        <v>3.645</v>
      </c>
      <c r="M881" s="4">
        <v>10.935</v>
      </c>
      <c r="N881" t="s">
        <v>6216</v>
      </c>
      <c r="O881" t="s">
        <v>6202</v>
      </c>
    </row>
    <row r="882" spans="1:15" x14ac:dyDescent="0.3">
      <c r="A882" t="s">
        <v>1712</v>
      </c>
      <c r="B882" s="7">
        <v>43790</v>
      </c>
      <c r="C882" s="10">
        <f>YEAR(Orders[[#This Row],[Order_Date]])</f>
        <v>2019</v>
      </c>
      <c r="D882" t="s">
        <v>1713</v>
      </c>
      <c r="E882" t="s">
        <v>195</v>
      </c>
      <c r="F882" s="10">
        <v>2</v>
      </c>
      <c r="G882" t="s">
        <v>7771</v>
      </c>
      <c r="H882" t="s">
        <v>7772</v>
      </c>
      <c r="I882" t="s">
        <v>5712</v>
      </c>
      <c r="J882" t="s">
        <v>1940</v>
      </c>
      <c r="K882" t="s">
        <v>1950</v>
      </c>
      <c r="L882" s="4">
        <v>3.5849999999999995</v>
      </c>
      <c r="M882" s="4">
        <v>7.169999999999999</v>
      </c>
      <c r="N882" t="s">
        <v>6211</v>
      </c>
      <c r="O882" t="s">
        <v>6201</v>
      </c>
    </row>
    <row r="883" spans="1:15" x14ac:dyDescent="0.3">
      <c r="A883" t="s">
        <v>1714</v>
      </c>
      <c r="B883" s="7">
        <v>44286</v>
      </c>
      <c r="C883" s="10">
        <f>YEAR(Orders[[#This Row],[Order_Date]])</f>
        <v>2021</v>
      </c>
      <c r="D883" t="s">
        <v>1715</v>
      </c>
      <c r="E883" t="s">
        <v>128</v>
      </c>
      <c r="F883" s="10">
        <v>6</v>
      </c>
      <c r="G883" t="s">
        <v>6619</v>
      </c>
      <c r="H883" t="s">
        <v>7773</v>
      </c>
      <c r="I883" t="s">
        <v>5214</v>
      </c>
      <c r="J883" t="s">
        <v>1940</v>
      </c>
      <c r="K883" t="s">
        <v>1941</v>
      </c>
      <c r="L883" s="4">
        <v>3.8849999999999998</v>
      </c>
      <c r="M883" s="4">
        <v>23.31</v>
      </c>
      <c r="N883" t="s">
        <v>6211</v>
      </c>
      <c r="O883" t="s">
        <v>6203</v>
      </c>
    </row>
    <row r="884" spans="1:15" x14ac:dyDescent="0.3">
      <c r="A884" t="s">
        <v>1716</v>
      </c>
      <c r="B884" s="7">
        <v>43647</v>
      </c>
      <c r="C884" s="10">
        <f>YEAR(Orders[[#This Row],[Order_Date]])</f>
        <v>2019</v>
      </c>
      <c r="D884" t="s">
        <v>1717</v>
      </c>
      <c r="E884" t="s">
        <v>131</v>
      </c>
      <c r="F884" s="10">
        <v>5</v>
      </c>
      <c r="G884" t="s">
        <v>7774</v>
      </c>
      <c r="H884" t="s">
        <v>7775</v>
      </c>
      <c r="I884" t="s">
        <v>2131</v>
      </c>
      <c r="J884" t="s">
        <v>1940</v>
      </c>
      <c r="K884" t="s">
        <v>1941</v>
      </c>
      <c r="L884" s="4">
        <v>22.884999999999998</v>
      </c>
      <c r="M884" s="4">
        <v>114.42499999999998</v>
      </c>
      <c r="N884" t="s">
        <v>6216</v>
      </c>
      <c r="O884" t="s">
        <v>6203</v>
      </c>
    </row>
    <row r="885" spans="1:15" x14ac:dyDescent="0.3">
      <c r="A885" t="s">
        <v>1718</v>
      </c>
      <c r="B885" s="7">
        <v>43956</v>
      </c>
      <c r="C885" s="10">
        <f>YEAR(Orders[[#This Row],[Order_Date]])</f>
        <v>2020</v>
      </c>
      <c r="D885" t="s">
        <v>1719</v>
      </c>
      <c r="E885" t="s">
        <v>184</v>
      </c>
      <c r="F885" s="10">
        <v>3</v>
      </c>
      <c r="G885" t="s">
        <v>7776</v>
      </c>
      <c r="H885" t="s">
        <v>7777</v>
      </c>
      <c r="I885" t="s">
        <v>2815</v>
      </c>
      <c r="J885" t="s">
        <v>1940</v>
      </c>
      <c r="K885" t="s">
        <v>1941</v>
      </c>
      <c r="L885" s="4">
        <v>25.874999999999996</v>
      </c>
      <c r="M885" s="4">
        <v>77.624999999999986</v>
      </c>
      <c r="N885" t="s">
        <v>6208</v>
      </c>
      <c r="O885" t="s">
        <v>6203</v>
      </c>
    </row>
    <row r="886" spans="1:15" x14ac:dyDescent="0.3">
      <c r="A886" t="s">
        <v>1720</v>
      </c>
      <c r="B886" s="7">
        <v>43941</v>
      </c>
      <c r="C886" s="10">
        <f>YEAR(Orders[[#This Row],[Order_Date]])</f>
        <v>2020</v>
      </c>
      <c r="D886" t="s">
        <v>1721</v>
      </c>
      <c r="E886" t="s">
        <v>159</v>
      </c>
      <c r="F886" s="10">
        <v>1</v>
      </c>
      <c r="G886" t="s">
        <v>7778</v>
      </c>
      <c r="H886" t="s">
        <v>7779</v>
      </c>
      <c r="I886" t="s">
        <v>2354</v>
      </c>
      <c r="J886" t="s">
        <v>1940</v>
      </c>
      <c r="K886" t="s">
        <v>1941</v>
      </c>
      <c r="L886" s="4">
        <v>5.3699999999999992</v>
      </c>
      <c r="M886" s="4">
        <v>5.3699999999999992</v>
      </c>
      <c r="N886" t="s">
        <v>6216</v>
      </c>
      <c r="O886" t="s">
        <v>6201</v>
      </c>
    </row>
    <row r="887" spans="1:15" x14ac:dyDescent="0.3">
      <c r="A887" t="s">
        <v>1722</v>
      </c>
      <c r="B887" s="7">
        <v>43664</v>
      </c>
      <c r="C887" s="10">
        <f>YEAR(Orders[[#This Row],[Order_Date]])</f>
        <v>2019</v>
      </c>
      <c r="D887" t="s">
        <v>1723</v>
      </c>
      <c r="E887" t="s">
        <v>48</v>
      </c>
      <c r="F887" s="10">
        <v>6</v>
      </c>
      <c r="G887" t="s">
        <v>7780</v>
      </c>
      <c r="H887" t="s">
        <v>7781</v>
      </c>
      <c r="I887" t="s">
        <v>5733</v>
      </c>
      <c r="J887" t="s">
        <v>1948</v>
      </c>
      <c r="K887" t="s">
        <v>1950</v>
      </c>
      <c r="L887" s="4">
        <v>20.584999999999997</v>
      </c>
      <c r="M887" s="4">
        <v>123.50999999999999</v>
      </c>
      <c r="N887" t="s">
        <v>6216</v>
      </c>
      <c r="O887" t="s">
        <v>6201</v>
      </c>
    </row>
    <row r="888" spans="1:15" x14ac:dyDescent="0.3">
      <c r="A888" t="s">
        <v>1724</v>
      </c>
      <c r="B888" s="7">
        <v>44518</v>
      </c>
      <c r="C888" s="10">
        <f>YEAR(Orders[[#This Row],[Order_Date]])</f>
        <v>2021</v>
      </c>
      <c r="D888" t="s">
        <v>1725</v>
      </c>
      <c r="E888" t="s">
        <v>91</v>
      </c>
      <c r="F888" s="10">
        <v>2</v>
      </c>
      <c r="G888" t="s">
        <v>6913</v>
      </c>
      <c r="H888" t="s">
        <v>7782</v>
      </c>
      <c r="I888" t="s">
        <v>3089</v>
      </c>
      <c r="J888" t="s">
        <v>1940</v>
      </c>
      <c r="K888" t="s">
        <v>1950</v>
      </c>
      <c r="L888" s="4">
        <v>8.73</v>
      </c>
      <c r="M888" s="4">
        <v>17.46</v>
      </c>
      <c r="N888" t="s">
        <v>6208</v>
      </c>
      <c r="O888" t="s">
        <v>6204</v>
      </c>
    </row>
    <row r="889" spans="1:15" x14ac:dyDescent="0.3">
      <c r="A889" t="s">
        <v>1726</v>
      </c>
      <c r="B889" s="7">
        <v>44002</v>
      </c>
      <c r="C889" s="10">
        <f>YEAR(Orders[[#This Row],[Order_Date]])</f>
        <v>2020</v>
      </c>
      <c r="D889" t="s">
        <v>1727</v>
      </c>
      <c r="E889" t="s">
        <v>267</v>
      </c>
      <c r="F889" s="10">
        <v>3</v>
      </c>
      <c r="G889" t="s">
        <v>7288</v>
      </c>
      <c r="H889" t="s">
        <v>7783</v>
      </c>
      <c r="I889" t="s">
        <v>5577</v>
      </c>
      <c r="J889" t="s">
        <v>1940</v>
      </c>
      <c r="K889" t="s">
        <v>1950</v>
      </c>
      <c r="L889" s="4">
        <v>4.4550000000000001</v>
      </c>
      <c r="M889" s="4">
        <v>13.365</v>
      </c>
      <c r="N889" t="s">
        <v>6211</v>
      </c>
      <c r="O889" t="s">
        <v>6202</v>
      </c>
    </row>
    <row r="890" spans="1:15" x14ac:dyDescent="0.3">
      <c r="A890" t="s">
        <v>1728</v>
      </c>
      <c r="B890" s="7">
        <v>44292</v>
      </c>
      <c r="C890" s="10">
        <f>YEAR(Orders[[#This Row],[Order_Date]])</f>
        <v>2021</v>
      </c>
      <c r="D890" t="s">
        <v>1729</v>
      </c>
      <c r="E890" t="s">
        <v>128</v>
      </c>
      <c r="F890" s="10">
        <v>2</v>
      </c>
      <c r="G890" t="s">
        <v>7784</v>
      </c>
      <c r="H890" t="s">
        <v>7785</v>
      </c>
      <c r="I890" t="s">
        <v>3089</v>
      </c>
      <c r="J890" t="s">
        <v>1940</v>
      </c>
      <c r="K890" t="s">
        <v>1941</v>
      </c>
      <c r="L890" s="4">
        <v>3.8849999999999998</v>
      </c>
      <c r="M890" s="4">
        <v>7.77</v>
      </c>
      <c r="N890" t="s">
        <v>6211</v>
      </c>
      <c r="O890" t="s">
        <v>6203</v>
      </c>
    </row>
    <row r="891" spans="1:15" x14ac:dyDescent="0.3">
      <c r="A891" t="s">
        <v>1730</v>
      </c>
      <c r="B891" s="7">
        <v>43633</v>
      </c>
      <c r="C891" s="10">
        <f>YEAR(Orders[[#This Row],[Order_Date]])</f>
        <v>2019</v>
      </c>
      <c r="D891" t="s">
        <v>1731</v>
      </c>
      <c r="E891" t="s">
        <v>114</v>
      </c>
      <c r="F891" s="10">
        <v>1</v>
      </c>
      <c r="G891" t="s">
        <v>7786</v>
      </c>
      <c r="H891" t="s">
        <v>7787</v>
      </c>
      <c r="I891" t="s">
        <v>2098</v>
      </c>
      <c r="J891" t="s">
        <v>1940</v>
      </c>
      <c r="K891" t="s">
        <v>1941</v>
      </c>
      <c r="L891" s="4">
        <v>2.6849999999999996</v>
      </c>
      <c r="M891" s="4">
        <v>2.6849999999999996</v>
      </c>
      <c r="N891" t="s">
        <v>6216</v>
      </c>
      <c r="O891" t="s">
        <v>6201</v>
      </c>
    </row>
    <row r="892" spans="1:15" x14ac:dyDescent="0.3">
      <c r="A892" t="s">
        <v>1732</v>
      </c>
      <c r="B892" s="7">
        <v>44646</v>
      </c>
      <c r="C892" s="10">
        <f>YEAR(Orders[[#This Row],[Order_Date]])</f>
        <v>2022</v>
      </c>
      <c r="D892" t="s">
        <v>1717</v>
      </c>
      <c r="E892" t="s">
        <v>48</v>
      </c>
      <c r="F892" s="10">
        <v>1</v>
      </c>
      <c r="G892" t="s">
        <v>7774</v>
      </c>
      <c r="H892" t="s">
        <v>7775</v>
      </c>
      <c r="I892" t="s">
        <v>2131</v>
      </c>
      <c r="J892" t="s">
        <v>1940</v>
      </c>
      <c r="K892" t="s">
        <v>1941</v>
      </c>
      <c r="L892" s="4">
        <v>20.584999999999997</v>
      </c>
      <c r="M892" s="4">
        <v>20.584999999999997</v>
      </c>
      <c r="N892" t="s">
        <v>6216</v>
      </c>
      <c r="O892" t="s">
        <v>6201</v>
      </c>
    </row>
    <row r="893" spans="1:15" x14ac:dyDescent="0.3">
      <c r="A893" t="s">
        <v>1733</v>
      </c>
      <c r="B893" s="7">
        <v>44469</v>
      </c>
      <c r="C893" s="10">
        <f>YEAR(Orders[[#This Row],[Order_Date]])</f>
        <v>2021</v>
      </c>
      <c r="D893" t="s">
        <v>1734</v>
      </c>
      <c r="E893" t="s">
        <v>131</v>
      </c>
      <c r="F893" s="10">
        <v>5</v>
      </c>
      <c r="G893" t="s">
        <v>7788</v>
      </c>
      <c r="H893" t="s">
        <v>7789</v>
      </c>
      <c r="I893" t="s">
        <v>3784</v>
      </c>
      <c r="J893" t="s">
        <v>1940</v>
      </c>
      <c r="K893" t="s">
        <v>1941</v>
      </c>
      <c r="L893" s="4">
        <v>22.884999999999998</v>
      </c>
      <c r="M893" s="4">
        <v>114.42499999999998</v>
      </c>
      <c r="N893" t="s">
        <v>6216</v>
      </c>
      <c r="O893" t="s">
        <v>6203</v>
      </c>
    </row>
    <row r="894" spans="1:15" x14ac:dyDescent="0.3">
      <c r="A894" t="s">
        <v>1735</v>
      </c>
      <c r="B894" s="7">
        <v>43635</v>
      </c>
      <c r="C894" s="10">
        <f>YEAR(Orders[[#This Row],[Order_Date]])</f>
        <v>2019</v>
      </c>
      <c r="D894" t="s">
        <v>1736</v>
      </c>
      <c r="E894" t="s">
        <v>77</v>
      </c>
      <c r="F894" s="10">
        <v>5</v>
      </c>
      <c r="G894" t="s">
        <v>7790</v>
      </c>
      <c r="H894" t="s">
        <v>7791</v>
      </c>
      <c r="I894" t="s">
        <v>3726</v>
      </c>
      <c r="J894" t="s">
        <v>2115</v>
      </c>
      <c r="K894" t="s">
        <v>1950</v>
      </c>
      <c r="L894" s="4">
        <v>4.125</v>
      </c>
      <c r="M894" s="4">
        <v>20.625</v>
      </c>
      <c r="N894" t="s">
        <v>6208</v>
      </c>
      <c r="O894" t="s">
        <v>6202</v>
      </c>
    </row>
    <row r="895" spans="1:15" x14ac:dyDescent="0.3">
      <c r="A895" t="s">
        <v>1737</v>
      </c>
      <c r="B895" s="7">
        <v>44651</v>
      </c>
      <c r="C895" s="10">
        <f>YEAR(Orders[[#This Row],[Order_Date]])</f>
        <v>2022</v>
      </c>
      <c r="D895" t="s">
        <v>1738</v>
      </c>
      <c r="E895" t="s">
        <v>96</v>
      </c>
      <c r="F895" s="10">
        <v>6</v>
      </c>
      <c r="G895" t="s">
        <v>7792</v>
      </c>
      <c r="H895" t="s">
        <v>7793</v>
      </c>
      <c r="I895" t="s">
        <v>4594</v>
      </c>
      <c r="J895" t="s">
        <v>1940</v>
      </c>
      <c r="K895" t="s">
        <v>1941</v>
      </c>
      <c r="L895" s="4">
        <v>9.51</v>
      </c>
      <c r="M895" s="4">
        <v>57.06</v>
      </c>
      <c r="N895" t="s">
        <v>6211</v>
      </c>
      <c r="O895" t="s">
        <v>6204</v>
      </c>
    </row>
    <row r="896" spans="1:15" x14ac:dyDescent="0.3">
      <c r="A896" t="s">
        <v>1739</v>
      </c>
      <c r="B896" s="7">
        <v>44016</v>
      </c>
      <c r="C896" s="10">
        <f>YEAR(Orders[[#This Row],[Order_Date]])</f>
        <v>2020</v>
      </c>
      <c r="D896" t="s">
        <v>1740</v>
      </c>
      <c r="E896" t="s">
        <v>48</v>
      </c>
      <c r="F896" s="10">
        <v>4</v>
      </c>
      <c r="G896" t="s">
        <v>7794</v>
      </c>
      <c r="H896" t="s">
        <v>7795</v>
      </c>
      <c r="I896" t="s">
        <v>5768</v>
      </c>
      <c r="J896" t="s">
        <v>1948</v>
      </c>
      <c r="K896" t="s">
        <v>1941</v>
      </c>
      <c r="L896" s="4">
        <v>20.584999999999997</v>
      </c>
      <c r="M896" s="4">
        <v>82.339999999999989</v>
      </c>
      <c r="N896" t="s">
        <v>6216</v>
      </c>
      <c r="O896" t="s">
        <v>6201</v>
      </c>
    </row>
    <row r="897" spans="1:15" x14ac:dyDescent="0.3">
      <c r="A897" t="s">
        <v>1741</v>
      </c>
      <c r="B897" s="7">
        <v>44521</v>
      </c>
      <c r="C897" s="10">
        <f>YEAR(Orders[[#This Row],[Order_Date]])</f>
        <v>2021</v>
      </c>
      <c r="D897" t="s">
        <v>1742</v>
      </c>
      <c r="E897" t="s">
        <v>125</v>
      </c>
      <c r="F897" s="10">
        <v>5</v>
      </c>
      <c r="G897" t="s">
        <v>7796</v>
      </c>
      <c r="H897" t="s">
        <v>7797</v>
      </c>
      <c r="I897" t="s">
        <v>2036</v>
      </c>
      <c r="J897" t="s">
        <v>1940</v>
      </c>
      <c r="K897" t="s">
        <v>1950</v>
      </c>
      <c r="L897" s="4">
        <v>31.624999999999996</v>
      </c>
      <c r="M897" s="4">
        <v>158.12499999999997</v>
      </c>
      <c r="N897" t="s">
        <v>6208</v>
      </c>
      <c r="O897" t="s">
        <v>6202</v>
      </c>
    </row>
    <row r="898" spans="1:15" x14ac:dyDescent="0.3">
      <c r="A898" t="s">
        <v>1743</v>
      </c>
      <c r="B898" s="7">
        <v>44347</v>
      </c>
      <c r="C898" s="10">
        <f>YEAR(Orders[[#This Row],[Order_Date]])</f>
        <v>2021</v>
      </c>
      <c r="D898" t="s">
        <v>1744</v>
      </c>
      <c r="E898" t="s">
        <v>159</v>
      </c>
      <c r="F898" s="10">
        <v>6</v>
      </c>
      <c r="G898" t="s">
        <v>7798</v>
      </c>
      <c r="H898" t="s">
        <v>7799</v>
      </c>
      <c r="I898" t="s">
        <v>3491</v>
      </c>
      <c r="J898" t="s">
        <v>1940</v>
      </c>
      <c r="K898" t="s">
        <v>1941</v>
      </c>
      <c r="L898" s="4">
        <v>5.3699999999999992</v>
      </c>
      <c r="M898" s="4">
        <v>32.22</v>
      </c>
      <c r="N898" t="s">
        <v>6216</v>
      </c>
      <c r="O898" t="s">
        <v>6201</v>
      </c>
    </row>
    <row r="899" spans="1:15" x14ac:dyDescent="0.3">
      <c r="A899" t="s">
        <v>1745</v>
      </c>
      <c r="B899" s="7">
        <v>43932</v>
      </c>
      <c r="C899" s="10">
        <f>YEAR(Orders[[#This Row],[Order_Date]])</f>
        <v>2020</v>
      </c>
      <c r="D899" t="s">
        <v>1746</v>
      </c>
      <c r="E899" t="s">
        <v>258</v>
      </c>
      <c r="F899" s="10">
        <v>2</v>
      </c>
      <c r="G899" t="s">
        <v>7800</v>
      </c>
      <c r="H899" t="s">
        <v>7801</v>
      </c>
      <c r="I899" t="s">
        <v>2171</v>
      </c>
      <c r="J899" t="s">
        <v>2115</v>
      </c>
      <c r="K899" t="s">
        <v>1950</v>
      </c>
      <c r="L899" s="4">
        <v>12.15</v>
      </c>
      <c r="M899" s="4">
        <v>24.3</v>
      </c>
      <c r="N899" t="s">
        <v>6216</v>
      </c>
      <c r="O899" t="s">
        <v>6202</v>
      </c>
    </row>
    <row r="900" spans="1:15" x14ac:dyDescent="0.3">
      <c r="A900" t="s">
        <v>1747</v>
      </c>
      <c r="B900" s="7">
        <v>44089</v>
      </c>
      <c r="C900" s="10">
        <f>YEAR(Orders[[#This Row],[Order_Date]])</f>
        <v>2020</v>
      </c>
      <c r="D900" t="s">
        <v>1748</v>
      </c>
      <c r="E900" t="s">
        <v>170</v>
      </c>
      <c r="F900" s="10">
        <v>5</v>
      </c>
      <c r="G900" t="s">
        <v>7085</v>
      </c>
      <c r="H900" t="s">
        <v>7802</v>
      </c>
      <c r="I900" t="s">
        <v>5783</v>
      </c>
      <c r="J900" t="s">
        <v>1940</v>
      </c>
      <c r="K900" t="s">
        <v>1950</v>
      </c>
      <c r="L900" s="4">
        <v>7.169999999999999</v>
      </c>
      <c r="M900" s="4">
        <v>35.849999999999994</v>
      </c>
      <c r="N900" t="s">
        <v>6211</v>
      </c>
      <c r="O900" t="s">
        <v>6201</v>
      </c>
    </row>
    <row r="901" spans="1:15" x14ac:dyDescent="0.3">
      <c r="A901" t="s">
        <v>1749</v>
      </c>
      <c r="B901" s="7">
        <v>44523</v>
      </c>
      <c r="C901" s="10">
        <f>YEAR(Orders[[#This Row],[Order_Date]])</f>
        <v>2021</v>
      </c>
      <c r="D901" t="s">
        <v>1742</v>
      </c>
      <c r="E901" t="s">
        <v>109</v>
      </c>
      <c r="F901" s="10">
        <v>5</v>
      </c>
      <c r="G901" t="s">
        <v>7796</v>
      </c>
      <c r="H901" t="s">
        <v>7797</v>
      </c>
      <c r="I901" t="s">
        <v>2036</v>
      </c>
      <c r="J901" t="s">
        <v>1940</v>
      </c>
      <c r="K901" t="s">
        <v>1950</v>
      </c>
      <c r="L901" s="4">
        <v>14.55</v>
      </c>
      <c r="M901" s="4">
        <v>72.75</v>
      </c>
      <c r="N901" t="s">
        <v>6208</v>
      </c>
      <c r="O901" t="s">
        <v>6204</v>
      </c>
    </row>
    <row r="902" spans="1:15" x14ac:dyDescent="0.3">
      <c r="A902" t="s">
        <v>1750</v>
      </c>
      <c r="B902" s="7">
        <v>44584</v>
      </c>
      <c r="C902" s="10">
        <f>YEAR(Orders[[#This Row],[Order_Date]])</f>
        <v>2022</v>
      </c>
      <c r="D902" t="s">
        <v>1751</v>
      </c>
      <c r="E902" t="s">
        <v>145</v>
      </c>
      <c r="F902" s="10">
        <v>3</v>
      </c>
      <c r="G902" t="s">
        <v>7803</v>
      </c>
      <c r="H902" t="s">
        <v>7789</v>
      </c>
      <c r="I902" t="s">
        <v>5791</v>
      </c>
      <c r="J902" t="s">
        <v>1948</v>
      </c>
      <c r="K902" t="s">
        <v>1950</v>
      </c>
      <c r="L902" s="4">
        <v>15.85</v>
      </c>
      <c r="M902" s="4">
        <v>47.55</v>
      </c>
      <c r="N902" t="s">
        <v>6211</v>
      </c>
      <c r="O902" t="s">
        <v>6204</v>
      </c>
    </row>
    <row r="903" spans="1:15" x14ac:dyDescent="0.3">
      <c r="A903" t="s">
        <v>1752</v>
      </c>
      <c r="B903" s="7">
        <v>44223</v>
      </c>
      <c r="C903" s="10">
        <f>YEAR(Orders[[#This Row],[Order_Date]])</f>
        <v>2021</v>
      </c>
      <c r="D903" t="s">
        <v>1753</v>
      </c>
      <c r="E903" t="s">
        <v>195</v>
      </c>
      <c r="F903" s="10">
        <v>1</v>
      </c>
      <c r="G903" t="s">
        <v>7804</v>
      </c>
      <c r="H903" t="s">
        <v>7805</v>
      </c>
      <c r="I903" t="s">
        <v>2026</v>
      </c>
      <c r="J903" t="s">
        <v>1940</v>
      </c>
      <c r="K903" t="s">
        <v>1941</v>
      </c>
      <c r="L903" s="4">
        <v>3.5849999999999995</v>
      </c>
      <c r="M903" s="4">
        <v>3.5849999999999995</v>
      </c>
      <c r="N903" t="s">
        <v>6211</v>
      </c>
      <c r="O903" t="s">
        <v>6201</v>
      </c>
    </row>
    <row r="904" spans="1:15" x14ac:dyDescent="0.3">
      <c r="A904" t="s">
        <v>1754</v>
      </c>
      <c r="B904" s="7">
        <v>43640</v>
      </c>
      <c r="C904" s="10">
        <f>YEAR(Orders[[#This Row],[Order_Date]])</f>
        <v>2019</v>
      </c>
      <c r="D904" t="s">
        <v>1755</v>
      </c>
      <c r="E904" t="s">
        <v>125</v>
      </c>
      <c r="F904" s="10">
        <v>5</v>
      </c>
      <c r="G904" t="s">
        <v>7806</v>
      </c>
      <c r="H904" t="s">
        <v>7807</v>
      </c>
      <c r="I904" t="s">
        <v>3036</v>
      </c>
      <c r="J904" t="s">
        <v>1940</v>
      </c>
      <c r="K904" t="s">
        <v>1950</v>
      </c>
      <c r="L904" s="4">
        <v>31.624999999999996</v>
      </c>
      <c r="M904" s="4">
        <v>158.12499999999997</v>
      </c>
      <c r="N904" t="s">
        <v>6208</v>
      </c>
      <c r="O904" t="s">
        <v>6202</v>
      </c>
    </row>
    <row r="905" spans="1:15" x14ac:dyDescent="0.3">
      <c r="A905" t="s">
        <v>1756</v>
      </c>
      <c r="B905" s="7">
        <v>43905</v>
      </c>
      <c r="C905" s="10">
        <f>YEAR(Orders[[#This Row],[Order_Date]])</f>
        <v>2020</v>
      </c>
      <c r="D905" t="s">
        <v>1757</v>
      </c>
      <c r="E905" t="s">
        <v>91</v>
      </c>
      <c r="F905" s="10">
        <v>2</v>
      </c>
      <c r="G905" t="s">
        <v>7808</v>
      </c>
      <c r="H905" t="s">
        <v>7809</v>
      </c>
      <c r="I905" t="s">
        <v>2354</v>
      </c>
      <c r="J905" t="s">
        <v>1940</v>
      </c>
      <c r="K905" t="s">
        <v>1950</v>
      </c>
      <c r="L905" s="4">
        <v>8.73</v>
      </c>
      <c r="M905" s="4">
        <v>17.46</v>
      </c>
      <c r="N905" t="s">
        <v>6208</v>
      </c>
      <c r="O905" t="s">
        <v>6204</v>
      </c>
    </row>
    <row r="906" spans="1:15" x14ac:dyDescent="0.3">
      <c r="A906" t="s">
        <v>1758</v>
      </c>
      <c r="B906" s="7">
        <v>44463</v>
      </c>
      <c r="C906" s="10">
        <f>YEAR(Orders[[#This Row],[Order_Date]])</f>
        <v>2021</v>
      </c>
      <c r="D906" t="s">
        <v>1759</v>
      </c>
      <c r="E906" t="s">
        <v>217</v>
      </c>
      <c r="F906" s="10">
        <v>5</v>
      </c>
      <c r="G906" t="s">
        <v>7810</v>
      </c>
      <c r="H906" t="s">
        <v>7811</v>
      </c>
      <c r="I906" t="s">
        <v>2232</v>
      </c>
      <c r="J906" t="s">
        <v>1940</v>
      </c>
      <c r="K906" t="s">
        <v>1950</v>
      </c>
      <c r="L906" s="4">
        <v>29.784999999999997</v>
      </c>
      <c r="M906" s="4">
        <v>148.92499999999998</v>
      </c>
      <c r="N906" t="s">
        <v>6211</v>
      </c>
      <c r="O906" t="s">
        <v>6203</v>
      </c>
    </row>
    <row r="907" spans="1:15" x14ac:dyDescent="0.3">
      <c r="A907" t="s">
        <v>1760</v>
      </c>
      <c r="B907" s="7">
        <v>43560</v>
      </c>
      <c r="C907" s="10">
        <f>YEAR(Orders[[#This Row],[Order_Date]])</f>
        <v>2019</v>
      </c>
      <c r="D907" t="s">
        <v>1761</v>
      </c>
      <c r="E907" t="s">
        <v>80</v>
      </c>
      <c r="F907" s="10">
        <v>6</v>
      </c>
      <c r="G907" t="s">
        <v>7812</v>
      </c>
      <c r="H907" t="s">
        <v>7813</v>
      </c>
      <c r="I907" t="s">
        <v>2447</v>
      </c>
      <c r="J907" t="s">
        <v>1940</v>
      </c>
      <c r="K907" t="s">
        <v>1941</v>
      </c>
      <c r="L907" s="4">
        <v>6.75</v>
      </c>
      <c r="M907" s="4">
        <v>40.5</v>
      </c>
      <c r="N907" t="s">
        <v>6208</v>
      </c>
      <c r="O907" t="s">
        <v>6203</v>
      </c>
    </row>
    <row r="908" spans="1:15" x14ac:dyDescent="0.3">
      <c r="A908" t="s">
        <v>1762</v>
      </c>
      <c r="B908" s="7">
        <v>44588</v>
      </c>
      <c r="C908" s="10">
        <f>YEAR(Orders[[#This Row],[Order_Date]])</f>
        <v>2022</v>
      </c>
      <c r="D908" t="s">
        <v>1763</v>
      </c>
      <c r="E908" t="s">
        <v>80</v>
      </c>
      <c r="F908" s="10">
        <v>4</v>
      </c>
      <c r="G908" t="s">
        <v>7814</v>
      </c>
      <c r="H908" t="s">
        <v>7815</v>
      </c>
      <c r="I908" t="s">
        <v>2646</v>
      </c>
      <c r="J908" t="s">
        <v>1940</v>
      </c>
      <c r="K908" t="s">
        <v>1941</v>
      </c>
      <c r="L908" s="4">
        <v>6.75</v>
      </c>
      <c r="M908" s="4">
        <v>27</v>
      </c>
      <c r="N908" t="s">
        <v>6208</v>
      </c>
      <c r="O908" t="s">
        <v>6203</v>
      </c>
    </row>
    <row r="909" spans="1:15" x14ac:dyDescent="0.3">
      <c r="A909" t="s">
        <v>1764</v>
      </c>
      <c r="B909" s="7">
        <v>44449</v>
      </c>
      <c r="C909" s="10">
        <f>YEAR(Orders[[#This Row],[Order_Date]])</f>
        <v>2021</v>
      </c>
      <c r="D909" t="s">
        <v>1765</v>
      </c>
      <c r="E909" t="s">
        <v>26</v>
      </c>
      <c r="F909" s="10">
        <v>3</v>
      </c>
      <c r="G909" t="s">
        <v>7816</v>
      </c>
      <c r="H909" t="s">
        <v>7817</v>
      </c>
      <c r="I909" t="s">
        <v>2021</v>
      </c>
      <c r="J909" t="s">
        <v>1940</v>
      </c>
      <c r="K909" t="s">
        <v>1950</v>
      </c>
      <c r="L909" s="4">
        <v>12.95</v>
      </c>
      <c r="M909" s="4">
        <v>38.849999999999994</v>
      </c>
      <c r="N909" t="s">
        <v>6216</v>
      </c>
      <c r="O909" t="s">
        <v>6204</v>
      </c>
    </row>
    <row r="910" spans="1:15" x14ac:dyDescent="0.3">
      <c r="A910" t="s">
        <v>1766</v>
      </c>
      <c r="B910" s="7">
        <v>43836</v>
      </c>
      <c r="C910" s="10">
        <f>YEAR(Orders[[#This Row],[Order_Date]])</f>
        <v>2020</v>
      </c>
      <c r="D910" t="s">
        <v>1767</v>
      </c>
      <c r="E910" t="s">
        <v>202</v>
      </c>
      <c r="F910" s="10">
        <v>5</v>
      </c>
      <c r="G910" t="s">
        <v>7818</v>
      </c>
      <c r="H910" t="s">
        <v>7819</v>
      </c>
      <c r="I910" t="s">
        <v>2026</v>
      </c>
      <c r="J910" t="s">
        <v>1940</v>
      </c>
      <c r="K910" t="s">
        <v>1950</v>
      </c>
      <c r="L910" s="4">
        <v>11.95</v>
      </c>
      <c r="M910" s="4">
        <v>59.75</v>
      </c>
      <c r="N910" t="s">
        <v>6211</v>
      </c>
      <c r="O910" t="s">
        <v>6201</v>
      </c>
    </row>
    <row r="911" spans="1:15" x14ac:dyDescent="0.3">
      <c r="A911" t="s">
        <v>1768</v>
      </c>
      <c r="B911" s="7">
        <v>44635</v>
      </c>
      <c r="C911" s="10">
        <f>YEAR(Orders[[#This Row],[Order_Date]])</f>
        <v>2022</v>
      </c>
      <c r="D911" t="s">
        <v>1769</v>
      </c>
      <c r="E911" t="s">
        <v>195</v>
      </c>
      <c r="F911" s="10">
        <v>3</v>
      </c>
      <c r="G911" t="s">
        <v>6619</v>
      </c>
      <c r="H911" t="s">
        <v>7820</v>
      </c>
      <c r="I911" t="s">
        <v>4480</v>
      </c>
      <c r="J911" t="s">
        <v>1940</v>
      </c>
      <c r="K911" t="s">
        <v>1950</v>
      </c>
      <c r="L911" s="4">
        <v>3.5849999999999995</v>
      </c>
      <c r="M911" s="4">
        <v>10.754999999999999</v>
      </c>
      <c r="N911" t="s">
        <v>6211</v>
      </c>
      <c r="O911" t="s">
        <v>6201</v>
      </c>
    </row>
    <row r="912" spans="1:15" x14ac:dyDescent="0.3">
      <c r="A912" t="s">
        <v>1770</v>
      </c>
      <c r="B912" s="7">
        <v>44447</v>
      </c>
      <c r="C912" s="10">
        <f>YEAR(Orders[[#This Row],[Order_Date]])</f>
        <v>2021</v>
      </c>
      <c r="D912" t="s">
        <v>1771</v>
      </c>
      <c r="E912" t="s">
        <v>131</v>
      </c>
      <c r="F912" s="10">
        <v>4</v>
      </c>
      <c r="G912" t="s">
        <v>7447</v>
      </c>
      <c r="H912" t="s">
        <v>7821</v>
      </c>
      <c r="I912" t="s">
        <v>2157</v>
      </c>
      <c r="J912" t="s">
        <v>1940</v>
      </c>
      <c r="K912" t="s">
        <v>1950</v>
      </c>
      <c r="L912" s="4">
        <v>22.884999999999998</v>
      </c>
      <c r="M912" s="4">
        <v>91.539999999999992</v>
      </c>
      <c r="N912" t="s">
        <v>6216</v>
      </c>
      <c r="O912" t="s">
        <v>6203</v>
      </c>
    </row>
    <row r="913" spans="1:15" x14ac:dyDescent="0.3">
      <c r="A913" t="s">
        <v>1772</v>
      </c>
      <c r="B913" s="7">
        <v>44511</v>
      </c>
      <c r="C913" s="10">
        <f>YEAR(Orders[[#This Row],[Order_Date]])</f>
        <v>2021</v>
      </c>
      <c r="D913" t="s">
        <v>1773</v>
      </c>
      <c r="E913" t="s">
        <v>74</v>
      </c>
      <c r="F913" s="10">
        <v>4</v>
      </c>
      <c r="G913" t="s">
        <v>7822</v>
      </c>
      <c r="H913" t="s">
        <v>7823</v>
      </c>
      <c r="I913" t="s">
        <v>2185</v>
      </c>
      <c r="J913" t="s">
        <v>1940</v>
      </c>
      <c r="K913" t="s">
        <v>1941</v>
      </c>
      <c r="L913" s="4">
        <v>11.25</v>
      </c>
      <c r="M913" s="4">
        <v>45</v>
      </c>
      <c r="N913" t="s">
        <v>6208</v>
      </c>
      <c r="O913" t="s">
        <v>6203</v>
      </c>
    </row>
    <row r="914" spans="1:15" x14ac:dyDescent="0.3">
      <c r="A914" t="s">
        <v>1774</v>
      </c>
      <c r="B914" s="7">
        <v>43726</v>
      </c>
      <c r="C914" s="10">
        <f>YEAR(Orders[[#This Row],[Order_Date]])</f>
        <v>2019</v>
      </c>
      <c r="D914" t="s">
        <v>1775</v>
      </c>
      <c r="E914" t="s">
        <v>54</v>
      </c>
      <c r="F914" s="10">
        <v>6</v>
      </c>
      <c r="G914" t="s">
        <v>7824</v>
      </c>
      <c r="H914" t="s">
        <v>7825</v>
      </c>
      <c r="I914" t="s">
        <v>2880</v>
      </c>
      <c r="J914" t="s">
        <v>1940</v>
      </c>
      <c r="K914" t="s">
        <v>1941</v>
      </c>
      <c r="L914" s="4">
        <v>22.884999999999998</v>
      </c>
      <c r="M914" s="4">
        <v>137.31</v>
      </c>
      <c r="N914" t="s">
        <v>6208</v>
      </c>
      <c r="O914" t="s">
        <v>6201</v>
      </c>
    </row>
    <row r="915" spans="1:15" x14ac:dyDescent="0.3">
      <c r="A915" t="s">
        <v>1776</v>
      </c>
      <c r="B915" s="7">
        <v>44406</v>
      </c>
      <c r="C915" s="10">
        <f>YEAR(Orders[[#This Row],[Order_Date]])</f>
        <v>2021</v>
      </c>
      <c r="D915" t="s">
        <v>1777</v>
      </c>
      <c r="E915" t="s">
        <v>80</v>
      </c>
      <c r="F915" s="10">
        <v>1</v>
      </c>
      <c r="G915" t="s">
        <v>7826</v>
      </c>
      <c r="H915" t="s">
        <v>7827</v>
      </c>
      <c r="I915" t="s">
        <v>2139</v>
      </c>
      <c r="J915" t="s">
        <v>1940</v>
      </c>
      <c r="K915" t="s">
        <v>1950</v>
      </c>
      <c r="L915" s="4">
        <v>6.75</v>
      </c>
      <c r="M915" s="4">
        <v>6.75</v>
      </c>
      <c r="N915" t="s">
        <v>6208</v>
      </c>
      <c r="O915" t="s">
        <v>6203</v>
      </c>
    </row>
    <row r="916" spans="1:15" x14ac:dyDescent="0.3">
      <c r="A916" t="s">
        <v>1778</v>
      </c>
      <c r="B916" s="7">
        <v>44640</v>
      </c>
      <c r="C916" s="10">
        <f>YEAR(Orders[[#This Row],[Order_Date]])</f>
        <v>2022</v>
      </c>
      <c r="D916" t="s">
        <v>1779</v>
      </c>
      <c r="E916" t="s">
        <v>74</v>
      </c>
      <c r="F916" s="10">
        <v>4</v>
      </c>
      <c r="G916" t="s">
        <v>7828</v>
      </c>
      <c r="H916" t="s">
        <v>7829</v>
      </c>
      <c r="I916" t="s">
        <v>2743</v>
      </c>
      <c r="J916" t="s">
        <v>1940</v>
      </c>
      <c r="K916" t="s">
        <v>1950</v>
      </c>
      <c r="L916" s="4">
        <v>11.25</v>
      </c>
      <c r="M916" s="4">
        <v>45</v>
      </c>
      <c r="N916" t="s">
        <v>6208</v>
      </c>
      <c r="O916" t="s">
        <v>6203</v>
      </c>
    </row>
    <row r="917" spans="1:15" x14ac:dyDescent="0.3">
      <c r="A917" t="s">
        <v>1780</v>
      </c>
      <c r="B917" s="7">
        <v>43955</v>
      </c>
      <c r="C917" s="10">
        <f>YEAR(Orders[[#This Row],[Order_Date]])</f>
        <v>2020</v>
      </c>
      <c r="D917" t="s">
        <v>1781</v>
      </c>
      <c r="E917" t="s">
        <v>543</v>
      </c>
      <c r="F917" s="10">
        <v>3</v>
      </c>
      <c r="G917" t="s">
        <v>6297</v>
      </c>
      <c r="H917" t="s">
        <v>7830</v>
      </c>
      <c r="I917" t="s">
        <v>5849</v>
      </c>
      <c r="J917" t="s">
        <v>1940</v>
      </c>
      <c r="K917" t="s">
        <v>1941</v>
      </c>
      <c r="L917" s="4">
        <v>27.945</v>
      </c>
      <c r="M917" s="4">
        <v>83.835000000000008</v>
      </c>
      <c r="N917" t="s">
        <v>6216</v>
      </c>
      <c r="O917" t="s">
        <v>6202</v>
      </c>
    </row>
    <row r="918" spans="1:15" x14ac:dyDescent="0.3">
      <c r="A918" t="s">
        <v>1782</v>
      </c>
      <c r="B918" s="7">
        <v>44291</v>
      </c>
      <c r="C918" s="10">
        <f>YEAR(Orders[[#This Row],[Order_Date]])</f>
        <v>2021</v>
      </c>
      <c r="D918" t="s">
        <v>1783</v>
      </c>
      <c r="E918" t="s">
        <v>64</v>
      </c>
      <c r="F918" s="10">
        <v>1</v>
      </c>
      <c r="G918" t="s">
        <v>7831</v>
      </c>
      <c r="H918" t="s">
        <v>7832</v>
      </c>
      <c r="I918" t="s">
        <v>3917</v>
      </c>
      <c r="J918" t="s">
        <v>1948</v>
      </c>
      <c r="K918" t="s">
        <v>1941</v>
      </c>
      <c r="L918" s="4">
        <v>3.645</v>
      </c>
      <c r="M918" s="4">
        <v>3.645</v>
      </c>
      <c r="N918" t="s">
        <v>6216</v>
      </c>
      <c r="O918" t="s">
        <v>6202</v>
      </c>
    </row>
    <row r="919" spans="1:15" x14ac:dyDescent="0.3">
      <c r="A919" t="s">
        <v>1784</v>
      </c>
      <c r="B919" s="7">
        <v>44573</v>
      </c>
      <c r="C919" s="10">
        <f>YEAR(Orders[[#This Row],[Order_Date]])</f>
        <v>2022</v>
      </c>
      <c r="D919" t="s">
        <v>1785</v>
      </c>
      <c r="E919" t="s">
        <v>80</v>
      </c>
      <c r="F919" s="10">
        <v>1</v>
      </c>
      <c r="G919" t="s">
        <v>7833</v>
      </c>
      <c r="H919" t="s">
        <v>7834</v>
      </c>
      <c r="I919" t="s">
        <v>3237</v>
      </c>
      <c r="J919" t="s">
        <v>2115</v>
      </c>
      <c r="K919" t="s">
        <v>1950</v>
      </c>
      <c r="L919" s="4">
        <v>6.75</v>
      </c>
      <c r="M919" s="4">
        <v>6.75</v>
      </c>
      <c r="N919" t="s">
        <v>6208</v>
      </c>
      <c r="O919" t="s">
        <v>6203</v>
      </c>
    </row>
    <row r="920" spans="1:15" x14ac:dyDescent="0.3">
      <c r="A920" t="s">
        <v>1784</v>
      </c>
      <c r="B920" s="7">
        <v>44573</v>
      </c>
      <c r="C920" s="10">
        <f>YEAR(Orders[[#This Row],[Order_Date]])</f>
        <v>2022</v>
      </c>
      <c r="D920" t="s">
        <v>1785</v>
      </c>
      <c r="E920" t="s">
        <v>29</v>
      </c>
      <c r="F920" s="10">
        <v>3</v>
      </c>
      <c r="G920" t="s">
        <v>7833</v>
      </c>
      <c r="H920" t="s">
        <v>7834</v>
      </c>
      <c r="I920" t="s">
        <v>3237</v>
      </c>
      <c r="J920" t="s">
        <v>2115</v>
      </c>
      <c r="K920" t="s">
        <v>1950</v>
      </c>
      <c r="L920" s="4">
        <v>7.29</v>
      </c>
      <c r="M920" s="4">
        <v>21.87</v>
      </c>
      <c r="N920" t="s">
        <v>6216</v>
      </c>
      <c r="O920" t="s">
        <v>6202</v>
      </c>
    </row>
    <row r="921" spans="1:15" x14ac:dyDescent="0.3">
      <c r="A921" t="s">
        <v>1786</v>
      </c>
      <c r="B921" s="7">
        <v>44181</v>
      </c>
      <c r="C921" s="10">
        <f>YEAR(Orders[[#This Row],[Order_Date]])</f>
        <v>2020</v>
      </c>
      <c r="D921" t="s">
        <v>1787</v>
      </c>
      <c r="E921" t="s">
        <v>114</v>
      </c>
      <c r="F921" s="10">
        <v>5</v>
      </c>
      <c r="G921" t="s">
        <v>7835</v>
      </c>
      <c r="H921" t="s">
        <v>7836</v>
      </c>
      <c r="I921" t="s">
        <v>3319</v>
      </c>
      <c r="J921" t="s">
        <v>1940</v>
      </c>
      <c r="K921" t="s">
        <v>1941</v>
      </c>
      <c r="L921" s="4">
        <v>2.6849999999999996</v>
      </c>
      <c r="M921" s="4">
        <v>13.424999999999997</v>
      </c>
      <c r="N921" t="s">
        <v>6216</v>
      </c>
      <c r="O921" t="s">
        <v>6201</v>
      </c>
    </row>
    <row r="922" spans="1:15" x14ac:dyDescent="0.3">
      <c r="A922" t="s">
        <v>1788</v>
      </c>
      <c r="B922" s="7">
        <v>44711</v>
      </c>
      <c r="C922" s="10">
        <f>YEAR(Orders[[#This Row],[Order_Date]])</f>
        <v>2022</v>
      </c>
      <c r="D922" t="s">
        <v>1789</v>
      </c>
      <c r="E922" t="s">
        <v>48</v>
      </c>
      <c r="F922" s="10">
        <v>6</v>
      </c>
      <c r="G922" t="s">
        <v>7837</v>
      </c>
      <c r="H922" t="s">
        <v>7838</v>
      </c>
      <c r="I922" t="s">
        <v>2047</v>
      </c>
      <c r="J922" t="s">
        <v>1940</v>
      </c>
      <c r="K922" t="s">
        <v>1950</v>
      </c>
      <c r="L922" s="4">
        <v>20.584999999999997</v>
      </c>
      <c r="M922" s="4">
        <v>123.50999999999999</v>
      </c>
      <c r="N922" t="s">
        <v>6216</v>
      </c>
      <c r="O922" t="s">
        <v>6201</v>
      </c>
    </row>
    <row r="923" spans="1:15" x14ac:dyDescent="0.3">
      <c r="A923" t="s">
        <v>1790</v>
      </c>
      <c r="B923" s="7">
        <v>44509</v>
      </c>
      <c r="C923" s="10">
        <f>YEAR(Orders[[#This Row],[Order_Date]])</f>
        <v>2021</v>
      </c>
      <c r="D923" t="s">
        <v>1791</v>
      </c>
      <c r="E923" t="s">
        <v>51</v>
      </c>
      <c r="F923" s="10">
        <v>2</v>
      </c>
      <c r="G923" t="s">
        <v>7839</v>
      </c>
      <c r="H923" t="s">
        <v>7840</v>
      </c>
      <c r="I923" t="s">
        <v>2646</v>
      </c>
      <c r="J923" t="s">
        <v>1940</v>
      </c>
      <c r="K923" t="s">
        <v>1950</v>
      </c>
      <c r="L923" s="4">
        <v>3.8849999999999998</v>
      </c>
      <c r="M923" s="4">
        <v>7.77</v>
      </c>
      <c r="N923" t="s">
        <v>6216</v>
      </c>
      <c r="O923" t="s">
        <v>6204</v>
      </c>
    </row>
    <row r="924" spans="1:15" x14ac:dyDescent="0.3">
      <c r="A924" t="s">
        <v>1792</v>
      </c>
      <c r="B924" s="7">
        <v>44659</v>
      </c>
      <c r="C924" s="10">
        <f>YEAR(Orders[[#This Row],[Order_Date]])</f>
        <v>2022</v>
      </c>
      <c r="D924" t="s">
        <v>1793</v>
      </c>
      <c r="E924" t="s">
        <v>74</v>
      </c>
      <c r="F924" s="10">
        <v>6</v>
      </c>
      <c r="G924" t="s">
        <v>7429</v>
      </c>
      <c r="H924" t="s">
        <v>7841</v>
      </c>
      <c r="I924" t="s">
        <v>5106</v>
      </c>
      <c r="J924" t="s">
        <v>1940</v>
      </c>
      <c r="K924" t="s">
        <v>1941</v>
      </c>
      <c r="L924" s="4">
        <v>11.25</v>
      </c>
      <c r="M924" s="4">
        <v>67.5</v>
      </c>
      <c r="N924" t="s">
        <v>6208</v>
      </c>
      <c r="O924" t="s">
        <v>6203</v>
      </c>
    </row>
    <row r="925" spans="1:15" x14ac:dyDescent="0.3">
      <c r="A925" t="s">
        <v>1794</v>
      </c>
      <c r="B925" s="7">
        <v>43746</v>
      </c>
      <c r="C925" s="10">
        <f>YEAR(Orders[[#This Row],[Order_Date]])</f>
        <v>2019</v>
      </c>
      <c r="D925" t="s">
        <v>1795</v>
      </c>
      <c r="E925" t="s">
        <v>543</v>
      </c>
      <c r="F925" s="10">
        <v>1</v>
      </c>
      <c r="G925" t="s">
        <v>7436</v>
      </c>
      <c r="H925" t="s">
        <v>7842</v>
      </c>
      <c r="I925" t="s">
        <v>2386</v>
      </c>
      <c r="J925" t="s">
        <v>1940</v>
      </c>
      <c r="K925" t="s">
        <v>1950</v>
      </c>
      <c r="L925" s="4">
        <v>27.945</v>
      </c>
      <c r="M925" s="4">
        <v>27.945</v>
      </c>
      <c r="N925" t="s">
        <v>6216</v>
      </c>
      <c r="O925" t="s">
        <v>6202</v>
      </c>
    </row>
    <row r="926" spans="1:15" x14ac:dyDescent="0.3">
      <c r="A926" t="s">
        <v>1796</v>
      </c>
      <c r="B926" s="7">
        <v>44451</v>
      </c>
      <c r="C926" s="10">
        <f>YEAR(Orders[[#This Row],[Order_Date]])</f>
        <v>2021</v>
      </c>
      <c r="D926" t="s">
        <v>1797</v>
      </c>
      <c r="E926" t="s">
        <v>217</v>
      </c>
      <c r="F926" s="10">
        <v>3</v>
      </c>
      <c r="G926" t="s">
        <v>7843</v>
      </c>
      <c r="H926" t="s">
        <v>7844</v>
      </c>
      <c r="I926" t="s">
        <v>4400</v>
      </c>
      <c r="J926" t="s">
        <v>1940</v>
      </c>
      <c r="K926" t="s">
        <v>1950</v>
      </c>
      <c r="L926" s="4">
        <v>29.784999999999997</v>
      </c>
      <c r="M926" s="4">
        <v>89.35499999999999</v>
      </c>
      <c r="N926" t="s">
        <v>6211</v>
      </c>
      <c r="O926" t="s">
        <v>6203</v>
      </c>
    </row>
    <row r="927" spans="1:15" x14ac:dyDescent="0.3">
      <c r="A927" t="s">
        <v>1798</v>
      </c>
      <c r="B927" s="7">
        <v>44770</v>
      </c>
      <c r="C927" s="10">
        <f>YEAR(Orders[[#This Row],[Order_Date]])</f>
        <v>2022</v>
      </c>
      <c r="D927" t="s">
        <v>1742</v>
      </c>
      <c r="E927" t="s">
        <v>80</v>
      </c>
      <c r="F927" s="10">
        <v>3</v>
      </c>
      <c r="G927" t="s">
        <v>7796</v>
      </c>
      <c r="H927" t="s">
        <v>7797</v>
      </c>
      <c r="I927" t="s">
        <v>2036</v>
      </c>
      <c r="J927" t="s">
        <v>1940</v>
      </c>
      <c r="K927" t="s">
        <v>1950</v>
      </c>
      <c r="L927" s="4">
        <v>6.75</v>
      </c>
      <c r="M927" s="4">
        <v>20.25</v>
      </c>
      <c r="N927" t="s">
        <v>6208</v>
      </c>
      <c r="O927" t="s">
        <v>6203</v>
      </c>
    </row>
    <row r="928" spans="1:15" x14ac:dyDescent="0.3">
      <c r="A928" t="s">
        <v>1799</v>
      </c>
      <c r="B928" s="7">
        <v>44012</v>
      </c>
      <c r="C928" s="10">
        <f>YEAR(Orders[[#This Row],[Order_Date]])</f>
        <v>2020</v>
      </c>
      <c r="D928" t="s">
        <v>1800</v>
      </c>
      <c r="E928" t="s">
        <v>80</v>
      </c>
      <c r="F928" s="10">
        <v>5</v>
      </c>
      <c r="G928" t="s">
        <v>7845</v>
      </c>
      <c r="H928" t="s">
        <v>7846</v>
      </c>
      <c r="I928" t="s">
        <v>2185</v>
      </c>
      <c r="J928" t="s">
        <v>1940</v>
      </c>
      <c r="K928" t="s">
        <v>1941</v>
      </c>
      <c r="L928" s="4">
        <v>6.75</v>
      </c>
      <c r="M928" s="4">
        <v>33.75</v>
      </c>
      <c r="N928" t="s">
        <v>6208</v>
      </c>
      <c r="O928" t="s">
        <v>6203</v>
      </c>
    </row>
    <row r="929" spans="1:15" x14ac:dyDescent="0.3">
      <c r="A929" t="s">
        <v>1801</v>
      </c>
      <c r="B929" s="7">
        <v>43474</v>
      </c>
      <c r="C929" s="10">
        <f>YEAR(Orders[[#This Row],[Order_Date]])</f>
        <v>2019</v>
      </c>
      <c r="D929" t="s">
        <v>1802</v>
      </c>
      <c r="E929" t="s">
        <v>543</v>
      </c>
      <c r="F929" s="10">
        <v>4</v>
      </c>
      <c r="G929" t="s">
        <v>7847</v>
      </c>
      <c r="H929" t="s">
        <v>7848</v>
      </c>
      <c r="I929" t="s">
        <v>2021</v>
      </c>
      <c r="J929" t="s">
        <v>1940</v>
      </c>
      <c r="K929" t="s">
        <v>1950</v>
      </c>
      <c r="L929" s="4">
        <v>27.945</v>
      </c>
      <c r="M929" s="4">
        <v>111.78</v>
      </c>
      <c r="N929" t="s">
        <v>6216</v>
      </c>
      <c r="O929" t="s">
        <v>6202</v>
      </c>
    </row>
    <row r="930" spans="1:15" x14ac:dyDescent="0.3">
      <c r="A930" t="s">
        <v>1803</v>
      </c>
      <c r="B930" s="7">
        <v>44754</v>
      </c>
      <c r="C930" s="10">
        <f>YEAR(Orders[[#This Row],[Order_Date]])</f>
        <v>2022</v>
      </c>
      <c r="D930" t="s">
        <v>1804</v>
      </c>
      <c r="E930" t="s">
        <v>125</v>
      </c>
      <c r="F930" s="10">
        <v>2</v>
      </c>
      <c r="G930" t="s">
        <v>7849</v>
      </c>
      <c r="H930" t="s">
        <v>7850</v>
      </c>
      <c r="I930" t="s">
        <v>2036</v>
      </c>
      <c r="J930" t="s">
        <v>1940</v>
      </c>
      <c r="K930" t="s">
        <v>1941</v>
      </c>
      <c r="L930" s="4">
        <v>31.624999999999996</v>
      </c>
      <c r="M930" s="4">
        <v>63.249999999999993</v>
      </c>
      <c r="N930" t="s">
        <v>6208</v>
      </c>
      <c r="O930" t="s">
        <v>6202</v>
      </c>
    </row>
    <row r="931" spans="1:15" x14ac:dyDescent="0.3">
      <c r="A931" t="s">
        <v>1805</v>
      </c>
      <c r="B931" s="7">
        <v>44165</v>
      </c>
      <c r="C931" s="10">
        <f>YEAR(Orders[[#This Row],[Order_Date]])</f>
        <v>2020</v>
      </c>
      <c r="D931" t="s">
        <v>1806</v>
      </c>
      <c r="E931" t="s">
        <v>267</v>
      </c>
      <c r="F931" s="10">
        <v>2</v>
      </c>
      <c r="G931" t="s">
        <v>7851</v>
      </c>
      <c r="H931" t="s">
        <v>7852</v>
      </c>
      <c r="I931" t="s">
        <v>2185</v>
      </c>
      <c r="J931" t="s">
        <v>1940</v>
      </c>
      <c r="K931" t="s">
        <v>1941</v>
      </c>
      <c r="L931" s="4">
        <v>4.4550000000000001</v>
      </c>
      <c r="M931" s="4">
        <v>8.91</v>
      </c>
      <c r="N931" t="s">
        <v>6211</v>
      </c>
      <c r="O931" t="s">
        <v>6202</v>
      </c>
    </row>
    <row r="932" spans="1:15" x14ac:dyDescent="0.3">
      <c r="A932" t="s">
        <v>1807</v>
      </c>
      <c r="B932" s="7">
        <v>43546</v>
      </c>
      <c r="C932" s="10">
        <f>YEAR(Orders[[#This Row],[Order_Date]])</f>
        <v>2019</v>
      </c>
      <c r="D932" t="s">
        <v>1808</v>
      </c>
      <c r="E932" t="s">
        <v>258</v>
      </c>
      <c r="F932" s="10">
        <v>1</v>
      </c>
      <c r="G932" t="s">
        <v>7853</v>
      </c>
      <c r="H932" t="s">
        <v>7854</v>
      </c>
      <c r="I932" t="s">
        <v>2185</v>
      </c>
      <c r="J932" t="s">
        <v>1940</v>
      </c>
      <c r="K932" t="s">
        <v>1941</v>
      </c>
      <c r="L932" s="4">
        <v>12.15</v>
      </c>
      <c r="M932" s="4">
        <v>12.15</v>
      </c>
      <c r="N932" t="s">
        <v>6216</v>
      </c>
      <c r="O932" t="s">
        <v>6202</v>
      </c>
    </row>
    <row r="933" spans="1:15" x14ac:dyDescent="0.3">
      <c r="A933" t="s">
        <v>1809</v>
      </c>
      <c r="B933" s="7">
        <v>44607</v>
      </c>
      <c r="C933" s="10">
        <f>YEAR(Orders[[#This Row],[Order_Date]])</f>
        <v>2022</v>
      </c>
      <c r="D933" t="s">
        <v>1810</v>
      </c>
      <c r="E933" t="s">
        <v>85</v>
      </c>
      <c r="F933" s="10">
        <v>4</v>
      </c>
      <c r="G933" t="s">
        <v>7855</v>
      </c>
      <c r="H933" t="s">
        <v>7856</v>
      </c>
      <c r="I933" t="s">
        <v>4885</v>
      </c>
      <c r="J933" t="s">
        <v>1940</v>
      </c>
      <c r="K933" t="s">
        <v>1941</v>
      </c>
      <c r="L933" s="4">
        <v>5.97</v>
      </c>
      <c r="M933" s="4">
        <v>23.88</v>
      </c>
      <c r="N933" t="s">
        <v>6216</v>
      </c>
      <c r="O933" t="s">
        <v>6203</v>
      </c>
    </row>
    <row r="934" spans="1:15" x14ac:dyDescent="0.3">
      <c r="A934" t="s">
        <v>1811</v>
      </c>
      <c r="B934" s="7">
        <v>44117</v>
      </c>
      <c r="C934" s="10">
        <f>YEAR(Orders[[#This Row],[Order_Date]])</f>
        <v>2020</v>
      </c>
      <c r="D934" t="s">
        <v>1812</v>
      </c>
      <c r="E934" t="s">
        <v>22</v>
      </c>
      <c r="F934" s="10">
        <v>4</v>
      </c>
      <c r="G934" t="s">
        <v>7857</v>
      </c>
      <c r="H934" t="s">
        <v>7858</v>
      </c>
      <c r="I934" t="s">
        <v>3580</v>
      </c>
      <c r="J934" t="s">
        <v>1940</v>
      </c>
      <c r="K934" t="s">
        <v>1950</v>
      </c>
      <c r="L934" s="4">
        <v>13.75</v>
      </c>
      <c r="M934" s="4">
        <v>55</v>
      </c>
      <c r="N934" t="s">
        <v>6208</v>
      </c>
      <c r="O934" t="s">
        <v>6202</v>
      </c>
    </row>
    <row r="935" spans="1:15" x14ac:dyDescent="0.3">
      <c r="A935" t="s">
        <v>1813</v>
      </c>
      <c r="B935" s="7">
        <v>44557</v>
      </c>
      <c r="C935" s="10">
        <f>YEAR(Orders[[#This Row],[Order_Date]])</f>
        <v>2021</v>
      </c>
      <c r="D935" t="s">
        <v>1814</v>
      </c>
      <c r="E935" t="s">
        <v>192</v>
      </c>
      <c r="F935" s="10">
        <v>3</v>
      </c>
      <c r="G935" t="s">
        <v>7859</v>
      </c>
      <c r="H935" t="s">
        <v>7860</v>
      </c>
      <c r="I935" t="s">
        <v>2361</v>
      </c>
      <c r="J935" t="s">
        <v>1940</v>
      </c>
      <c r="K935" t="s">
        <v>1941</v>
      </c>
      <c r="L935" s="4">
        <v>8.9499999999999993</v>
      </c>
      <c r="M935" s="4">
        <v>26.849999999999998</v>
      </c>
      <c r="N935" t="s">
        <v>6216</v>
      </c>
      <c r="O935" t="s">
        <v>6201</v>
      </c>
    </row>
    <row r="936" spans="1:15" x14ac:dyDescent="0.3">
      <c r="A936" t="s">
        <v>1815</v>
      </c>
      <c r="B936" s="7">
        <v>44409</v>
      </c>
      <c r="C936" s="10">
        <f>YEAR(Orders[[#This Row],[Order_Date]])</f>
        <v>2021</v>
      </c>
      <c r="D936" t="s">
        <v>1816</v>
      </c>
      <c r="E936" t="s">
        <v>54</v>
      </c>
      <c r="F936" s="10">
        <v>5</v>
      </c>
      <c r="G936" t="s">
        <v>7861</v>
      </c>
      <c r="H936" t="s">
        <v>7862</v>
      </c>
      <c r="I936" t="s">
        <v>5712</v>
      </c>
      <c r="J936" t="s">
        <v>1940</v>
      </c>
      <c r="K936" t="s">
        <v>1950</v>
      </c>
      <c r="L936" s="4">
        <v>22.884999999999998</v>
      </c>
      <c r="M936" s="4">
        <v>114.42499999999998</v>
      </c>
      <c r="N936" t="s">
        <v>6208</v>
      </c>
      <c r="O936" t="s">
        <v>6201</v>
      </c>
    </row>
    <row r="937" spans="1:15" x14ac:dyDescent="0.3">
      <c r="A937" t="s">
        <v>1817</v>
      </c>
      <c r="B937" s="7">
        <v>44153</v>
      </c>
      <c r="C937" s="10">
        <f>YEAR(Orders[[#This Row],[Order_Date]])</f>
        <v>2020</v>
      </c>
      <c r="D937" t="s">
        <v>1818</v>
      </c>
      <c r="E937" t="s">
        <v>184</v>
      </c>
      <c r="F937" s="10">
        <v>6</v>
      </c>
      <c r="G937" t="s">
        <v>7863</v>
      </c>
      <c r="H937" t="s">
        <v>7864</v>
      </c>
      <c r="I937" t="s">
        <v>2743</v>
      </c>
      <c r="J937" t="s">
        <v>1940</v>
      </c>
      <c r="K937" t="s">
        <v>1941</v>
      </c>
      <c r="L937" s="4">
        <v>25.874999999999996</v>
      </c>
      <c r="M937" s="4">
        <v>155.24999999999997</v>
      </c>
      <c r="N937" t="s">
        <v>6208</v>
      </c>
      <c r="O937" t="s">
        <v>6203</v>
      </c>
    </row>
    <row r="938" spans="1:15" x14ac:dyDescent="0.3">
      <c r="A938" t="s">
        <v>1819</v>
      </c>
      <c r="B938" s="7">
        <v>44493</v>
      </c>
      <c r="C938" s="10">
        <f>YEAR(Orders[[#This Row],[Order_Date]])</f>
        <v>2021</v>
      </c>
      <c r="D938" t="s">
        <v>1820</v>
      </c>
      <c r="E938" t="s">
        <v>136</v>
      </c>
      <c r="F938" s="10">
        <v>3</v>
      </c>
      <c r="G938" t="s">
        <v>7865</v>
      </c>
      <c r="H938" t="s">
        <v>7866</v>
      </c>
      <c r="I938" t="s">
        <v>2946</v>
      </c>
      <c r="J938" t="s">
        <v>1940</v>
      </c>
      <c r="K938" t="s">
        <v>1941</v>
      </c>
      <c r="L938" s="4">
        <v>7.77</v>
      </c>
      <c r="M938" s="4">
        <v>23.31</v>
      </c>
      <c r="N938" t="s">
        <v>6216</v>
      </c>
      <c r="O938" t="s">
        <v>6204</v>
      </c>
    </row>
    <row r="939" spans="1:15" x14ac:dyDescent="0.3">
      <c r="A939" t="s">
        <v>1819</v>
      </c>
      <c r="B939" s="7">
        <v>44493</v>
      </c>
      <c r="C939" s="10">
        <f>YEAR(Orders[[#This Row],[Order_Date]])</f>
        <v>2021</v>
      </c>
      <c r="D939" t="s">
        <v>1820</v>
      </c>
      <c r="E939" t="s">
        <v>54</v>
      </c>
      <c r="F939" s="10">
        <v>4</v>
      </c>
      <c r="G939" t="s">
        <v>7865</v>
      </c>
      <c r="H939" t="s">
        <v>7866</v>
      </c>
      <c r="I939" t="s">
        <v>2946</v>
      </c>
      <c r="J939" t="s">
        <v>1940</v>
      </c>
      <c r="K939" t="s">
        <v>1941</v>
      </c>
      <c r="L939" s="4">
        <v>22.884999999999998</v>
      </c>
      <c r="M939" s="4">
        <v>91.539999999999992</v>
      </c>
      <c r="N939" t="s">
        <v>6208</v>
      </c>
      <c r="O939" t="s">
        <v>6201</v>
      </c>
    </row>
    <row r="940" spans="1:15" x14ac:dyDescent="0.3">
      <c r="A940" t="s">
        <v>1821</v>
      </c>
      <c r="B940" s="7">
        <v>43829</v>
      </c>
      <c r="C940" s="10">
        <f>YEAR(Orders[[#This Row],[Order_Date]])</f>
        <v>2019</v>
      </c>
      <c r="D940" t="s">
        <v>1822</v>
      </c>
      <c r="E940" t="s">
        <v>150</v>
      </c>
      <c r="F940" s="10">
        <v>5</v>
      </c>
      <c r="G940" t="s">
        <v>6852</v>
      </c>
      <c r="H940" t="s">
        <v>7867</v>
      </c>
      <c r="I940" t="s">
        <v>2026</v>
      </c>
      <c r="J940" t="s">
        <v>1940</v>
      </c>
      <c r="K940" t="s">
        <v>1941</v>
      </c>
      <c r="L940" s="4">
        <v>14.85</v>
      </c>
      <c r="M940" s="4">
        <v>74.25</v>
      </c>
      <c r="N940" t="s">
        <v>6211</v>
      </c>
      <c r="O940" t="s">
        <v>6202</v>
      </c>
    </row>
    <row r="941" spans="1:15" x14ac:dyDescent="0.3">
      <c r="A941" t="s">
        <v>1823</v>
      </c>
      <c r="B941" s="7">
        <v>44229</v>
      </c>
      <c r="C941" s="10">
        <f>YEAR(Orders[[#This Row],[Order_Date]])</f>
        <v>2021</v>
      </c>
      <c r="D941" t="s">
        <v>1824</v>
      </c>
      <c r="E941" t="s">
        <v>32</v>
      </c>
      <c r="F941" s="10">
        <v>6</v>
      </c>
      <c r="G941" t="s">
        <v>7868</v>
      </c>
      <c r="H941" t="s">
        <v>7869</v>
      </c>
      <c r="I941" t="s">
        <v>5939</v>
      </c>
      <c r="J941" t="s">
        <v>1940</v>
      </c>
      <c r="K941" t="s">
        <v>1950</v>
      </c>
      <c r="L941" s="4">
        <v>4.7549999999999999</v>
      </c>
      <c r="M941" s="4">
        <v>28.53</v>
      </c>
      <c r="N941" t="s">
        <v>6211</v>
      </c>
      <c r="O941" t="s">
        <v>6204</v>
      </c>
    </row>
    <row r="942" spans="1:15" x14ac:dyDescent="0.3">
      <c r="A942" t="s">
        <v>1825</v>
      </c>
      <c r="B942" s="7">
        <v>44332</v>
      </c>
      <c r="C942" s="10">
        <f>YEAR(Orders[[#This Row],[Order_Date]])</f>
        <v>2021</v>
      </c>
      <c r="D942" t="s">
        <v>1826</v>
      </c>
      <c r="E942" t="s">
        <v>170</v>
      </c>
      <c r="F942" s="10">
        <v>2</v>
      </c>
      <c r="G942" t="s">
        <v>7870</v>
      </c>
      <c r="H942" t="s">
        <v>7871</v>
      </c>
      <c r="I942" t="s">
        <v>2185</v>
      </c>
      <c r="J942" t="s">
        <v>1940</v>
      </c>
      <c r="K942" t="s">
        <v>1941</v>
      </c>
      <c r="L942" s="4">
        <v>7.169999999999999</v>
      </c>
      <c r="M942" s="4">
        <v>14.339999999999998</v>
      </c>
      <c r="N942" t="s">
        <v>6211</v>
      </c>
      <c r="O942" t="s">
        <v>6201</v>
      </c>
    </row>
    <row r="943" spans="1:15" x14ac:dyDescent="0.3">
      <c r="A943" t="s">
        <v>1827</v>
      </c>
      <c r="B943" s="7">
        <v>44674</v>
      </c>
      <c r="C943" s="10">
        <f>YEAR(Orders[[#This Row],[Order_Date]])</f>
        <v>2022</v>
      </c>
      <c r="D943" t="s">
        <v>1828</v>
      </c>
      <c r="E943" t="s">
        <v>205</v>
      </c>
      <c r="F943" s="10">
        <v>2</v>
      </c>
      <c r="G943" t="s">
        <v>7872</v>
      </c>
      <c r="H943" t="s">
        <v>7873</v>
      </c>
      <c r="I943" t="s">
        <v>5948</v>
      </c>
      <c r="J943" t="s">
        <v>1948</v>
      </c>
      <c r="K943" t="s">
        <v>1941</v>
      </c>
      <c r="L943" s="4">
        <v>7.77</v>
      </c>
      <c r="M943" s="4">
        <v>15.54</v>
      </c>
      <c r="N943" t="s">
        <v>6211</v>
      </c>
      <c r="O943" t="s">
        <v>6203</v>
      </c>
    </row>
    <row r="944" spans="1:15" x14ac:dyDescent="0.3">
      <c r="A944" t="s">
        <v>1829</v>
      </c>
      <c r="B944" s="7">
        <v>44464</v>
      </c>
      <c r="C944" s="10">
        <f>YEAR(Orders[[#This Row],[Order_Date]])</f>
        <v>2021</v>
      </c>
      <c r="D944" t="s">
        <v>1830</v>
      </c>
      <c r="E944" t="s">
        <v>202</v>
      </c>
      <c r="F944" s="10">
        <v>3</v>
      </c>
      <c r="G944" t="s">
        <v>7874</v>
      </c>
      <c r="H944" t="s">
        <v>7875</v>
      </c>
      <c r="I944" t="s">
        <v>2752</v>
      </c>
      <c r="J944" t="s">
        <v>1940</v>
      </c>
      <c r="K944" t="s">
        <v>1950</v>
      </c>
      <c r="L944" s="4">
        <v>11.95</v>
      </c>
      <c r="M944" s="4">
        <v>35.849999999999994</v>
      </c>
      <c r="N944" t="s">
        <v>6211</v>
      </c>
      <c r="O944" t="s">
        <v>6201</v>
      </c>
    </row>
    <row r="945" spans="1:15" x14ac:dyDescent="0.3">
      <c r="A945" t="s">
        <v>1831</v>
      </c>
      <c r="B945" s="7">
        <v>44719</v>
      </c>
      <c r="C945" s="10">
        <f>YEAR(Orders[[#This Row],[Order_Date]])</f>
        <v>2022</v>
      </c>
      <c r="D945" t="s">
        <v>1832</v>
      </c>
      <c r="E945" t="s">
        <v>205</v>
      </c>
      <c r="F945" s="10">
        <v>6</v>
      </c>
      <c r="G945" t="s">
        <v>7876</v>
      </c>
      <c r="H945" t="s">
        <v>7877</v>
      </c>
      <c r="I945" t="s">
        <v>3523</v>
      </c>
      <c r="J945" t="s">
        <v>1940</v>
      </c>
      <c r="K945" t="s">
        <v>1950</v>
      </c>
      <c r="L945" s="4">
        <v>7.77</v>
      </c>
      <c r="M945" s="4">
        <v>46.62</v>
      </c>
      <c r="N945" t="s">
        <v>6211</v>
      </c>
      <c r="O945" t="s">
        <v>6203</v>
      </c>
    </row>
    <row r="946" spans="1:15" x14ac:dyDescent="0.3">
      <c r="A946" t="s">
        <v>1833</v>
      </c>
      <c r="B946" s="7">
        <v>44054</v>
      </c>
      <c r="C946" s="10">
        <f>YEAR(Orders[[#This Row],[Order_Date]])</f>
        <v>2020</v>
      </c>
      <c r="D946" t="s">
        <v>1834</v>
      </c>
      <c r="E946" t="s">
        <v>170</v>
      </c>
      <c r="F946" s="10">
        <v>5</v>
      </c>
      <c r="G946" t="s">
        <v>7878</v>
      </c>
      <c r="H946" t="s">
        <v>7879</v>
      </c>
      <c r="I946" t="s">
        <v>3147</v>
      </c>
      <c r="J946" t="s">
        <v>1940</v>
      </c>
      <c r="K946" t="s">
        <v>1950</v>
      </c>
      <c r="L946" s="4">
        <v>7.169999999999999</v>
      </c>
      <c r="M946" s="4">
        <v>35.849999999999994</v>
      </c>
      <c r="N946" t="s">
        <v>6211</v>
      </c>
      <c r="O946" t="s">
        <v>6201</v>
      </c>
    </row>
    <row r="947" spans="1:15" x14ac:dyDescent="0.3">
      <c r="A947" t="s">
        <v>1835</v>
      </c>
      <c r="B947" s="7">
        <v>43524</v>
      </c>
      <c r="C947" s="10">
        <f>YEAR(Orders[[#This Row],[Order_Date]])</f>
        <v>2019</v>
      </c>
      <c r="D947" t="s">
        <v>1836</v>
      </c>
      <c r="E947" t="s">
        <v>122</v>
      </c>
      <c r="F947" s="10">
        <v>4</v>
      </c>
      <c r="G947" t="s">
        <v>7880</v>
      </c>
      <c r="H947" t="s">
        <v>7881</v>
      </c>
      <c r="I947" t="s">
        <v>2447</v>
      </c>
      <c r="J947" t="s">
        <v>1940</v>
      </c>
      <c r="K947" t="s">
        <v>1950</v>
      </c>
      <c r="L947" s="4">
        <v>29.784999999999997</v>
      </c>
      <c r="M947" s="4">
        <v>119.13999999999999</v>
      </c>
      <c r="N947" t="s">
        <v>6216</v>
      </c>
      <c r="O947" t="s">
        <v>6204</v>
      </c>
    </row>
    <row r="948" spans="1:15" x14ac:dyDescent="0.3">
      <c r="A948" t="s">
        <v>1837</v>
      </c>
      <c r="B948" s="7">
        <v>43719</v>
      </c>
      <c r="C948" s="10">
        <f>YEAR(Orders[[#This Row],[Order_Date]])</f>
        <v>2019</v>
      </c>
      <c r="D948" t="s">
        <v>1838</v>
      </c>
      <c r="E948" t="s">
        <v>136</v>
      </c>
      <c r="F948" s="10">
        <v>3</v>
      </c>
      <c r="G948" t="s">
        <v>7882</v>
      </c>
      <c r="H948" t="s">
        <v>7883</v>
      </c>
      <c r="I948" t="s">
        <v>2171</v>
      </c>
      <c r="J948" t="s">
        <v>1940</v>
      </c>
      <c r="K948" t="s">
        <v>1950</v>
      </c>
      <c r="L948" s="4">
        <v>7.77</v>
      </c>
      <c r="M948" s="4">
        <v>23.31</v>
      </c>
      <c r="N948" t="s">
        <v>6216</v>
      </c>
      <c r="O948" t="s">
        <v>6204</v>
      </c>
    </row>
    <row r="949" spans="1:15" x14ac:dyDescent="0.3">
      <c r="A949" t="s">
        <v>1839</v>
      </c>
      <c r="B949" s="7">
        <v>44294</v>
      </c>
      <c r="C949" s="10">
        <f>YEAR(Orders[[#This Row],[Order_Date]])</f>
        <v>2021</v>
      </c>
      <c r="D949" t="s">
        <v>1840</v>
      </c>
      <c r="E949" t="s">
        <v>74</v>
      </c>
      <c r="F949" s="10">
        <v>1</v>
      </c>
      <c r="G949" t="s">
        <v>7884</v>
      </c>
      <c r="H949" t="s">
        <v>7885</v>
      </c>
      <c r="I949" t="s">
        <v>2606</v>
      </c>
      <c r="J949" t="s">
        <v>1948</v>
      </c>
      <c r="K949" t="s">
        <v>1950</v>
      </c>
      <c r="L949" s="4">
        <v>11.25</v>
      </c>
      <c r="M949" s="4">
        <v>11.25</v>
      </c>
      <c r="N949" t="s">
        <v>6208</v>
      </c>
      <c r="O949" t="s">
        <v>6203</v>
      </c>
    </row>
    <row r="950" spans="1:15" x14ac:dyDescent="0.3">
      <c r="A950" t="s">
        <v>1841</v>
      </c>
      <c r="B950" s="7">
        <v>44445</v>
      </c>
      <c r="C950" s="10">
        <f>YEAR(Orders[[#This Row],[Order_Date]])</f>
        <v>2021</v>
      </c>
      <c r="D950" t="s">
        <v>1842</v>
      </c>
      <c r="E950" t="s">
        <v>543</v>
      </c>
      <c r="F950" s="10">
        <v>3</v>
      </c>
      <c r="G950" t="s">
        <v>7886</v>
      </c>
      <c r="H950" t="s">
        <v>7887</v>
      </c>
      <c r="I950" t="s">
        <v>4484</v>
      </c>
      <c r="J950" t="s">
        <v>2115</v>
      </c>
      <c r="K950" t="s">
        <v>1941</v>
      </c>
      <c r="L950" s="4">
        <v>27.945</v>
      </c>
      <c r="M950" s="4">
        <v>83.835000000000008</v>
      </c>
      <c r="N950" t="s">
        <v>6216</v>
      </c>
      <c r="O950" t="s">
        <v>6202</v>
      </c>
    </row>
    <row r="951" spans="1:15" x14ac:dyDescent="0.3">
      <c r="A951" t="s">
        <v>1843</v>
      </c>
      <c r="B951" s="7">
        <v>44449</v>
      </c>
      <c r="C951" s="10">
        <f>YEAR(Orders[[#This Row],[Order_Date]])</f>
        <v>2021</v>
      </c>
      <c r="D951" t="s">
        <v>1844</v>
      </c>
      <c r="E951" t="s">
        <v>23</v>
      </c>
      <c r="F951" s="10">
        <v>4</v>
      </c>
      <c r="G951" t="s">
        <v>7888</v>
      </c>
      <c r="H951" t="s">
        <v>7889</v>
      </c>
      <c r="I951" t="s">
        <v>5980</v>
      </c>
      <c r="J951" t="s">
        <v>1948</v>
      </c>
      <c r="K951" t="s">
        <v>1950</v>
      </c>
      <c r="L951" s="4">
        <v>27.484999999999996</v>
      </c>
      <c r="M951" s="4">
        <v>109.93999999999998</v>
      </c>
      <c r="N951" t="s">
        <v>6211</v>
      </c>
      <c r="O951" t="s">
        <v>6201</v>
      </c>
    </row>
    <row r="952" spans="1:15" x14ac:dyDescent="0.3">
      <c r="A952" t="s">
        <v>1845</v>
      </c>
      <c r="B952" s="7">
        <v>44703</v>
      </c>
      <c r="C952" s="10">
        <f>YEAR(Orders[[#This Row],[Order_Date]])</f>
        <v>2022</v>
      </c>
      <c r="D952" t="s">
        <v>1846</v>
      </c>
      <c r="E952" t="s">
        <v>195</v>
      </c>
      <c r="F952" s="10">
        <v>4</v>
      </c>
      <c r="G952" t="s">
        <v>7890</v>
      </c>
      <c r="H952" t="s">
        <v>7891</v>
      </c>
      <c r="I952" t="s">
        <v>5106</v>
      </c>
      <c r="J952" t="s">
        <v>1940</v>
      </c>
      <c r="K952" t="s">
        <v>1941</v>
      </c>
      <c r="L952" s="4">
        <v>3.5849999999999995</v>
      </c>
      <c r="M952" s="4">
        <v>14.339999999999998</v>
      </c>
      <c r="N952" t="s">
        <v>6211</v>
      </c>
      <c r="O952" t="s">
        <v>6201</v>
      </c>
    </row>
    <row r="953" spans="1:15" x14ac:dyDescent="0.3">
      <c r="A953" t="s">
        <v>1847</v>
      </c>
      <c r="B953" s="7">
        <v>44092</v>
      </c>
      <c r="C953" s="10">
        <f>YEAR(Orders[[#This Row],[Order_Date]])</f>
        <v>2020</v>
      </c>
      <c r="D953" t="s">
        <v>1848</v>
      </c>
      <c r="E953" t="s">
        <v>195</v>
      </c>
      <c r="F953" s="10">
        <v>6</v>
      </c>
      <c r="G953" t="s">
        <v>7892</v>
      </c>
      <c r="H953" t="s">
        <v>7893</v>
      </c>
      <c r="I953" t="s">
        <v>3661</v>
      </c>
      <c r="J953" t="s">
        <v>1940</v>
      </c>
      <c r="K953" t="s">
        <v>1950</v>
      </c>
      <c r="L953" s="4">
        <v>3.5849999999999995</v>
      </c>
      <c r="M953" s="4">
        <v>21.509999999999998</v>
      </c>
      <c r="N953" t="s">
        <v>6211</v>
      </c>
      <c r="O953" t="s">
        <v>6201</v>
      </c>
    </row>
    <row r="954" spans="1:15" x14ac:dyDescent="0.3">
      <c r="A954" t="s">
        <v>1849</v>
      </c>
      <c r="B954" s="7">
        <v>44439</v>
      </c>
      <c r="C954" s="10">
        <f>YEAR(Orders[[#This Row],[Order_Date]])</f>
        <v>2021</v>
      </c>
      <c r="D954" t="s">
        <v>1850</v>
      </c>
      <c r="E954" t="s">
        <v>74</v>
      </c>
      <c r="F954" s="10">
        <v>2</v>
      </c>
      <c r="G954" t="s">
        <v>7894</v>
      </c>
      <c r="H954" t="s">
        <v>7895</v>
      </c>
      <c r="I954" t="s">
        <v>5948</v>
      </c>
      <c r="J954" t="s">
        <v>1948</v>
      </c>
      <c r="K954" t="s">
        <v>1941</v>
      </c>
      <c r="L954" s="4">
        <v>11.25</v>
      </c>
      <c r="M954" s="4">
        <v>22.5</v>
      </c>
      <c r="N954" t="s">
        <v>6208</v>
      </c>
      <c r="O954" t="s">
        <v>6203</v>
      </c>
    </row>
    <row r="955" spans="1:15" x14ac:dyDescent="0.3">
      <c r="A955" t="s">
        <v>1851</v>
      </c>
      <c r="B955" s="7">
        <v>44582</v>
      </c>
      <c r="C955" s="10">
        <f>YEAR(Orders[[#This Row],[Order_Date]])</f>
        <v>2022</v>
      </c>
      <c r="D955" t="s">
        <v>1814</v>
      </c>
      <c r="E955" t="s">
        <v>128</v>
      </c>
      <c r="F955" s="10">
        <v>1</v>
      </c>
      <c r="G955" t="s">
        <v>7859</v>
      </c>
      <c r="H955" t="s">
        <v>7860</v>
      </c>
      <c r="I955" t="s">
        <v>2361</v>
      </c>
      <c r="J955" t="s">
        <v>1940</v>
      </c>
      <c r="K955" t="s">
        <v>1941</v>
      </c>
      <c r="L955" s="4">
        <v>3.8849999999999998</v>
      </c>
      <c r="M955" s="4">
        <v>3.8849999999999998</v>
      </c>
      <c r="N955" t="s">
        <v>6211</v>
      </c>
      <c r="O955" t="s">
        <v>6203</v>
      </c>
    </row>
    <row r="956" spans="1:15" x14ac:dyDescent="0.3">
      <c r="A956" t="s">
        <v>1852</v>
      </c>
      <c r="B956" s="7">
        <v>44722</v>
      </c>
      <c r="C956" s="10">
        <f>YEAR(Orders[[#This Row],[Order_Date]])</f>
        <v>2022</v>
      </c>
      <c r="D956" t="s">
        <v>1814</v>
      </c>
      <c r="E956" t="s">
        <v>543</v>
      </c>
      <c r="F956" s="10">
        <v>1</v>
      </c>
      <c r="G956" t="s">
        <v>7859</v>
      </c>
      <c r="H956" t="s">
        <v>7860</v>
      </c>
      <c r="I956" t="s">
        <v>2361</v>
      </c>
      <c r="J956" t="s">
        <v>1940</v>
      </c>
      <c r="K956" t="s">
        <v>1941</v>
      </c>
      <c r="L956" s="4">
        <v>27.945</v>
      </c>
      <c r="M956" s="4">
        <v>27.945</v>
      </c>
      <c r="N956" t="s">
        <v>6216</v>
      </c>
      <c r="O956" t="s">
        <v>6202</v>
      </c>
    </row>
    <row r="957" spans="1:15" x14ac:dyDescent="0.3">
      <c r="A957" t="s">
        <v>1853</v>
      </c>
      <c r="B957" s="7">
        <v>43582</v>
      </c>
      <c r="C957" s="10">
        <f>YEAR(Orders[[#This Row],[Order_Date]])</f>
        <v>2019</v>
      </c>
      <c r="D957" t="s">
        <v>1814</v>
      </c>
      <c r="E957" t="s">
        <v>43</v>
      </c>
      <c r="F957" s="10">
        <v>5</v>
      </c>
      <c r="G957" t="s">
        <v>7859</v>
      </c>
      <c r="H957" t="s">
        <v>7860</v>
      </c>
      <c r="I957" t="s">
        <v>2361</v>
      </c>
      <c r="J957" t="s">
        <v>1940</v>
      </c>
      <c r="K957" t="s">
        <v>1941</v>
      </c>
      <c r="L957" s="4">
        <v>34.154999999999994</v>
      </c>
      <c r="M957" s="4">
        <v>170.77499999999998</v>
      </c>
      <c r="N957" t="s">
        <v>6211</v>
      </c>
      <c r="O957" t="s">
        <v>6202</v>
      </c>
    </row>
    <row r="958" spans="1:15" x14ac:dyDescent="0.3">
      <c r="A958" t="s">
        <v>1853</v>
      </c>
      <c r="B958" s="7">
        <v>43582</v>
      </c>
      <c r="C958" s="10">
        <f>YEAR(Orders[[#This Row],[Order_Date]])</f>
        <v>2019</v>
      </c>
      <c r="D958" t="s">
        <v>1814</v>
      </c>
      <c r="E958" t="s">
        <v>23</v>
      </c>
      <c r="F958" s="10">
        <v>2</v>
      </c>
      <c r="G958" t="s">
        <v>7859</v>
      </c>
      <c r="H958" t="s">
        <v>7860</v>
      </c>
      <c r="I958" t="s">
        <v>2361</v>
      </c>
      <c r="J958" t="s">
        <v>1940</v>
      </c>
      <c r="K958" t="s">
        <v>1941</v>
      </c>
      <c r="L958" s="4">
        <v>27.484999999999996</v>
      </c>
      <c r="M958" s="4">
        <v>54.969999999999992</v>
      </c>
      <c r="N958" t="s">
        <v>6211</v>
      </c>
      <c r="O958" t="s">
        <v>6201</v>
      </c>
    </row>
    <row r="959" spans="1:15" x14ac:dyDescent="0.3">
      <c r="A959" t="s">
        <v>1853</v>
      </c>
      <c r="B959" s="7">
        <v>43582</v>
      </c>
      <c r="C959" s="10">
        <f>YEAR(Orders[[#This Row],[Order_Date]])</f>
        <v>2019</v>
      </c>
      <c r="D959" t="s">
        <v>1814</v>
      </c>
      <c r="E959" t="s">
        <v>150</v>
      </c>
      <c r="F959" s="10">
        <v>1</v>
      </c>
      <c r="G959" t="s">
        <v>7859</v>
      </c>
      <c r="H959" t="s">
        <v>7860</v>
      </c>
      <c r="I959" t="s">
        <v>2361</v>
      </c>
      <c r="J959" t="s">
        <v>1940</v>
      </c>
      <c r="K959" t="s">
        <v>1941</v>
      </c>
      <c r="L959" s="4">
        <v>14.85</v>
      </c>
      <c r="M959" s="4">
        <v>14.85</v>
      </c>
      <c r="N959" t="s">
        <v>6211</v>
      </c>
      <c r="O959" t="s">
        <v>6202</v>
      </c>
    </row>
    <row r="960" spans="1:15" x14ac:dyDescent="0.3">
      <c r="A960" t="s">
        <v>1853</v>
      </c>
      <c r="B960" s="7">
        <v>43582</v>
      </c>
      <c r="C960" s="10">
        <f>YEAR(Orders[[#This Row],[Order_Date]])</f>
        <v>2019</v>
      </c>
      <c r="D960" t="s">
        <v>1814</v>
      </c>
      <c r="E960" t="s">
        <v>128</v>
      </c>
      <c r="F960" s="10">
        <v>2</v>
      </c>
      <c r="G960" t="s">
        <v>7859</v>
      </c>
      <c r="H960" t="s">
        <v>7860</v>
      </c>
      <c r="I960" t="s">
        <v>2361</v>
      </c>
      <c r="J960" t="s">
        <v>1940</v>
      </c>
      <c r="K960" t="s">
        <v>1941</v>
      </c>
      <c r="L960" s="4">
        <v>3.8849999999999998</v>
      </c>
      <c r="M960" s="4">
        <v>7.77</v>
      </c>
      <c r="N960" t="s">
        <v>6211</v>
      </c>
      <c r="O960" t="s">
        <v>6203</v>
      </c>
    </row>
    <row r="961" spans="1:15" x14ac:dyDescent="0.3">
      <c r="A961" t="s">
        <v>1854</v>
      </c>
      <c r="B961" s="7">
        <v>44598</v>
      </c>
      <c r="C961" s="10">
        <f>YEAR(Orders[[#This Row],[Order_Date]])</f>
        <v>2022</v>
      </c>
      <c r="D961" t="s">
        <v>1855</v>
      </c>
      <c r="E961" t="s">
        <v>32</v>
      </c>
      <c r="F961" s="10">
        <v>5</v>
      </c>
      <c r="G961" t="s">
        <v>7896</v>
      </c>
      <c r="H961" t="s">
        <v>7897</v>
      </c>
      <c r="I961" t="s">
        <v>2126</v>
      </c>
      <c r="J961" t="s">
        <v>1940</v>
      </c>
      <c r="K961" t="s">
        <v>1941</v>
      </c>
      <c r="L961" s="4">
        <v>4.7549999999999999</v>
      </c>
      <c r="M961" s="4">
        <v>23.774999999999999</v>
      </c>
      <c r="N961" t="s">
        <v>6211</v>
      </c>
      <c r="O961" t="s">
        <v>6204</v>
      </c>
    </row>
    <row r="962" spans="1:15" x14ac:dyDescent="0.3">
      <c r="A962" t="s">
        <v>1856</v>
      </c>
      <c r="B962" s="7">
        <v>44591</v>
      </c>
      <c r="C962" s="10">
        <f>YEAR(Orders[[#This Row],[Order_Date]])</f>
        <v>2022</v>
      </c>
      <c r="D962" t="s">
        <v>1857</v>
      </c>
      <c r="E962" t="s">
        <v>145</v>
      </c>
      <c r="F962" s="10">
        <v>5</v>
      </c>
      <c r="G962" t="s">
        <v>7898</v>
      </c>
      <c r="H962" t="s">
        <v>7899</v>
      </c>
      <c r="I962" t="s">
        <v>3702</v>
      </c>
      <c r="J962" t="s">
        <v>1940</v>
      </c>
      <c r="K962" t="s">
        <v>1941</v>
      </c>
      <c r="L962" s="4">
        <v>15.85</v>
      </c>
      <c r="M962" s="4">
        <v>79.25</v>
      </c>
      <c r="N962" t="s">
        <v>6211</v>
      </c>
      <c r="O962" t="s">
        <v>6204</v>
      </c>
    </row>
    <row r="963" spans="1:15" x14ac:dyDescent="0.3">
      <c r="A963" t="s">
        <v>1858</v>
      </c>
      <c r="B963" s="7">
        <v>44158</v>
      </c>
      <c r="C963" s="10">
        <f>YEAR(Orders[[#This Row],[Order_Date]])</f>
        <v>2020</v>
      </c>
      <c r="D963" t="s">
        <v>1859</v>
      </c>
      <c r="E963" t="s">
        <v>131</v>
      </c>
      <c r="F963" s="10">
        <v>2</v>
      </c>
      <c r="G963" t="s">
        <v>7900</v>
      </c>
      <c r="H963" t="s">
        <v>7901</v>
      </c>
      <c r="I963" t="s">
        <v>2880</v>
      </c>
      <c r="J963" t="s">
        <v>1940</v>
      </c>
      <c r="K963" t="s">
        <v>1941</v>
      </c>
      <c r="L963" s="4">
        <v>22.884999999999998</v>
      </c>
      <c r="M963" s="4">
        <v>45.769999999999996</v>
      </c>
      <c r="N963" t="s">
        <v>6216</v>
      </c>
      <c r="O963" t="s">
        <v>6203</v>
      </c>
    </row>
    <row r="964" spans="1:15" x14ac:dyDescent="0.3">
      <c r="A964" t="s">
        <v>1860</v>
      </c>
      <c r="B964" s="7">
        <v>44664</v>
      </c>
      <c r="C964" s="10">
        <f>YEAR(Orders[[#This Row],[Order_Date]])</f>
        <v>2022</v>
      </c>
      <c r="D964" t="s">
        <v>1861</v>
      </c>
      <c r="E964" t="s">
        <v>192</v>
      </c>
      <c r="F964" s="10">
        <v>1</v>
      </c>
      <c r="G964" t="s">
        <v>7902</v>
      </c>
      <c r="H964" t="s">
        <v>7903</v>
      </c>
      <c r="I964" t="s">
        <v>6037</v>
      </c>
      <c r="J964" t="s">
        <v>1948</v>
      </c>
      <c r="K964" t="s">
        <v>1941</v>
      </c>
      <c r="L964" s="4">
        <v>8.9499999999999993</v>
      </c>
      <c r="M964" s="4">
        <v>8.9499999999999993</v>
      </c>
      <c r="N964" t="s">
        <v>6216</v>
      </c>
      <c r="O964" t="s">
        <v>6201</v>
      </c>
    </row>
    <row r="965" spans="1:15" x14ac:dyDescent="0.3">
      <c r="A965" t="s">
        <v>1862</v>
      </c>
      <c r="B965" s="7">
        <v>44203</v>
      </c>
      <c r="C965" s="10">
        <f>YEAR(Orders[[#This Row],[Order_Date]])</f>
        <v>2021</v>
      </c>
      <c r="D965" t="s">
        <v>1863</v>
      </c>
      <c r="E965" t="s">
        <v>35</v>
      </c>
      <c r="F965" s="10">
        <v>4</v>
      </c>
      <c r="G965" t="s">
        <v>7904</v>
      </c>
      <c r="H965" t="s">
        <v>7905</v>
      </c>
      <c r="I965" t="s">
        <v>3319</v>
      </c>
      <c r="J965" t="s">
        <v>1940</v>
      </c>
      <c r="K965" t="s">
        <v>1941</v>
      </c>
      <c r="L965" s="4">
        <v>5.97</v>
      </c>
      <c r="M965" s="4">
        <v>23.88</v>
      </c>
      <c r="N965" t="s">
        <v>6208</v>
      </c>
      <c r="O965" t="s">
        <v>6201</v>
      </c>
    </row>
    <row r="966" spans="1:15" x14ac:dyDescent="0.3">
      <c r="A966" t="s">
        <v>1864</v>
      </c>
      <c r="B966" s="7">
        <v>43865</v>
      </c>
      <c r="C966" s="10">
        <f>YEAR(Orders[[#This Row],[Order_Date]])</f>
        <v>2020</v>
      </c>
      <c r="D966" t="s">
        <v>1865</v>
      </c>
      <c r="E966" t="s">
        <v>267</v>
      </c>
      <c r="F966" s="10">
        <v>5</v>
      </c>
      <c r="G966" t="s">
        <v>7906</v>
      </c>
      <c r="H966" t="s">
        <v>7907</v>
      </c>
      <c r="I966" t="s">
        <v>3784</v>
      </c>
      <c r="J966" t="s">
        <v>1940</v>
      </c>
      <c r="K966" t="s">
        <v>1950</v>
      </c>
      <c r="L966" s="4">
        <v>4.4550000000000001</v>
      </c>
      <c r="M966" s="4">
        <v>22.274999999999999</v>
      </c>
      <c r="N966" t="s">
        <v>6211</v>
      </c>
      <c r="O966" t="s">
        <v>6202</v>
      </c>
    </row>
    <row r="967" spans="1:15" x14ac:dyDescent="0.3">
      <c r="A967" t="s">
        <v>1866</v>
      </c>
      <c r="B967" s="7">
        <v>43724</v>
      </c>
      <c r="C967" s="10">
        <f>YEAR(Orders[[#This Row],[Order_Date]])</f>
        <v>2019</v>
      </c>
      <c r="D967" t="s">
        <v>1867</v>
      </c>
      <c r="E967" t="s">
        <v>15</v>
      </c>
      <c r="F967" s="10">
        <v>3</v>
      </c>
      <c r="G967" t="s">
        <v>7908</v>
      </c>
      <c r="H967" t="s">
        <v>7909</v>
      </c>
      <c r="I967" t="s">
        <v>1985</v>
      </c>
      <c r="J967" t="s">
        <v>1940</v>
      </c>
      <c r="K967" t="s">
        <v>1941</v>
      </c>
      <c r="L967" s="4">
        <v>9.9499999999999993</v>
      </c>
      <c r="M967" s="4">
        <v>29.849999999999998</v>
      </c>
      <c r="N967" t="s">
        <v>6208</v>
      </c>
      <c r="O967" t="s">
        <v>6201</v>
      </c>
    </row>
    <row r="968" spans="1:15" x14ac:dyDescent="0.3">
      <c r="A968" t="s">
        <v>1868</v>
      </c>
      <c r="B968" s="7">
        <v>43491</v>
      </c>
      <c r="C968" s="10">
        <f>YEAR(Orders[[#This Row],[Order_Date]])</f>
        <v>2019</v>
      </c>
      <c r="D968" t="s">
        <v>1869</v>
      </c>
      <c r="E968" t="s">
        <v>189</v>
      </c>
      <c r="F968" s="10">
        <v>6</v>
      </c>
      <c r="G968" t="s">
        <v>7910</v>
      </c>
      <c r="H968" t="s">
        <v>7911</v>
      </c>
      <c r="I968" t="s">
        <v>2775</v>
      </c>
      <c r="J968" t="s">
        <v>1940</v>
      </c>
      <c r="K968" t="s">
        <v>1941</v>
      </c>
      <c r="L968" s="4">
        <v>8.91</v>
      </c>
      <c r="M968" s="4">
        <v>53.46</v>
      </c>
      <c r="N968" t="s">
        <v>6211</v>
      </c>
      <c r="O968" t="s">
        <v>6202</v>
      </c>
    </row>
    <row r="969" spans="1:15" x14ac:dyDescent="0.3">
      <c r="A969" t="s">
        <v>1870</v>
      </c>
      <c r="B969" s="7">
        <v>44246</v>
      </c>
      <c r="C969" s="10">
        <f>YEAR(Orders[[#This Row],[Order_Date]])</f>
        <v>2021</v>
      </c>
      <c r="D969" t="s">
        <v>1871</v>
      </c>
      <c r="E969" t="s">
        <v>114</v>
      </c>
      <c r="F969" s="10">
        <v>1</v>
      </c>
      <c r="G969" t="s">
        <v>7912</v>
      </c>
      <c r="H969" t="s">
        <v>7913</v>
      </c>
      <c r="I969" t="s">
        <v>6057</v>
      </c>
      <c r="J969" t="s">
        <v>1948</v>
      </c>
      <c r="K969" t="s">
        <v>1941</v>
      </c>
      <c r="L969" s="4">
        <v>2.6849999999999996</v>
      </c>
      <c r="M969" s="4">
        <v>2.6849999999999996</v>
      </c>
      <c r="N969" t="s">
        <v>6216</v>
      </c>
      <c r="O969" t="s">
        <v>6201</v>
      </c>
    </row>
    <row r="970" spans="1:15" x14ac:dyDescent="0.3">
      <c r="A970" t="s">
        <v>1872</v>
      </c>
      <c r="B970" s="7">
        <v>44642</v>
      </c>
      <c r="C970" s="10">
        <f>YEAR(Orders[[#This Row],[Order_Date]])</f>
        <v>2022</v>
      </c>
      <c r="D970" t="s">
        <v>1873</v>
      </c>
      <c r="E970" t="s">
        <v>175</v>
      </c>
      <c r="F970" s="10">
        <v>2</v>
      </c>
      <c r="G970" t="s">
        <v>7914</v>
      </c>
      <c r="H970" t="s">
        <v>7915</v>
      </c>
      <c r="I970" t="s">
        <v>6062</v>
      </c>
      <c r="J970" t="s">
        <v>1940</v>
      </c>
      <c r="K970" t="s">
        <v>1950</v>
      </c>
      <c r="L970" s="4">
        <v>2.9849999999999999</v>
      </c>
      <c r="M970" s="4">
        <v>5.97</v>
      </c>
      <c r="N970" t="s">
        <v>6208</v>
      </c>
      <c r="O970" t="s">
        <v>6201</v>
      </c>
    </row>
    <row r="971" spans="1:15" x14ac:dyDescent="0.3">
      <c r="A971" t="s">
        <v>1874</v>
      </c>
      <c r="B971" s="7">
        <v>43649</v>
      </c>
      <c r="C971" s="10">
        <f>YEAR(Orders[[#This Row],[Order_Date]])</f>
        <v>2019</v>
      </c>
      <c r="D971" t="s">
        <v>1875</v>
      </c>
      <c r="E971" t="s">
        <v>26</v>
      </c>
      <c r="F971" s="10">
        <v>1</v>
      </c>
      <c r="G971" t="s">
        <v>7916</v>
      </c>
      <c r="H971" t="s">
        <v>7917</v>
      </c>
      <c r="I971" t="s">
        <v>2712</v>
      </c>
      <c r="J971" t="s">
        <v>1940</v>
      </c>
      <c r="K971" t="s">
        <v>1941</v>
      </c>
      <c r="L971" s="4">
        <v>12.95</v>
      </c>
      <c r="M971" s="4">
        <v>12.95</v>
      </c>
      <c r="N971" t="s">
        <v>6216</v>
      </c>
      <c r="O971" t="s">
        <v>6204</v>
      </c>
    </row>
    <row r="972" spans="1:15" x14ac:dyDescent="0.3">
      <c r="A972" t="s">
        <v>1876</v>
      </c>
      <c r="B972" s="7">
        <v>43729</v>
      </c>
      <c r="C972" s="10">
        <f>YEAR(Orders[[#This Row],[Order_Date]])</f>
        <v>2019</v>
      </c>
      <c r="D972" t="s">
        <v>1877</v>
      </c>
      <c r="E972" t="s">
        <v>16</v>
      </c>
      <c r="F972" s="10">
        <v>1</v>
      </c>
      <c r="G972" t="s">
        <v>7918</v>
      </c>
      <c r="H972" t="s">
        <v>7919</v>
      </c>
      <c r="I972" t="s">
        <v>4411</v>
      </c>
      <c r="J972" t="s">
        <v>1940</v>
      </c>
      <c r="K972" t="s">
        <v>1950</v>
      </c>
      <c r="L972" s="4">
        <v>8.25</v>
      </c>
      <c r="M972" s="4">
        <v>8.25</v>
      </c>
      <c r="N972" t="s">
        <v>6208</v>
      </c>
      <c r="O972" t="s">
        <v>6202</v>
      </c>
    </row>
    <row r="973" spans="1:15" x14ac:dyDescent="0.3">
      <c r="A973" t="s">
        <v>1878</v>
      </c>
      <c r="B973" s="7">
        <v>43703</v>
      </c>
      <c r="C973" s="10">
        <f>YEAR(Orders[[#This Row],[Order_Date]])</f>
        <v>2019</v>
      </c>
      <c r="D973" t="s">
        <v>1879</v>
      </c>
      <c r="E973" t="s">
        <v>217</v>
      </c>
      <c r="F973" s="10">
        <v>5</v>
      </c>
      <c r="G973" t="s">
        <v>7920</v>
      </c>
      <c r="H973" t="s">
        <v>7921</v>
      </c>
      <c r="I973" t="s">
        <v>2265</v>
      </c>
      <c r="J973" t="s">
        <v>1940</v>
      </c>
      <c r="K973" t="s">
        <v>1950</v>
      </c>
      <c r="L973" s="4">
        <v>29.784999999999997</v>
      </c>
      <c r="M973" s="4">
        <v>148.92499999999998</v>
      </c>
      <c r="N973" t="s">
        <v>6211</v>
      </c>
      <c r="O973" t="s">
        <v>6203</v>
      </c>
    </row>
    <row r="974" spans="1:15" x14ac:dyDescent="0.3">
      <c r="A974" t="s">
        <v>1880</v>
      </c>
      <c r="B974" s="7">
        <v>44411</v>
      </c>
      <c r="C974" s="10">
        <f>YEAR(Orders[[#This Row],[Order_Date]])</f>
        <v>2021</v>
      </c>
      <c r="D974" t="s">
        <v>1881</v>
      </c>
      <c r="E974" t="s">
        <v>217</v>
      </c>
      <c r="F974" s="10">
        <v>3</v>
      </c>
      <c r="G974" t="s">
        <v>7922</v>
      </c>
      <c r="H974" t="s">
        <v>7923</v>
      </c>
      <c r="I974" t="s">
        <v>5089</v>
      </c>
      <c r="J974" t="s">
        <v>1948</v>
      </c>
      <c r="K974" t="s">
        <v>1941</v>
      </c>
      <c r="L974" s="4">
        <v>29.784999999999997</v>
      </c>
      <c r="M974" s="4">
        <v>89.35499999999999</v>
      </c>
      <c r="N974" t="s">
        <v>6211</v>
      </c>
      <c r="O974" t="s">
        <v>6203</v>
      </c>
    </row>
    <row r="975" spans="1:15" x14ac:dyDescent="0.3">
      <c r="A975" t="s">
        <v>1882</v>
      </c>
      <c r="B975" s="7">
        <v>44493</v>
      </c>
      <c r="C975" s="10">
        <f>YEAR(Orders[[#This Row],[Order_Date]])</f>
        <v>2021</v>
      </c>
      <c r="D975" t="s">
        <v>1883</v>
      </c>
      <c r="E975" t="s">
        <v>109</v>
      </c>
      <c r="F975" s="10">
        <v>6</v>
      </c>
      <c r="G975" t="s">
        <v>7924</v>
      </c>
      <c r="H975" t="s">
        <v>7925</v>
      </c>
      <c r="I975" t="s">
        <v>2224</v>
      </c>
      <c r="J975" t="s">
        <v>1940</v>
      </c>
      <c r="K975" t="s">
        <v>1950</v>
      </c>
      <c r="L975" s="4">
        <v>14.55</v>
      </c>
      <c r="M975" s="4">
        <v>87.300000000000011</v>
      </c>
      <c r="N975" t="s">
        <v>6208</v>
      </c>
      <c r="O975" t="s">
        <v>6204</v>
      </c>
    </row>
    <row r="976" spans="1:15" x14ac:dyDescent="0.3">
      <c r="A976" t="s">
        <v>1884</v>
      </c>
      <c r="B976" s="7">
        <v>43556</v>
      </c>
      <c r="C976" s="10">
        <f>YEAR(Orders[[#This Row],[Order_Date]])</f>
        <v>2019</v>
      </c>
      <c r="D976" t="s">
        <v>1885</v>
      </c>
      <c r="E976" t="s">
        <v>159</v>
      </c>
      <c r="F976" s="10">
        <v>1</v>
      </c>
      <c r="G976" t="s">
        <v>7926</v>
      </c>
      <c r="H976" t="s">
        <v>7927</v>
      </c>
      <c r="I976" t="s">
        <v>3147</v>
      </c>
      <c r="J976" t="s">
        <v>1940</v>
      </c>
      <c r="K976" t="s">
        <v>1941</v>
      </c>
      <c r="L976" s="4">
        <v>5.3699999999999992</v>
      </c>
      <c r="M976" s="4">
        <v>5.3699999999999992</v>
      </c>
      <c r="N976" t="s">
        <v>6216</v>
      </c>
      <c r="O976" t="s">
        <v>6201</v>
      </c>
    </row>
    <row r="977" spans="1:15" x14ac:dyDescent="0.3">
      <c r="A977" t="s">
        <v>1886</v>
      </c>
      <c r="B977" s="7">
        <v>44538</v>
      </c>
      <c r="C977" s="10">
        <f>YEAR(Orders[[#This Row],[Order_Date]])</f>
        <v>2021</v>
      </c>
      <c r="D977" t="s">
        <v>1887</v>
      </c>
      <c r="E977" t="s">
        <v>67</v>
      </c>
      <c r="F977" s="10">
        <v>3</v>
      </c>
      <c r="G977" t="s">
        <v>7928</v>
      </c>
      <c r="H977" t="s">
        <v>7929</v>
      </c>
      <c r="I977" t="s">
        <v>6089</v>
      </c>
      <c r="J977" t="s">
        <v>1948</v>
      </c>
      <c r="K977" t="s">
        <v>1941</v>
      </c>
      <c r="L977" s="4">
        <v>2.9849999999999999</v>
      </c>
      <c r="M977" s="4">
        <v>8.9550000000000001</v>
      </c>
      <c r="N977" t="s">
        <v>6216</v>
      </c>
      <c r="O977" t="s">
        <v>6203</v>
      </c>
    </row>
    <row r="978" spans="1:15" x14ac:dyDescent="0.3">
      <c r="A978" t="s">
        <v>1888</v>
      </c>
      <c r="B978" s="7">
        <v>43643</v>
      </c>
      <c r="C978" s="10">
        <f>YEAR(Orders[[#This Row],[Order_Date]])</f>
        <v>2019</v>
      </c>
      <c r="D978" t="s">
        <v>1889</v>
      </c>
      <c r="E978" t="s">
        <v>23</v>
      </c>
      <c r="F978" s="10">
        <v>5</v>
      </c>
      <c r="G978" t="s">
        <v>7930</v>
      </c>
      <c r="H978" t="s">
        <v>7931</v>
      </c>
      <c r="I978" t="s">
        <v>2237</v>
      </c>
      <c r="J978" t="s">
        <v>1940</v>
      </c>
      <c r="K978" t="s">
        <v>1941</v>
      </c>
      <c r="L978" s="4">
        <v>27.484999999999996</v>
      </c>
      <c r="M978" s="4">
        <v>137.42499999999998</v>
      </c>
      <c r="N978" t="s">
        <v>6211</v>
      </c>
      <c r="O978" t="s">
        <v>6201</v>
      </c>
    </row>
    <row r="979" spans="1:15" x14ac:dyDescent="0.3">
      <c r="A979" t="s">
        <v>1890</v>
      </c>
      <c r="B979" s="7">
        <v>44026</v>
      </c>
      <c r="C979" s="10">
        <f>YEAR(Orders[[#This Row],[Order_Date]])</f>
        <v>2020</v>
      </c>
      <c r="D979" t="s">
        <v>1891</v>
      </c>
      <c r="E979" t="s">
        <v>202</v>
      </c>
      <c r="F979" s="10">
        <v>5</v>
      </c>
      <c r="G979" t="s">
        <v>7932</v>
      </c>
      <c r="H979" t="s">
        <v>7933</v>
      </c>
      <c r="I979" t="s">
        <v>4411</v>
      </c>
      <c r="J979" t="s">
        <v>1940</v>
      </c>
      <c r="K979" t="s">
        <v>1950</v>
      </c>
      <c r="L979" s="4">
        <v>11.95</v>
      </c>
      <c r="M979" s="4">
        <v>59.75</v>
      </c>
      <c r="N979" t="s">
        <v>6211</v>
      </c>
      <c r="O979" t="s">
        <v>6201</v>
      </c>
    </row>
    <row r="980" spans="1:15" x14ac:dyDescent="0.3">
      <c r="A980" t="s">
        <v>1892</v>
      </c>
      <c r="B980" s="7">
        <v>43913</v>
      </c>
      <c r="C980" s="10">
        <f>YEAR(Orders[[#This Row],[Order_Date]])</f>
        <v>2020</v>
      </c>
      <c r="D980" t="s">
        <v>1883</v>
      </c>
      <c r="E980" t="s">
        <v>205</v>
      </c>
      <c r="F980" s="10">
        <v>3</v>
      </c>
      <c r="G980" t="s">
        <v>7924</v>
      </c>
      <c r="H980" t="s">
        <v>7925</v>
      </c>
      <c r="I980" t="s">
        <v>2224</v>
      </c>
      <c r="J980" t="s">
        <v>1940</v>
      </c>
      <c r="K980" t="s">
        <v>1950</v>
      </c>
      <c r="L980" s="4">
        <v>7.77</v>
      </c>
      <c r="M980" s="4">
        <v>23.31</v>
      </c>
      <c r="N980" t="s">
        <v>6211</v>
      </c>
      <c r="O980" t="s">
        <v>6203</v>
      </c>
    </row>
    <row r="981" spans="1:15" x14ac:dyDescent="0.3">
      <c r="A981" t="s">
        <v>1893</v>
      </c>
      <c r="B981" s="7">
        <v>43856</v>
      </c>
      <c r="C981" s="10">
        <f>YEAR(Orders[[#This Row],[Order_Date]])</f>
        <v>2020</v>
      </c>
      <c r="D981" t="s">
        <v>1894</v>
      </c>
      <c r="E981" t="s">
        <v>159</v>
      </c>
      <c r="F981" s="10">
        <v>2</v>
      </c>
      <c r="G981" t="s">
        <v>6694</v>
      </c>
      <c r="H981" t="s">
        <v>7934</v>
      </c>
      <c r="I981" t="s">
        <v>6106</v>
      </c>
      <c r="J981" t="s">
        <v>1940</v>
      </c>
      <c r="K981" t="s">
        <v>1950</v>
      </c>
      <c r="L981" s="4">
        <v>5.3699999999999992</v>
      </c>
      <c r="M981" s="4">
        <v>10.739999999999998</v>
      </c>
      <c r="N981" t="s">
        <v>6216</v>
      </c>
      <c r="O981" t="s">
        <v>6201</v>
      </c>
    </row>
    <row r="982" spans="1:15" x14ac:dyDescent="0.3">
      <c r="A982" t="s">
        <v>1895</v>
      </c>
      <c r="B982" s="7">
        <v>43982</v>
      </c>
      <c r="C982" s="10">
        <f>YEAR(Orders[[#This Row],[Order_Date]])</f>
        <v>2020</v>
      </c>
      <c r="D982" t="s">
        <v>1896</v>
      </c>
      <c r="E982" t="s">
        <v>543</v>
      </c>
      <c r="F982" s="10">
        <v>6</v>
      </c>
      <c r="G982" t="s">
        <v>7935</v>
      </c>
      <c r="H982" t="s">
        <v>7936</v>
      </c>
      <c r="I982" t="s">
        <v>3822</v>
      </c>
      <c r="J982" t="s">
        <v>1940</v>
      </c>
      <c r="K982" t="s">
        <v>1941</v>
      </c>
      <c r="L982" s="4">
        <v>27.945</v>
      </c>
      <c r="M982" s="4">
        <v>167.67000000000002</v>
      </c>
      <c r="N982" t="s">
        <v>6216</v>
      </c>
      <c r="O982" t="s">
        <v>6202</v>
      </c>
    </row>
    <row r="983" spans="1:15" x14ac:dyDescent="0.3">
      <c r="A983" t="s">
        <v>1897</v>
      </c>
      <c r="B983" s="7">
        <v>44397</v>
      </c>
      <c r="C983" s="10">
        <f>YEAR(Orders[[#This Row],[Order_Date]])</f>
        <v>2021</v>
      </c>
      <c r="D983" t="s">
        <v>1898</v>
      </c>
      <c r="E983" t="s">
        <v>64</v>
      </c>
      <c r="F983" s="10">
        <v>6</v>
      </c>
      <c r="G983" t="s">
        <v>7937</v>
      </c>
      <c r="H983" t="s">
        <v>7938</v>
      </c>
      <c r="I983" t="s">
        <v>6114</v>
      </c>
      <c r="J983" t="s">
        <v>1940</v>
      </c>
      <c r="K983" t="s">
        <v>1941</v>
      </c>
      <c r="L983" s="4">
        <v>3.645</v>
      </c>
      <c r="M983" s="4">
        <v>21.87</v>
      </c>
      <c r="N983" t="s">
        <v>6216</v>
      </c>
      <c r="O983" t="s">
        <v>6202</v>
      </c>
    </row>
    <row r="984" spans="1:15" x14ac:dyDescent="0.3">
      <c r="A984" t="s">
        <v>1899</v>
      </c>
      <c r="B984" s="7">
        <v>44785</v>
      </c>
      <c r="C984" s="10">
        <f>YEAR(Orders[[#This Row],[Order_Date]])</f>
        <v>2022</v>
      </c>
      <c r="D984" t="s">
        <v>1900</v>
      </c>
      <c r="E984" t="s">
        <v>202</v>
      </c>
      <c r="F984" s="10">
        <v>2</v>
      </c>
      <c r="G984" t="s">
        <v>7939</v>
      </c>
      <c r="H984" t="s">
        <v>7940</v>
      </c>
      <c r="I984" t="s">
        <v>3178</v>
      </c>
      <c r="J984" t="s">
        <v>1940</v>
      </c>
      <c r="K984" t="s">
        <v>1941</v>
      </c>
      <c r="L984" s="4">
        <v>11.95</v>
      </c>
      <c r="M984" s="4">
        <v>23.9</v>
      </c>
      <c r="N984" t="s">
        <v>6211</v>
      </c>
      <c r="O984" t="s">
        <v>6201</v>
      </c>
    </row>
    <row r="985" spans="1:15" x14ac:dyDescent="0.3">
      <c r="A985" t="s">
        <v>1901</v>
      </c>
      <c r="B985" s="7">
        <v>43831</v>
      </c>
      <c r="C985" s="10">
        <f>YEAR(Orders[[#This Row],[Order_Date]])</f>
        <v>2020</v>
      </c>
      <c r="D985" t="s">
        <v>1902</v>
      </c>
      <c r="E985" t="s">
        <v>57</v>
      </c>
      <c r="F985" s="10">
        <v>2</v>
      </c>
      <c r="G985" t="s">
        <v>7941</v>
      </c>
      <c r="H985" t="s">
        <v>7942</v>
      </c>
      <c r="I985" t="s">
        <v>2286</v>
      </c>
      <c r="J985" t="s">
        <v>1940</v>
      </c>
      <c r="K985" t="s">
        <v>1941</v>
      </c>
      <c r="L985" s="4">
        <v>3.375</v>
      </c>
      <c r="M985" s="4">
        <v>6.75</v>
      </c>
      <c r="N985" t="s">
        <v>6208</v>
      </c>
      <c r="O985" t="s">
        <v>6203</v>
      </c>
    </row>
    <row r="986" spans="1:15" x14ac:dyDescent="0.3">
      <c r="A986" t="s">
        <v>1903</v>
      </c>
      <c r="B986" s="7">
        <v>44214</v>
      </c>
      <c r="C986" s="10">
        <f>YEAR(Orders[[#This Row],[Order_Date]])</f>
        <v>2021</v>
      </c>
      <c r="D986" t="s">
        <v>1904</v>
      </c>
      <c r="E986" t="s">
        <v>125</v>
      </c>
      <c r="F986" s="10">
        <v>1</v>
      </c>
      <c r="G986" t="s">
        <v>7943</v>
      </c>
      <c r="H986" t="s">
        <v>7944</v>
      </c>
      <c r="I986" t="s">
        <v>6126</v>
      </c>
      <c r="J986" t="s">
        <v>1948</v>
      </c>
      <c r="K986" t="s">
        <v>1941</v>
      </c>
      <c r="L986" s="4">
        <v>31.624999999999996</v>
      </c>
      <c r="M986" s="4">
        <v>31.624999999999996</v>
      </c>
      <c r="N986" t="s">
        <v>6208</v>
      </c>
      <c r="O986" t="s">
        <v>6202</v>
      </c>
    </row>
    <row r="987" spans="1:15" x14ac:dyDescent="0.3">
      <c r="A987" t="s">
        <v>1905</v>
      </c>
      <c r="B987" s="7">
        <v>44561</v>
      </c>
      <c r="C987" s="10">
        <f>YEAR(Orders[[#This Row],[Order_Date]])</f>
        <v>2021</v>
      </c>
      <c r="D987" t="s">
        <v>1906</v>
      </c>
      <c r="E987" t="s">
        <v>202</v>
      </c>
      <c r="F987" s="10">
        <v>4</v>
      </c>
      <c r="G987" t="s">
        <v>7945</v>
      </c>
      <c r="H987" t="s">
        <v>7946</v>
      </c>
      <c r="I987" t="s">
        <v>2092</v>
      </c>
      <c r="J987" t="s">
        <v>1940</v>
      </c>
      <c r="K987" t="s">
        <v>1950</v>
      </c>
      <c r="L987" s="4">
        <v>11.95</v>
      </c>
      <c r="M987" s="4">
        <v>47.8</v>
      </c>
      <c r="N987" t="s">
        <v>6211</v>
      </c>
      <c r="O987" t="s">
        <v>6201</v>
      </c>
    </row>
    <row r="988" spans="1:15" x14ac:dyDescent="0.3">
      <c r="A988" t="s">
        <v>1907</v>
      </c>
      <c r="B988" s="7">
        <v>43955</v>
      </c>
      <c r="C988" s="10">
        <f>YEAR(Orders[[#This Row],[Order_Date]])</f>
        <v>2020</v>
      </c>
      <c r="D988" t="s">
        <v>1908</v>
      </c>
      <c r="E988" t="s">
        <v>210</v>
      </c>
      <c r="F988" s="10">
        <v>1</v>
      </c>
      <c r="G988" t="s">
        <v>7947</v>
      </c>
      <c r="H988" t="s">
        <v>7948</v>
      </c>
      <c r="I988" t="s">
        <v>6135</v>
      </c>
      <c r="J988" t="s">
        <v>1940</v>
      </c>
      <c r="K988" t="s">
        <v>1950</v>
      </c>
      <c r="L988" s="4">
        <v>33.464999999999996</v>
      </c>
      <c r="M988" s="4">
        <v>33.464999999999996</v>
      </c>
      <c r="N988" t="s">
        <v>6208</v>
      </c>
      <c r="O988" t="s">
        <v>6204</v>
      </c>
    </row>
    <row r="989" spans="1:15" x14ac:dyDescent="0.3">
      <c r="A989" t="s">
        <v>1909</v>
      </c>
      <c r="B989" s="7">
        <v>44247</v>
      </c>
      <c r="C989" s="10">
        <f>YEAR(Orders[[#This Row],[Order_Date]])</f>
        <v>2021</v>
      </c>
      <c r="D989" t="s">
        <v>1910</v>
      </c>
      <c r="E989" t="s">
        <v>85</v>
      </c>
      <c r="F989" s="10">
        <v>5</v>
      </c>
      <c r="G989" t="s">
        <v>7949</v>
      </c>
      <c r="H989" t="s">
        <v>7950</v>
      </c>
      <c r="I989" t="s">
        <v>4083</v>
      </c>
      <c r="J989" t="s">
        <v>2115</v>
      </c>
      <c r="K989" t="s">
        <v>1941</v>
      </c>
      <c r="L989" s="4">
        <v>5.97</v>
      </c>
      <c r="M989" s="4">
        <v>29.849999999999998</v>
      </c>
      <c r="N989" t="s">
        <v>6216</v>
      </c>
      <c r="O989" t="s">
        <v>6203</v>
      </c>
    </row>
    <row r="990" spans="1:15" x14ac:dyDescent="0.3">
      <c r="A990" t="s">
        <v>1911</v>
      </c>
      <c r="B990" s="7">
        <v>43897</v>
      </c>
      <c r="C990" s="10">
        <f>YEAR(Orders[[#This Row],[Order_Date]])</f>
        <v>2020</v>
      </c>
      <c r="D990" t="s">
        <v>1912</v>
      </c>
      <c r="E990" t="s">
        <v>15</v>
      </c>
      <c r="F990" s="10">
        <v>3</v>
      </c>
      <c r="G990" t="s">
        <v>7951</v>
      </c>
      <c r="H990" t="s">
        <v>7952</v>
      </c>
      <c r="I990" t="s">
        <v>6143</v>
      </c>
      <c r="J990" t="s">
        <v>2115</v>
      </c>
      <c r="K990" t="s">
        <v>1941</v>
      </c>
      <c r="L990" s="4">
        <v>9.9499999999999993</v>
      </c>
      <c r="M990" s="4">
        <v>29.849999999999998</v>
      </c>
      <c r="N990" t="s">
        <v>6208</v>
      </c>
      <c r="O990" t="s">
        <v>6201</v>
      </c>
    </row>
    <row r="991" spans="1:15" x14ac:dyDescent="0.3">
      <c r="A991" t="s">
        <v>1913</v>
      </c>
      <c r="B991" s="7">
        <v>43560</v>
      </c>
      <c r="C991" s="10">
        <f>YEAR(Orders[[#This Row],[Order_Date]])</f>
        <v>2019</v>
      </c>
      <c r="D991" t="s">
        <v>1914</v>
      </c>
      <c r="E991" t="s">
        <v>184</v>
      </c>
      <c r="F991" s="10">
        <v>6</v>
      </c>
      <c r="G991" t="s">
        <v>7953</v>
      </c>
      <c r="H991" t="s">
        <v>7420</v>
      </c>
      <c r="I991" t="s">
        <v>2012</v>
      </c>
      <c r="J991" t="s">
        <v>1940</v>
      </c>
      <c r="K991" t="s">
        <v>1941</v>
      </c>
      <c r="L991" s="4">
        <v>25.874999999999996</v>
      </c>
      <c r="M991" s="4">
        <v>155.24999999999997</v>
      </c>
      <c r="N991" t="s">
        <v>6208</v>
      </c>
      <c r="O991" t="s">
        <v>6203</v>
      </c>
    </row>
    <row r="992" spans="1:15" x14ac:dyDescent="0.3">
      <c r="A992" t="s">
        <v>1915</v>
      </c>
      <c r="B992" s="7">
        <v>44718</v>
      </c>
      <c r="C992" s="10">
        <f>YEAR(Orders[[#This Row],[Order_Date]])</f>
        <v>2022</v>
      </c>
      <c r="D992" t="s">
        <v>1916</v>
      </c>
      <c r="E992" t="s">
        <v>64</v>
      </c>
      <c r="F992" s="10">
        <v>5</v>
      </c>
      <c r="G992" t="s">
        <v>7954</v>
      </c>
      <c r="H992" t="s">
        <v>7955</v>
      </c>
      <c r="I992" t="s">
        <v>5027</v>
      </c>
      <c r="J992" t="s">
        <v>1940</v>
      </c>
      <c r="K992" t="s">
        <v>1950</v>
      </c>
      <c r="L992" s="4">
        <v>3.645</v>
      </c>
      <c r="M992" s="4">
        <v>18.225000000000001</v>
      </c>
      <c r="N992" t="s">
        <v>6216</v>
      </c>
      <c r="O992" t="s">
        <v>6202</v>
      </c>
    </row>
    <row r="993" spans="1:15" x14ac:dyDescent="0.3">
      <c r="A993" t="s">
        <v>1915</v>
      </c>
      <c r="B993" s="7">
        <v>44718</v>
      </c>
      <c r="C993" s="10">
        <f>YEAR(Orders[[#This Row],[Order_Date]])</f>
        <v>2022</v>
      </c>
      <c r="D993" t="s">
        <v>1916</v>
      </c>
      <c r="E993" t="s">
        <v>136</v>
      </c>
      <c r="F993" s="10">
        <v>2</v>
      </c>
      <c r="G993" t="s">
        <v>7954</v>
      </c>
      <c r="H993" t="s">
        <v>7955</v>
      </c>
      <c r="I993" t="s">
        <v>5027</v>
      </c>
      <c r="J993" t="s">
        <v>1940</v>
      </c>
      <c r="K993" t="s">
        <v>1950</v>
      </c>
      <c r="L993" s="4">
        <v>7.77</v>
      </c>
      <c r="M993" s="4">
        <v>15.54</v>
      </c>
      <c r="N993" t="s">
        <v>6216</v>
      </c>
      <c r="O993" t="s">
        <v>6204</v>
      </c>
    </row>
    <row r="994" spans="1:15" x14ac:dyDescent="0.3">
      <c r="A994" t="s">
        <v>1917</v>
      </c>
      <c r="B994" s="7">
        <v>44276</v>
      </c>
      <c r="C994" s="10">
        <f>YEAR(Orders[[#This Row],[Order_Date]])</f>
        <v>2021</v>
      </c>
      <c r="D994" t="s">
        <v>1918</v>
      </c>
      <c r="E994" t="s">
        <v>117</v>
      </c>
      <c r="F994" s="10">
        <v>3</v>
      </c>
      <c r="G994" t="s">
        <v>7956</v>
      </c>
      <c r="H994" t="s">
        <v>7957</v>
      </c>
      <c r="I994" t="s">
        <v>3966</v>
      </c>
      <c r="J994" t="s">
        <v>1948</v>
      </c>
      <c r="K994" t="s">
        <v>1950</v>
      </c>
      <c r="L994" s="4">
        <v>36.454999999999998</v>
      </c>
      <c r="M994" s="4">
        <v>109.36499999999999</v>
      </c>
      <c r="N994" t="s">
        <v>6211</v>
      </c>
      <c r="O994" t="s">
        <v>6204</v>
      </c>
    </row>
    <row r="995" spans="1:15" x14ac:dyDescent="0.3">
      <c r="A995" t="s">
        <v>1919</v>
      </c>
      <c r="B995" s="7">
        <v>44549</v>
      </c>
      <c r="C995" s="10">
        <f>YEAR(Orders[[#This Row],[Order_Date]])</f>
        <v>2021</v>
      </c>
      <c r="D995" t="s">
        <v>1920</v>
      </c>
      <c r="E995" t="s">
        <v>19</v>
      </c>
      <c r="F995" s="10">
        <v>6</v>
      </c>
      <c r="G995" t="s">
        <v>7958</v>
      </c>
      <c r="H995" t="s">
        <v>7959</v>
      </c>
      <c r="I995" t="s">
        <v>2016</v>
      </c>
      <c r="J995" t="s">
        <v>1940</v>
      </c>
      <c r="K995" t="s">
        <v>1950</v>
      </c>
      <c r="L995" s="4">
        <v>12.95</v>
      </c>
      <c r="M995" s="4">
        <v>77.699999999999989</v>
      </c>
      <c r="N995" t="s">
        <v>6211</v>
      </c>
      <c r="O995" t="s">
        <v>6203</v>
      </c>
    </row>
    <row r="996" spans="1:15" x14ac:dyDescent="0.3">
      <c r="A996" t="s">
        <v>1921</v>
      </c>
      <c r="B996" s="7">
        <v>44244</v>
      </c>
      <c r="C996" s="10">
        <f>YEAR(Orders[[#This Row],[Order_Date]])</f>
        <v>2021</v>
      </c>
      <c r="D996" t="s">
        <v>1922</v>
      </c>
      <c r="E996" t="s">
        <v>67</v>
      </c>
      <c r="F996" s="10">
        <v>3</v>
      </c>
      <c r="G996" t="s">
        <v>7960</v>
      </c>
      <c r="H996" t="s">
        <v>7961</v>
      </c>
      <c r="I996" t="s">
        <v>3911</v>
      </c>
      <c r="J996" t="s">
        <v>1948</v>
      </c>
      <c r="K996" t="s">
        <v>1950</v>
      </c>
      <c r="L996" s="4">
        <v>2.9849999999999999</v>
      </c>
      <c r="M996" s="4">
        <v>8.9550000000000001</v>
      </c>
      <c r="N996" t="s">
        <v>6216</v>
      </c>
      <c r="O996" t="s">
        <v>6203</v>
      </c>
    </row>
    <row r="997" spans="1:15" x14ac:dyDescent="0.3">
      <c r="A997" t="s">
        <v>1923</v>
      </c>
      <c r="B997" s="7">
        <v>43836</v>
      </c>
      <c r="C997" s="10">
        <f>YEAR(Orders[[#This Row],[Order_Date]])</f>
        <v>2020</v>
      </c>
      <c r="D997" t="s">
        <v>1924</v>
      </c>
      <c r="E997" t="s">
        <v>23</v>
      </c>
      <c r="F997" s="10">
        <v>1</v>
      </c>
      <c r="G997" t="s">
        <v>7962</v>
      </c>
      <c r="H997" t="s">
        <v>7707</v>
      </c>
      <c r="I997" t="s">
        <v>2324</v>
      </c>
      <c r="J997" t="s">
        <v>1940</v>
      </c>
      <c r="K997" t="s">
        <v>1950</v>
      </c>
      <c r="L997" s="4">
        <v>27.484999999999996</v>
      </c>
      <c r="M997" s="4">
        <v>27.484999999999996</v>
      </c>
      <c r="N997" t="s">
        <v>6211</v>
      </c>
      <c r="O997" t="s">
        <v>6201</v>
      </c>
    </row>
    <row r="998" spans="1:15" x14ac:dyDescent="0.3">
      <c r="A998" t="s">
        <v>1925</v>
      </c>
      <c r="B998" s="7">
        <v>44685</v>
      </c>
      <c r="C998" s="10">
        <f>YEAR(Orders[[#This Row],[Order_Date]])</f>
        <v>2022</v>
      </c>
      <c r="D998" t="s">
        <v>1916</v>
      </c>
      <c r="E998" t="s">
        <v>35</v>
      </c>
      <c r="F998" s="10">
        <v>5</v>
      </c>
      <c r="G998" t="s">
        <v>7954</v>
      </c>
      <c r="H998" t="s">
        <v>7955</v>
      </c>
      <c r="I998" t="s">
        <v>5027</v>
      </c>
      <c r="J998" t="s">
        <v>1940</v>
      </c>
      <c r="K998" t="s">
        <v>1950</v>
      </c>
      <c r="L998" s="4">
        <v>5.97</v>
      </c>
      <c r="M998" s="4">
        <v>29.849999999999998</v>
      </c>
      <c r="N998" t="s">
        <v>6208</v>
      </c>
      <c r="O998" t="s">
        <v>6201</v>
      </c>
    </row>
    <row r="999" spans="1:15" x14ac:dyDescent="0.3">
      <c r="A999" t="s">
        <v>1926</v>
      </c>
      <c r="B999" s="7">
        <v>43749</v>
      </c>
      <c r="C999" s="10">
        <f>YEAR(Orders[[#This Row],[Order_Date]])</f>
        <v>2019</v>
      </c>
      <c r="D999" t="s">
        <v>1916</v>
      </c>
      <c r="E999" t="s">
        <v>80</v>
      </c>
      <c r="F999" s="10">
        <v>4</v>
      </c>
      <c r="G999" t="s">
        <v>7954</v>
      </c>
      <c r="H999" t="s">
        <v>7955</v>
      </c>
      <c r="I999" t="s">
        <v>5027</v>
      </c>
      <c r="J999" t="s">
        <v>1940</v>
      </c>
      <c r="K999" t="s">
        <v>1950</v>
      </c>
      <c r="L999" s="4">
        <v>6.75</v>
      </c>
      <c r="M999" s="4">
        <v>27</v>
      </c>
      <c r="N999" t="s">
        <v>6208</v>
      </c>
      <c r="O999" t="s">
        <v>6203</v>
      </c>
    </row>
    <row r="1000" spans="1:15" x14ac:dyDescent="0.3">
      <c r="A1000" t="s">
        <v>1927</v>
      </c>
      <c r="B1000" s="7">
        <v>44411</v>
      </c>
      <c r="C1000" s="10">
        <f>YEAR(Orders[[#This Row],[Order_Date]])</f>
        <v>2021</v>
      </c>
      <c r="D1000" t="s">
        <v>1928</v>
      </c>
      <c r="E1000" t="s">
        <v>40</v>
      </c>
      <c r="F1000" s="10">
        <v>1</v>
      </c>
      <c r="G1000" t="s">
        <v>7963</v>
      </c>
      <c r="H1000" t="s">
        <v>7964</v>
      </c>
      <c r="I1000" t="s">
        <v>2757</v>
      </c>
      <c r="J1000" t="s">
        <v>1940</v>
      </c>
      <c r="K1000" t="s">
        <v>1950</v>
      </c>
      <c r="L1000" s="4">
        <v>9.9499999999999993</v>
      </c>
      <c r="M1000" s="4">
        <v>9.9499999999999993</v>
      </c>
      <c r="N1000" t="s">
        <v>6216</v>
      </c>
      <c r="O1000" t="s">
        <v>6203</v>
      </c>
    </row>
    <row r="1001" spans="1:15" x14ac:dyDescent="0.3">
      <c r="A1001" t="s">
        <v>1929</v>
      </c>
      <c r="B1001" s="7">
        <v>44119</v>
      </c>
      <c r="C1001" s="10">
        <f>YEAR(Orders[[#This Row],[Order_Date]])</f>
        <v>2020</v>
      </c>
      <c r="D1001" t="s">
        <v>1930</v>
      </c>
      <c r="E1001" t="s">
        <v>77</v>
      </c>
      <c r="F1001" s="10">
        <v>3</v>
      </c>
      <c r="G1001" t="s">
        <v>7965</v>
      </c>
      <c r="H1001" t="s">
        <v>7966</v>
      </c>
      <c r="I1001" t="s">
        <v>4484</v>
      </c>
      <c r="J1001" t="s">
        <v>2115</v>
      </c>
      <c r="K1001" t="s">
        <v>1941</v>
      </c>
      <c r="L1001" s="4">
        <v>4.125</v>
      </c>
      <c r="M1001" s="4">
        <v>12.375</v>
      </c>
      <c r="N1001" t="s">
        <v>6208</v>
      </c>
      <c r="O1001" t="s">
        <v>6202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72C8E-1FCF-4DA6-B8DD-CE4CE63D125A}">
  <dimension ref="A2:F56"/>
  <sheetViews>
    <sheetView topLeftCell="A14" workbookViewId="0">
      <selection activeCell="A28" sqref="A28:B32"/>
    </sheetView>
  </sheetViews>
  <sheetFormatPr defaultRowHeight="14.4" x14ac:dyDescent="0.3"/>
  <cols>
    <col min="1" max="1" width="13.6640625" bestFit="1" customWidth="1"/>
    <col min="2" max="2" width="20" bestFit="1" customWidth="1"/>
    <col min="3" max="3" width="17" bestFit="1" customWidth="1"/>
    <col min="4" max="4" width="14.88671875" bestFit="1" customWidth="1"/>
    <col min="5" max="5" width="9" bestFit="1" customWidth="1"/>
    <col min="6" max="6" width="10.77734375" bestFit="1" customWidth="1"/>
  </cols>
  <sheetData>
    <row r="2" spans="1:6" x14ac:dyDescent="0.3">
      <c r="A2">
        <v>1</v>
      </c>
    </row>
    <row r="3" spans="1:6" x14ac:dyDescent="0.3">
      <c r="A3" s="8" t="s">
        <v>7984</v>
      </c>
      <c r="B3" s="8" t="s">
        <v>7971</v>
      </c>
    </row>
    <row r="4" spans="1:6" x14ac:dyDescent="0.3">
      <c r="A4" s="8" t="s">
        <v>7979</v>
      </c>
      <c r="B4">
        <v>2019</v>
      </c>
      <c r="C4">
        <v>2020</v>
      </c>
      <c r="D4">
        <v>2021</v>
      </c>
      <c r="E4">
        <v>2022</v>
      </c>
      <c r="F4" t="s">
        <v>7969</v>
      </c>
    </row>
    <row r="5" spans="1:6" x14ac:dyDescent="0.3">
      <c r="A5" s="9" t="s">
        <v>6203</v>
      </c>
      <c r="B5" s="14">
        <v>2926.63</v>
      </c>
      <c r="C5" s="14">
        <v>3356.415</v>
      </c>
      <c r="D5" s="14">
        <v>4045.6299999999992</v>
      </c>
      <c r="E5" s="14">
        <v>1439.82</v>
      </c>
      <c r="F5" s="14">
        <v>11768.494999999999</v>
      </c>
    </row>
    <row r="6" spans="1:6" x14ac:dyDescent="0.3">
      <c r="A6" s="9" t="s">
        <v>6202</v>
      </c>
      <c r="B6" s="14">
        <v>3481.46</v>
      </c>
      <c r="C6" s="14">
        <v>3663.4100000000008</v>
      </c>
      <c r="D6" s="14">
        <v>3469.6399999999994</v>
      </c>
      <c r="E6" s="14">
        <v>1691.9299999999996</v>
      </c>
      <c r="F6" s="14">
        <v>12306.44</v>
      </c>
    </row>
    <row r="7" spans="1:6" x14ac:dyDescent="0.3">
      <c r="A7" s="9" t="s">
        <v>6204</v>
      </c>
      <c r="B7" s="14">
        <v>3378.0049999999987</v>
      </c>
      <c r="C7" s="14">
        <v>2604.4550000000004</v>
      </c>
      <c r="D7" s="14">
        <v>3836.6950000000011</v>
      </c>
      <c r="E7" s="14">
        <v>2234.92</v>
      </c>
      <c r="F7" s="14">
        <v>12054.075000000001</v>
      </c>
    </row>
    <row r="8" spans="1:6" x14ac:dyDescent="0.3">
      <c r="A8" s="9" t="s">
        <v>6201</v>
      </c>
      <c r="B8" s="14">
        <v>2401.0700000000006</v>
      </c>
      <c r="C8" s="14">
        <v>2493.2649999999994</v>
      </c>
      <c r="D8" s="14">
        <v>2414.1449999999995</v>
      </c>
      <c r="E8" s="14">
        <v>1696.7650000000001</v>
      </c>
      <c r="F8" s="14">
        <v>9005.244999999999</v>
      </c>
    </row>
    <row r="9" spans="1:6" x14ac:dyDescent="0.3">
      <c r="A9" s="9" t="s">
        <v>7969</v>
      </c>
      <c r="B9" s="14">
        <v>12187.165000000001</v>
      </c>
      <c r="C9" s="14">
        <v>12117.545</v>
      </c>
      <c r="D9" s="14">
        <v>13766.11</v>
      </c>
      <c r="E9" s="14">
        <v>7063.4350000000004</v>
      </c>
      <c r="F9" s="14">
        <v>45134.25499999999</v>
      </c>
    </row>
    <row r="11" spans="1:6" x14ac:dyDescent="0.3">
      <c r="A11">
        <v>2</v>
      </c>
      <c r="D11">
        <v>7</v>
      </c>
      <c r="F11">
        <f>GETPIVOTDATA("Total_Sales",$A$3)</f>
        <v>45134.25499999999</v>
      </c>
    </row>
    <row r="12" spans="1:6" x14ac:dyDescent="0.3">
      <c r="A12" s="8" t="s">
        <v>7</v>
      </c>
      <c r="B12" t="s">
        <v>7981</v>
      </c>
      <c r="D12" t="s">
        <v>7970</v>
      </c>
    </row>
    <row r="13" spans="1:6" x14ac:dyDescent="0.3">
      <c r="A13" s="9" t="s">
        <v>1948</v>
      </c>
      <c r="B13" s="14">
        <v>6696.8649999999989</v>
      </c>
      <c r="D13" s="14">
        <v>45134.254999999997</v>
      </c>
    </row>
    <row r="14" spans="1:6" x14ac:dyDescent="0.3">
      <c r="A14" s="9" t="s">
        <v>2115</v>
      </c>
      <c r="B14" s="14">
        <v>2798.5050000000001</v>
      </c>
      <c r="D14">
        <v>8</v>
      </c>
    </row>
    <row r="15" spans="1:6" x14ac:dyDescent="0.3">
      <c r="A15" s="9" t="s">
        <v>1940</v>
      </c>
      <c r="B15" s="14">
        <v>35638.88499999998</v>
      </c>
      <c r="D15" t="s">
        <v>7972</v>
      </c>
    </row>
    <row r="16" spans="1:6" x14ac:dyDescent="0.3">
      <c r="A16" s="9" t="s">
        <v>7969</v>
      </c>
      <c r="B16" s="14">
        <v>45134.254999999976</v>
      </c>
      <c r="D16" s="14">
        <v>3551</v>
      </c>
    </row>
    <row r="18" spans="1:3" x14ac:dyDescent="0.3">
      <c r="A18">
        <v>3</v>
      </c>
    </row>
    <row r="19" spans="1:3" x14ac:dyDescent="0.3">
      <c r="A19" s="8" t="s">
        <v>2</v>
      </c>
      <c r="B19" t="s">
        <v>7982</v>
      </c>
    </row>
    <row r="20" spans="1:3" x14ac:dyDescent="0.3">
      <c r="A20" s="9" t="s">
        <v>1582</v>
      </c>
      <c r="B20" s="14">
        <v>317.06999999999994</v>
      </c>
    </row>
    <row r="21" spans="1:3" x14ac:dyDescent="0.3">
      <c r="A21" s="9" t="s">
        <v>1814</v>
      </c>
      <c r="B21" s="14">
        <v>307.04499999999996</v>
      </c>
    </row>
    <row r="22" spans="1:3" x14ac:dyDescent="0.3">
      <c r="A22" s="9" t="s">
        <v>762</v>
      </c>
      <c r="B22" s="14">
        <v>289.11</v>
      </c>
    </row>
    <row r="23" spans="1:3" x14ac:dyDescent="0.3">
      <c r="A23" s="9" t="s">
        <v>431</v>
      </c>
      <c r="B23" s="14">
        <v>281.67499999999995</v>
      </c>
    </row>
    <row r="24" spans="1:3" x14ac:dyDescent="0.3">
      <c r="A24" s="9" t="s">
        <v>1118</v>
      </c>
      <c r="B24" s="14">
        <v>278.01</v>
      </c>
    </row>
    <row r="25" spans="1:3" x14ac:dyDescent="0.3">
      <c r="A25" s="9" t="s">
        <v>7969</v>
      </c>
      <c r="B25" s="14">
        <v>1472.9099999999999</v>
      </c>
    </row>
    <row r="27" spans="1:3" x14ac:dyDescent="0.3">
      <c r="A27">
        <v>4</v>
      </c>
    </row>
    <row r="28" spans="1:3" x14ac:dyDescent="0.3">
      <c r="A28" s="8" t="s">
        <v>8</v>
      </c>
      <c r="B28" t="s">
        <v>7983</v>
      </c>
      <c r="C28" t="s">
        <v>7970</v>
      </c>
    </row>
    <row r="29" spans="1:3" x14ac:dyDescent="0.3">
      <c r="A29" s="9" t="s">
        <v>6203</v>
      </c>
      <c r="B29" s="14">
        <v>947</v>
      </c>
      <c r="C29" s="14">
        <v>11768.494999999997</v>
      </c>
    </row>
    <row r="30" spans="1:3" x14ac:dyDescent="0.3">
      <c r="A30" s="9" t="s">
        <v>6202</v>
      </c>
      <c r="B30" s="14">
        <v>872</v>
      </c>
      <c r="C30" s="14">
        <v>12306.439999999995</v>
      </c>
    </row>
    <row r="31" spans="1:3" x14ac:dyDescent="0.3">
      <c r="A31" s="9" t="s">
        <v>6204</v>
      </c>
      <c r="B31" s="14">
        <v>854</v>
      </c>
      <c r="C31" s="14">
        <v>12054.074999999995</v>
      </c>
    </row>
    <row r="32" spans="1:3" x14ac:dyDescent="0.3">
      <c r="A32" s="9" t="s">
        <v>6201</v>
      </c>
      <c r="B32" s="14">
        <v>878</v>
      </c>
      <c r="C32" s="14">
        <v>9005.2450000000099</v>
      </c>
    </row>
    <row r="33" spans="1:3" x14ac:dyDescent="0.3">
      <c r="A33" s="9" t="s">
        <v>7969</v>
      </c>
      <c r="B33" s="14">
        <v>3551</v>
      </c>
      <c r="C33" s="14">
        <v>45134.254999999997</v>
      </c>
    </row>
    <row r="34" spans="1:3" x14ac:dyDescent="0.3">
      <c r="B34">
        <f>GETPIVOTDATA("Total Quantity",$A$28)</f>
        <v>3551</v>
      </c>
    </row>
    <row r="35" spans="1:3" x14ac:dyDescent="0.3">
      <c r="A35">
        <v>5</v>
      </c>
    </row>
    <row r="36" spans="1:3" x14ac:dyDescent="0.3">
      <c r="A36" s="8" t="s">
        <v>9</v>
      </c>
      <c r="B36" t="s">
        <v>7972</v>
      </c>
    </row>
    <row r="37" spans="1:3" x14ac:dyDescent="0.3">
      <c r="A37" s="9" t="s">
        <v>6216</v>
      </c>
      <c r="B37" s="14">
        <v>1156</v>
      </c>
    </row>
    <row r="38" spans="1:3" x14ac:dyDescent="0.3">
      <c r="A38" s="9" t="s">
        <v>6211</v>
      </c>
      <c r="B38" s="14">
        <v>1230</v>
      </c>
    </row>
    <row r="39" spans="1:3" x14ac:dyDescent="0.3">
      <c r="A39" s="9" t="s">
        <v>6208</v>
      </c>
      <c r="B39" s="14">
        <v>1165</v>
      </c>
    </row>
    <row r="40" spans="1:3" x14ac:dyDescent="0.3">
      <c r="A40" s="9" t="s">
        <v>7969</v>
      </c>
      <c r="B40" s="14">
        <v>3551</v>
      </c>
    </row>
    <row r="42" spans="1:3" x14ac:dyDescent="0.3">
      <c r="A42">
        <v>6</v>
      </c>
    </row>
    <row r="43" spans="1:3" x14ac:dyDescent="0.3">
      <c r="A43" s="8" t="s">
        <v>12</v>
      </c>
      <c r="B43" t="s">
        <v>7980</v>
      </c>
    </row>
    <row r="44" spans="1:3" x14ac:dyDescent="0.3">
      <c r="A44" s="9" t="s">
        <v>1950</v>
      </c>
      <c r="B44" s="14">
        <v>521</v>
      </c>
    </row>
    <row r="45" spans="1:3" x14ac:dyDescent="0.3">
      <c r="A45" s="9" t="s">
        <v>1941</v>
      </c>
      <c r="B45" s="14">
        <v>479</v>
      </c>
    </row>
    <row r="46" spans="1:3" x14ac:dyDescent="0.3">
      <c r="A46" s="9" t="s">
        <v>7969</v>
      </c>
      <c r="B46" s="14">
        <v>1000</v>
      </c>
    </row>
    <row r="53" spans="1:2" x14ac:dyDescent="0.3">
      <c r="A53" s="9" t="s">
        <v>1948</v>
      </c>
      <c r="B53">
        <v>6696.8649999999989</v>
      </c>
    </row>
    <row r="54" spans="1:2" x14ac:dyDescent="0.3">
      <c r="A54" s="9" t="s">
        <v>2115</v>
      </c>
      <c r="B54">
        <v>2798.5050000000001</v>
      </c>
    </row>
    <row r="55" spans="1:2" x14ac:dyDescent="0.3">
      <c r="A55" s="9" t="s">
        <v>1940</v>
      </c>
      <c r="B55">
        <v>35638.88499999998</v>
      </c>
    </row>
    <row r="56" spans="1:2" ht="15" thickBot="1" x14ac:dyDescent="0.35">
      <c r="A56" s="12" t="s">
        <v>7969</v>
      </c>
      <c r="B56" s="13">
        <v>45134.254999999976</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3EE04-6BA5-41BF-9BA7-ABDF8760A5F6}">
  <dimension ref="A1"/>
  <sheetViews>
    <sheetView tabSelected="1" workbookViewId="0">
      <selection activeCell="U24" sqref="U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0EBE04A-12D0-4156-864A-2039F78249B2}">
  <ds:schemaRefs/>
</ds:datastoreItem>
</file>

<file path=customXml/itemProps2.xml><?xml version="1.0" encoding="utf-8"?>
<ds:datastoreItem xmlns:ds="http://schemas.openxmlformats.org/officeDocument/2006/customXml" ds:itemID="{7C8E3D82-AE7C-49A3-946A-E90428B00332}">
  <ds:schemaRefs/>
</ds:datastoreItem>
</file>

<file path=customXml/itemProps3.xml><?xml version="1.0" encoding="utf-8"?>
<ds:datastoreItem xmlns:ds="http://schemas.openxmlformats.org/officeDocument/2006/customXml" ds:itemID="{EDA0589A-81D2-4692-8043-6E8EFB14E273}">
  <ds:schemaRefs/>
</ds:datastoreItem>
</file>

<file path=customXml/itemProps4.xml><?xml version="1.0" encoding="utf-8"?>
<ds:datastoreItem xmlns:ds="http://schemas.openxmlformats.org/officeDocument/2006/customXml" ds:itemID="{D967ECEC-DAFF-4D96-A943-E655109741D5}">
  <ds:schemaRefs/>
</ds:datastoreItem>
</file>

<file path=customXml/itemProps5.xml><?xml version="1.0" encoding="utf-8"?>
<ds:datastoreItem xmlns:ds="http://schemas.openxmlformats.org/officeDocument/2006/customXml" ds:itemID="{6C7046EA-9CF8-4442-A1E5-C21AF6170D22}">
  <ds:schemaRefs/>
</ds:datastoreItem>
</file>

<file path=customXml/itemProps6.xml><?xml version="1.0" encoding="utf-8"?>
<ds:datastoreItem xmlns:ds="http://schemas.openxmlformats.org/officeDocument/2006/customXml" ds:itemID="{960294C2-4084-4419-B893-E0DFBEE242BE}">
  <ds:schemaRefs/>
</ds:datastoreItem>
</file>

<file path=customXml/itemProps7.xml><?xml version="1.0" encoding="utf-8"?>
<ds:datastoreItem xmlns:ds="http://schemas.openxmlformats.org/officeDocument/2006/customXml" ds:itemID="{3792B114-B558-4B32-A6E2-4694333AAEDE}">
  <ds:schemaRefs/>
</ds:datastoreItem>
</file>

<file path=customXml/itemProps8.xml><?xml version="1.0" encoding="utf-8"?>
<ds:datastoreItem xmlns:ds="http://schemas.openxmlformats.org/officeDocument/2006/customXml" ds:itemID="{2A24CDD7-1DF3-4D50-BAD0-5F852510249D}">
  <ds:schemaRefs/>
</ds:datastoreItem>
</file>

<file path=customXml/itemProps9.xml><?xml version="1.0" encoding="utf-8"?>
<ds:datastoreItem xmlns:ds="http://schemas.openxmlformats.org/officeDocument/2006/customXml" ds:itemID="{A9A7BCCE-BCF6-43B9-B501-235C65C40FA6}">
  <ds:schemaRefs/>
</ds:datastoreItem>
</file>

<file path=customXml/itemProps10.xml><?xml version="1.0" encoding="utf-8"?>
<ds:datastoreItem xmlns:ds="http://schemas.openxmlformats.org/officeDocument/2006/customXml" ds:itemID="{6796B86F-5678-4243-ABFA-6B8968770A23}">
  <ds:schemaRefs/>
</ds:datastoreItem>
</file>

<file path=customXml/itemProps11.xml><?xml version="1.0" encoding="utf-8"?>
<ds:datastoreItem xmlns:ds="http://schemas.openxmlformats.org/officeDocument/2006/customXml" ds:itemID="{F176F0B9-ACE4-44F7-A907-0A27FD3991B6}">
  <ds:schemaRefs/>
</ds:datastoreItem>
</file>

<file path=customXml/itemProps12.xml><?xml version="1.0" encoding="utf-8"?>
<ds:datastoreItem xmlns:ds="http://schemas.openxmlformats.org/officeDocument/2006/customXml" ds:itemID="{D57D2CB9-21CB-4718-89C2-916D6017F256}">
  <ds:schemaRefs/>
</ds:datastoreItem>
</file>

<file path=customXml/itemProps13.xml><?xml version="1.0" encoding="utf-8"?>
<ds:datastoreItem xmlns:ds="http://schemas.openxmlformats.org/officeDocument/2006/customXml" ds:itemID="{E6AB609B-3B50-41FB-B72B-0B2218F52EC0}">
  <ds:schemaRefs/>
</ds:datastoreItem>
</file>

<file path=customXml/itemProps14.xml><?xml version="1.0" encoding="utf-8"?>
<ds:datastoreItem xmlns:ds="http://schemas.openxmlformats.org/officeDocument/2006/customXml" ds:itemID="{8E6B6947-B4F8-48C5-8A63-535305C50664}">
  <ds:schemaRefs/>
</ds:datastoreItem>
</file>

<file path=customXml/itemProps15.xml><?xml version="1.0" encoding="utf-8"?>
<ds:datastoreItem xmlns:ds="http://schemas.openxmlformats.org/officeDocument/2006/customXml" ds:itemID="{CA6FBAA0-AAD2-4111-9D96-F27C0D7EC60F}">
  <ds:schemaRefs/>
</ds:datastoreItem>
</file>

<file path=customXml/itemProps16.xml><?xml version="1.0" encoding="utf-8"?>
<ds:datastoreItem xmlns:ds="http://schemas.openxmlformats.org/officeDocument/2006/customXml" ds:itemID="{657FBE6B-BBF4-4BDB-ADBE-EC551FE4EA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customers</vt:lpstr>
      <vt:lpstr>products</vt:lpstr>
      <vt:lpstr>Final_Orders</vt:lpstr>
      <vt:lpstr>KPI-Pivot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satyashree sahu</dc:creator>
  <cp:keywords/>
  <dc:description/>
  <cp:lastModifiedBy>QSK261</cp:lastModifiedBy>
  <cp:revision/>
  <dcterms:created xsi:type="dcterms:W3CDTF">2022-11-26T09:51:45Z</dcterms:created>
  <dcterms:modified xsi:type="dcterms:W3CDTF">2023-12-17T08:56:57Z</dcterms:modified>
  <cp:category/>
  <cp:contentStatus/>
</cp:coreProperties>
</file>