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DCD9532-B555-4A95-845E-2292F1028DF7}" xr6:coauthVersionLast="47" xr6:coauthVersionMax="47" xr10:uidLastSave="{00000000-0000-0000-0000-000000000000}"/>
  <bookViews>
    <workbookView xWindow="-108" yWindow="-108" windowWidth="23256" windowHeight="12456" activeTab="5" xr2:uid="{87CC9008-29BF-44B1-BDCC-F81AF65496E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6" l="1"/>
  <c r="S15" i="6"/>
  <c r="S14" i="6"/>
  <c r="S13" i="6"/>
  <c r="S12" i="6"/>
  <c r="S11" i="6"/>
  <c r="S10" i="6"/>
  <c r="S9" i="6"/>
  <c r="S8" i="6"/>
  <c r="S7" i="6"/>
  <c r="L21" i="4"/>
  <c r="J14" i="2"/>
  <c r="Q15" i="1"/>
  <c r="C17" i="5"/>
  <c r="M41" i="4"/>
  <c r="N41" i="4"/>
  <c r="L41" i="4"/>
  <c r="I7" i="3"/>
  <c r="I6" i="3"/>
  <c r="G16" i="2"/>
  <c r="K18" i="2"/>
  <c r="K19" i="2"/>
  <c r="K20" i="2"/>
  <c r="K17" i="2"/>
  <c r="O24" i="1"/>
  <c r="O25" i="1"/>
  <c r="O26" i="1"/>
  <c r="O27" i="1"/>
  <c r="O28" i="1"/>
  <c r="O29" i="1"/>
  <c r="O30" i="1"/>
  <c r="O31" i="1"/>
  <c r="O32" i="1"/>
  <c r="O23" i="1"/>
  <c r="K34" i="1"/>
  <c r="N40" i="4"/>
  <c r="M40" i="4"/>
  <c r="L40" i="4"/>
  <c r="M39" i="4"/>
  <c r="N39" i="4"/>
  <c r="L39" i="4"/>
  <c r="C21" i="5"/>
  <c r="C22" i="5"/>
  <c r="C20" i="5"/>
  <c r="C16" i="5"/>
  <c r="C15" i="5"/>
  <c r="C14" i="5"/>
  <c r="S14" i="4"/>
  <c r="S22" i="4"/>
  <c r="S21" i="4"/>
  <c r="S20" i="4"/>
  <c r="S16" i="4"/>
  <c r="S15" i="4"/>
  <c r="S13" i="4"/>
  <c r="S9" i="4"/>
  <c r="S6" i="4"/>
  <c r="S5" i="4"/>
  <c r="F7" i="3"/>
  <c r="F8" i="3"/>
  <c r="F9" i="3"/>
  <c r="F10" i="3"/>
  <c r="F11" i="3"/>
  <c r="F12" i="3"/>
  <c r="F13" i="3"/>
  <c r="F14" i="3"/>
  <c r="F15" i="3"/>
  <c r="F16" i="3"/>
  <c r="F6" i="3"/>
  <c r="C9" i="3"/>
  <c r="I20" i="2"/>
  <c r="N24" i="1"/>
  <c r="N25" i="1"/>
  <c r="N26" i="1"/>
  <c r="N27" i="1"/>
  <c r="N28" i="1"/>
  <c r="N29" i="1"/>
  <c r="N30" i="1"/>
  <c r="N31" i="1"/>
  <c r="N32" i="1"/>
  <c r="N23" i="1"/>
  <c r="G15" i="2"/>
  <c r="E21" i="2"/>
  <c r="L4" i="2"/>
  <c r="L5" i="2"/>
  <c r="L6" i="2"/>
  <c r="L7" i="2"/>
  <c r="L8" i="2"/>
  <c r="L9" i="2"/>
  <c r="L10" i="2"/>
  <c r="L11" i="2"/>
  <c r="L12" i="2"/>
  <c r="L3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H4" i="2"/>
  <c r="H5" i="2"/>
  <c r="H6" i="2"/>
  <c r="H7" i="2"/>
  <c r="H8" i="2"/>
  <c r="H9" i="2"/>
  <c r="H10" i="2"/>
  <c r="H11" i="2"/>
  <c r="H12" i="2"/>
  <c r="H13" i="2"/>
  <c r="H3" i="2"/>
  <c r="L24" i="1"/>
  <c r="L25" i="1"/>
  <c r="L26" i="1"/>
  <c r="L27" i="1"/>
  <c r="L28" i="1"/>
  <c r="L29" i="1"/>
  <c r="L30" i="1"/>
  <c r="L31" i="1"/>
  <c r="L32" i="1"/>
  <c r="L23" i="1"/>
  <c r="O19" i="1"/>
  <c r="Q11" i="1"/>
  <c r="Q12" i="1"/>
  <c r="Q14" i="1"/>
  <c r="Q9" i="1"/>
</calcChain>
</file>

<file path=xl/sharedStrings.xml><?xml version="1.0" encoding="utf-8"?>
<sst xmlns="http://schemas.openxmlformats.org/spreadsheetml/2006/main" count="325" uniqueCount="198">
  <si>
    <t>ROLL NO</t>
  </si>
  <si>
    <t>NAME</t>
  </si>
  <si>
    <t>FATHERS NAME</t>
  </si>
  <si>
    <t>MATHS</t>
  </si>
  <si>
    <t>ENGLISH</t>
  </si>
  <si>
    <t>PHYSICS</t>
  </si>
  <si>
    <t>BIOLOGY</t>
  </si>
  <si>
    <t>GEOGRAPHY</t>
  </si>
  <si>
    <t>TOTAL</t>
  </si>
  <si>
    <t>%</t>
  </si>
  <si>
    <t>ANSH</t>
  </si>
  <si>
    <t>NEERAJ</t>
  </si>
  <si>
    <t>VANSH</t>
  </si>
  <si>
    <t>DHEERAJ</t>
  </si>
  <si>
    <t>KANSH</t>
  </si>
  <si>
    <t>SIRAJ</t>
  </si>
  <si>
    <t>DHANUSH</t>
  </si>
  <si>
    <t>DHANU</t>
  </si>
  <si>
    <t>RAKESH</t>
  </si>
  <si>
    <t>ABINAV</t>
  </si>
  <si>
    <t>PRAKASH</t>
  </si>
  <si>
    <t xml:space="preserve">DHSNUSH </t>
  </si>
  <si>
    <t xml:space="preserve">NAME </t>
  </si>
  <si>
    <t xml:space="preserve">F,NAME </t>
  </si>
  <si>
    <t>PERCENTE</t>
  </si>
  <si>
    <t>FORMULA</t>
  </si>
  <si>
    <t>Maths</t>
  </si>
  <si>
    <t>Sanskrit</t>
  </si>
  <si>
    <t>Hindi</t>
  </si>
  <si>
    <t>Biology</t>
  </si>
  <si>
    <t>English</t>
  </si>
  <si>
    <t>Total</t>
  </si>
  <si>
    <t>Champa</t>
  </si>
  <si>
    <t>Chameli</t>
  </si>
  <si>
    <t>Rupa</t>
  </si>
  <si>
    <t>Rani</t>
  </si>
  <si>
    <t>Sunny</t>
  </si>
  <si>
    <t>Akash</t>
  </si>
  <si>
    <t>Donald trumph</t>
  </si>
  <si>
    <t>Modi</t>
  </si>
  <si>
    <t>Yogi</t>
  </si>
  <si>
    <t>Kim jong yung</t>
  </si>
  <si>
    <t>ID No.</t>
  </si>
  <si>
    <t>firse Name</t>
  </si>
  <si>
    <t>Last Name</t>
  </si>
  <si>
    <t xml:space="preserve">Dhruv </t>
  </si>
  <si>
    <t>Joshi</t>
  </si>
  <si>
    <t>Aman</t>
  </si>
  <si>
    <t>Kumar</t>
  </si>
  <si>
    <t>Adesh</t>
  </si>
  <si>
    <t>Singh</t>
  </si>
  <si>
    <t>Shiva</t>
  </si>
  <si>
    <t>Sandhya</t>
  </si>
  <si>
    <t>Pal</t>
  </si>
  <si>
    <t xml:space="preserve">Arun </t>
  </si>
  <si>
    <t>Sudhanshu</t>
  </si>
  <si>
    <t>Sumit</t>
  </si>
  <si>
    <t>Varun</t>
  </si>
  <si>
    <t>Ahmad</t>
  </si>
  <si>
    <t>Anjali</t>
  </si>
  <si>
    <t>Gender</t>
  </si>
  <si>
    <t>M</t>
  </si>
  <si>
    <t>F</t>
  </si>
  <si>
    <t xml:space="preserve">Job </t>
  </si>
  <si>
    <t>Data Science</t>
  </si>
  <si>
    <t xml:space="preserve">Data Analyst </t>
  </si>
  <si>
    <t>BI</t>
  </si>
  <si>
    <t>HR</t>
  </si>
  <si>
    <t>Full Name</t>
  </si>
  <si>
    <t>Full Name &amp; Gender</t>
  </si>
  <si>
    <t>ID, Full Name &amp; Gender</t>
  </si>
  <si>
    <t>ID, Full Name &amp; Job</t>
  </si>
  <si>
    <t>Count</t>
  </si>
  <si>
    <t>Salary</t>
  </si>
  <si>
    <t>Countif</t>
  </si>
  <si>
    <t>Formula</t>
  </si>
  <si>
    <t>Grade</t>
  </si>
  <si>
    <t>Count if</t>
  </si>
  <si>
    <t>Apple</t>
  </si>
  <si>
    <t>Banana</t>
  </si>
  <si>
    <t>Cherry</t>
  </si>
  <si>
    <t>SUMIF</t>
  </si>
  <si>
    <t>A</t>
  </si>
  <si>
    <t>Satyendra Singh</t>
  </si>
  <si>
    <t>Arman</t>
  </si>
  <si>
    <t>Sakshi</t>
  </si>
  <si>
    <t>Deepu</t>
  </si>
  <si>
    <t>Shikha</t>
  </si>
  <si>
    <t>Priya</t>
  </si>
  <si>
    <t>#Formula(LEN)</t>
  </si>
  <si>
    <t>Product</t>
  </si>
  <si>
    <t>Quantity</t>
  </si>
  <si>
    <t>Type</t>
  </si>
  <si>
    <t>Concat</t>
  </si>
  <si>
    <t>Sum if</t>
  </si>
  <si>
    <t>Smartphone</t>
  </si>
  <si>
    <t>Apple-Smartphone</t>
  </si>
  <si>
    <t>Redmi</t>
  </si>
  <si>
    <t>Redmi-Smartphone</t>
  </si>
  <si>
    <t>Samsung</t>
  </si>
  <si>
    <t>Samsung-Smartphone</t>
  </si>
  <si>
    <t>Micromax</t>
  </si>
  <si>
    <t>Smartphone+Keypad</t>
  </si>
  <si>
    <t>Micromax-Smartphone+Keypad</t>
  </si>
  <si>
    <t>Oppo</t>
  </si>
  <si>
    <t>Oppo-Smartphone</t>
  </si>
  <si>
    <t>Infinix</t>
  </si>
  <si>
    <t>Infinix-Smartphone</t>
  </si>
  <si>
    <t>iQoo</t>
  </si>
  <si>
    <t>iQoo-Smartphone</t>
  </si>
  <si>
    <t>One plus</t>
  </si>
  <si>
    <t>One plus-Smartphone</t>
  </si>
  <si>
    <t>Lava</t>
  </si>
  <si>
    <t>Lava-Smartphone</t>
  </si>
  <si>
    <t>Nokia</t>
  </si>
  <si>
    <t>Keypad</t>
  </si>
  <si>
    <t>Nokia-Keypad</t>
  </si>
  <si>
    <t>Google pixcel</t>
  </si>
  <si>
    <t>Google pixcel-Smartphone</t>
  </si>
  <si>
    <t>Motorola</t>
  </si>
  <si>
    <t>Motorola-Smartphone</t>
  </si>
  <si>
    <t>Samsung S23</t>
  </si>
  <si>
    <t>Samsung S23-Smartphone</t>
  </si>
  <si>
    <t>Lenovo</t>
  </si>
  <si>
    <t>Lenovo-Smartphone</t>
  </si>
  <si>
    <t>Xiaomi</t>
  </si>
  <si>
    <t>Xiaomi-Smartphone+Keypad</t>
  </si>
  <si>
    <t>Vivo</t>
  </si>
  <si>
    <t>Vivo-Smartphone</t>
  </si>
  <si>
    <t>Realme</t>
  </si>
  <si>
    <t>Realme-Smartphone</t>
  </si>
  <si>
    <t>Nothing</t>
  </si>
  <si>
    <t>Smatphone</t>
  </si>
  <si>
    <t>Nothing-Smatphone</t>
  </si>
  <si>
    <t>Id</t>
  </si>
  <si>
    <t>Employee Id</t>
  </si>
  <si>
    <t xml:space="preserve">Name </t>
  </si>
  <si>
    <t>Sahil</t>
  </si>
  <si>
    <t>Suman</t>
  </si>
  <si>
    <t>Sudha</t>
  </si>
  <si>
    <t>Arun</t>
  </si>
  <si>
    <t>Soyeb</t>
  </si>
  <si>
    <t>Arif</t>
  </si>
  <si>
    <t>Location</t>
  </si>
  <si>
    <t>Hong Kong</t>
  </si>
  <si>
    <t>Brelin</t>
  </si>
  <si>
    <t>bangkok</t>
  </si>
  <si>
    <t>Cario</t>
  </si>
  <si>
    <t>Shangai</t>
  </si>
  <si>
    <t>Capetown</t>
  </si>
  <si>
    <t>Warsaw</t>
  </si>
  <si>
    <t>Cairo</t>
  </si>
  <si>
    <t>Age</t>
  </si>
  <si>
    <t>Formula Vlookup</t>
  </si>
  <si>
    <t>id</t>
  </si>
  <si>
    <t>ID</t>
  </si>
  <si>
    <t xml:space="preserve"> Find the name</t>
  </si>
  <si>
    <t xml:space="preserve">Alice Smith </t>
  </si>
  <si>
    <t xml:space="preserve">Bob Jonse </t>
  </si>
  <si>
    <t>Charlie Lee</t>
  </si>
  <si>
    <t>Dina Clark</t>
  </si>
  <si>
    <t>Eva Zhang</t>
  </si>
  <si>
    <t>Markiting</t>
  </si>
  <si>
    <t>IT</t>
  </si>
  <si>
    <t>Finance</t>
  </si>
  <si>
    <t>Employees ID</t>
  </si>
  <si>
    <t>Name</t>
  </si>
  <si>
    <t>Department</t>
  </si>
  <si>
    <t>Bonas</t>
  </si>
  <si>
    <t>Total Pay</t>
  </si>
  <si>
    <t>HLOOKUP FORMULA</t>
  </si>
  <si>
    <t>Find the Salary By ID</t>
  </si>
  <si>
    <t>Que.</t>
  </si>
  <si>
    <t>Find the Bonas by Employees Name</t>
  </si>
  <si>
    <t>Que</t>
  </si>
  <si>
    <t>FORMULA VLOOKUP</t>
  </si>
  <si>
    <t>Employee ID</t>
  </si>
  <si>
    <t>Bonus Percentage</t>
  </si>
  <si>
    <t>Alice Smith</t>
  </si>
  <si>
    <t>Taiee</t>
  </si>
  <si>
    <t>Marketing</t>
  </si>
  <si>
    <t>Diane Clark</t>
  </si>
  <si>
    <t>Sales</t>
  </si>
  <si>
    <t>FORMULA VLOOKUP(MATCH)</t>
  </si>
  <si>
    <t>Arman0036</t>
  </si>
  <si>
    <t>Data Validation</t>
  </si>
  <si>
    <t xml:space="preserve">Number </t>
  </si>
  <si>
    <t>Text</t>
  </si>
  <si>
    <t>Date</t>
  </si>
  <si>
    <t>abc</t>
  </si>
  <si>
    <t>def</t>
  </si>
  <si>
    <t>ghi</t>
  </si>
  <si>
    <t>jkl</t>
  </si>
  <si>
    <t># Drop Down</t>
  </si>
  <si>
    <t>Drop Down</t>
  </si>
  <si>
    <t>VLOOKUP FORMULA</t>
  </si>
  <si>
    <t>Conditional Formatting</t>
  </si>
  <si>
    <t>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</si>
</sst>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5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2" borderId="0" xfId="0" applyFont="1" applyFill="1"/>
    <xf numFmtId="0" fontId="5" fillId="0" borderId="0" xfId="0" applyFont="1"/>
    <xf numFmtId="0" fontId="3" fillId="3" borderId="0" xfId="0" applyFont="1" applyFill="1"/>
    <xf numFmtId="0" fontId="7" fillId="3" borderId="0" xfId="0" applyFont="1" applyFill="1"/>
    <xf numFmtId="0" fontId="5" fillId="3" borderId="0" xfId="0" applyFont="1" applyFill="1"/>
    <xf numFmtId="0" fontId="7" fillId="4" borderId="0" xfId="0" applyFont="1" applyFill="1"/>
    <xf numFmtId="0" fontId="3" fillId="5" borderId="0" xfId="0" applyFont="1" applyFill="1"/>
    <xf numFmtId="0" fontId="8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8" borderId="0" xfId="0" applyFill="1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0" fillId="0" borderId="0" xfId="3" applyFont="1"/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/>
    <xf numFmtId="14" fontId="0" fillId="0" borderId="0" xfId="0" applyNumberFormat="1"/>
    <xf numFmtId="0" fontId="4" fillId="3" borderId="0" xfId="0" applyFont="1" applyFill="1"/>
    <xf numFmtId="0" fontId="13" fillId="3" borderId="0" xfId="0" applyFont="1" applyFill="1"/>
    <xf numFmtId="0" fontId="0" fillId="3" borderId="0" xfId="0" applyFill="1"/>
    <xf numFmtId="0" fontId="4" fillId="11" borderId="0" xfId="0" applyFont="1" applyFill="1"/>
    <xf numFmtId="0" fontId="3" fillId="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5" fillId="10" borderId="0" xfId="0" applyFont="1" applyFill="1" applyAlignment="1">
      <alignment horizontal="center" wrapText="1"/>
    </xf>
    <xf numFmtId="0" fontId="14" fillId="10" borderId="0" xfId="0" applyFont="1" applyFill="1" applyAlignment="1">
      <alignment horizontal="center" wrapText="1"/>
    </xf>
    <xf numFmtId="0" fontId="16" fillId="12" borderId="0" xfId="0" applyFont="1" applyFill="1" applyAlignment="1">
      <alignment horizontal="center"/>
    </xf>
  </cellXfs>
  <cellStyles count="4">
    <cellStyle name="Comma 2" xfId="1" xr:uid="{35464E56-BA19-488D-9E3B-24F2687F2790}"/>
    <cellStyle name="Currency 2" xfId="2" xr:uid="{F3C07F1A-7C02-4E67-BCA2-F2586A977A1A}"/>
    <cellStyle name="Normal" xfId="0" builtinId="0"/>
    <cellStyle name="Percent" xfId="3" builtinId="5"/>
  </cellStyles>
  <dxfs count="2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B99A-CC62-47D8-ABA5-F8AF18B62E10}">
  <dimension ref="D8:Q34"/>
  <sheetViews>
    <sheetView topLeftCell="B16" workbookViewId="0">
      <selection activeCell="E21" sqref="E21:O33"/>
    </sheetView>
  </sheetViews>
  <sheetFormatPr defaultRowHeight="14.4" x14ac:dyDescent="0.3"/>
  <cols>
    <col min="11" max="11" width="11.21875" bestFit="1" customWidth="1"/>
    <col min="14" max="14" width="9.88671875" customWidth="1"/>
  </cols>
  <sheetData>
    <row r="8" spans="4:17" x14ac:dyDescent="0.3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</row>
    <row r="9" spans="4:17" x14ac:dyDescent="0.3">
      <c r="D9">
        <v>1</v>
      </c>
      <c r="E9" t="s">
        <v>10</v>
      </c>
      <c r="F9" t="s">
        <v>11</v>
      </c>
      <c r="G9">
        <v>67</v>
      </c>
      <c r="H9">
        <v>72</v>
      </c>
      <c r="I9">
        <v>78</v>
      </c>
      <c r="J9">
        <v>76</v>
      </c>
      <c r="K9">
        <v>56</v>
      </c>
      <c r="L9">
        <v>349</v>
      </c>
      <c r="M9">
        <v>69.8</v>
      </c>
      <c r="P9" t="s">
        <v>12</v>
      </c>
      <c r="Q9">
        <f>VLOOKUP(P9,$E$8:$M$14,9,FALSE)</f>
        <v>65.599999999999994</v>
      </c>
    </row>
    <row r="10" spans="4:17" x14ac:dyDescent="0.3">
      <c r="D10">
        <v>2</v>
      </c>
      <c r="E10" t="s">
        <v>12</v>
      </c>
      <c r="F10" t="s">
        <v>13</v>
      </c>
      <c r="G10">
        <v>54</v>
      </c>
      <c r="H10">
        <v>78</v>
      </c>
      <c r="I10">
        <v>65</v>
      </c>
      <c r="J10">
        <v>87</v>
      </c>
      <c r="K10">
        <v>44</v>
      </c>
      <c r="L10">
        <v>328</v>
      </c>
      <c r="M10">
        <v>65.599999999999994</v>
      </c>
    </row>
    <row r="11" spans="4:17" x14ac:dyDescent="0.3">
      <c r="D11">
        <v>3</v>
      </c>
      <c r="E11" t="s">
        <v>14</v>
      </c>
      <c r="F11" t="s">
        <v>15</v>
      </c>
      <c r="G11">
        <v>66</v>
      </c>
      <c r="H11">
        <v>88</v>
      </c>
      <c r="I11">
        <v>56</v>
      </c>
      <c r="J11">
        <v>90</v>
      </c>
      <c r="K11">
        <v>65</v>
      </c>
      <c r="L11">
        <v>365</v>
      </c>
      <c r="M11">
        <v>73</v>
      </c>
      <c r="P11" t="s">
        <v>19</v>
      </c>
      <c r="Q11">
        <f t="shared" ref="Q11:Q14" si="0">VLOOKUP(P11,$E$8:$M$14,9,FALSE)</f>
        <v>70.400000000000006</v>
      </c>
    </row>
    <row r="12" spans="4:17" x14ac:dyDescent="0.3">
      <c r="D12">
        <v>4</v>
      </c>
      <c r="E12" t="s">
        <v>16</v>
      </c>
      <c r="F12" t="s">
        <v>17</v>
      </c>
      <c r="G12">
        <v>78</v>
      </c>
      <c r="H12">
        <v>89</v>
      </c>
      <c r="I12">
        <v>82</v>
      </c>
      <c r="J12">
        <v>48</v>
      </c>
      <c r="K12">
        <v>40</v>
      </c>
      <c r="L12">
        <v>337</v>
      </c>
      <c r="M12">
        <v>67.400000000000006</v>
      </c>
      <c r="P12" t="s">
        <v>16</v>
      </c>
      <c r="Q12">
        <f t="shared" si="0"/>
        <v>67.400000000000006</v>
      </c>
    </row>
    <row r="13" spans="4:17" x14ac:dyDescent="0.3">
      <c r="D13">
        <v>5</v>
      </c>
      <c r="E13" t="s">
        <v>16</v>
      </c>
      <c r="F13" t="s">
        <v>18</v>
      </c>
      <c r="G13">
        <v>92</v>
      </c>
      <c r="H13">
        <v>95</v>
      </c>
      <c r="I13">
        <v>83</v>
      </c>
      <c r="J13">
        <v>79</v>
      </c>
      <c r="K13">
        <v>67</v>
      </c>
      <c r="L13">
        <v>416</v>
      </c>
      <c r="M13">
        <v>83.2</v>
      </c>
      <c r="P13" t="s">
        <v>21</v>
      </c>
    </row>
    <row r="14" spans="4:17" x14ac:dyDescent="0.3">
      <c r="D14">
        <v>6</v>
      </c>
      <c r="E14" t="s">
        <v>19</v>
      </c>
      <c r="F14" t="s">
        <v>20</v>
      </c>
      <c r="G14">
        <v>87</v>
      </c>
      <c r="H14">
        <v>69</v>
      </c>
      <c r="I14">
        <v>56</v>
      </c>
      <c r="J14">
        <v>53</v>
      </c>
      <c r="K14">
        <v>87</v>
      </c>
      <c r="L14">
        <v>352</v>
      </c>
      <c r="M14">
        <v>70.400000000000006</v>
      </c>
      <c r="P14" t="s">
        <v>12</v>
      </c>
      <c r="Q14">
        <f t="shared" si="0"/>
        <v>65.599999999999994</v>
      </c>
    </row>
    <row r="15" spans="4:17" x14ac:dyDescent="0.3">
      <c r="P15" t="s">
        <v>14</v>
      </c>
      <c r="Q15">
        <f>VLOOKUP(P15,E9:M14,9,FALSE)</f>
        <v>73</v>
      </c>
    </row>
    <row r="18" spans="5:15" x14ac:dyDescent="0.3">
      <c r="E18" t="s">
        <v>22</v>
      </c>
      <c r="F18" t="s">
        <v>23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24</v>
      </c>
      <c r="O18" t="s">
        <v>25</v>
      </c>
    </row>
    <row r="19" spans="5:15" x14ac:dyDescent="0.3">
      <c r="E19" t="s">
        <v>12</v>
      </c>
      <c r="F19" t="s">
        <v>13</v>
      </c>
      <c r="G19">
        <v>54</v>
      </c>
      <c r="H19">
        <v>78</v>
      </c>
      <c r="I19">
        <v>65</v>
      </c>
      <c r="J19">
        <v>87</v>
      </c>
      <c r="K19">
        <v>44</v>
      </c>
      <c r="L19">
        <v>328</v>
      </c>
      <c r="M19">
        <v>65.599999999999994</v>
      </c>
      <c r="O19">
        <f>VLOOKUP(E19,E19:M19,5,FALSE)</f>
        <v>65</v>
      </c>
    </row>
    <row r="22" spans="5:15" x14ac:dyDescent="0.3">
      <c r="G22" t="s">
        <v>26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76</v>
      </c>
      <c r="N22" t="s">
        <v>195</v>
      </c>
    </row>
    <row r="23" spans="5:15" x14ac:dyDescent="0.3">
      <c r="E23">
        <v>1</v>
      </c>
      <c r="F23" t="s">
        <v>32</v>
      </c>
      <c r="G23">
        <v>56</v>
      </c>
      <c r="H23">
        <v>67</v>
      </c>
      <c r="I23">
        <v>56</v>
      </c>
      <c r="J23">
        <v>89</v>
      </c>
      <c r="K23">
        <v>78</v>
      </c>
      <c r="L23">
        <f>SUM(G23:K23)</f>
        <v>346</v>
      </c>
      <c r="N23">
        <f>VLOOKUP(F23,F23:L32,7,TRUE)</f>
        <v>365</v>
      </c>
      <c r="O23">
        <f>VLOOKUP(E23,E23:L32,3,FALSE)</f>
        <v>56</v>
      </c>
    </row>
    <row r="24" spans="5:15" x14ac:dyDescent="0.3">
      <c r="E24">
        <v>2</v>
      </c>
      <c r="F24" t="s">
        <v>33</v>
      </c>
      <c r="G24">
        <v>56</v>
      </c>
      <c r="H24">
        <v>56</v>
      </c>
      <c r="I24">
        <v>78</v>
      </c>
      <c r="J24">
        <v>98</v>
      </c>
      <c r="K24">
        <v>77</v>
      </c>
      <c r="L24">
        <f t="shared" ref="L24:L32" si="1">SUM(G24:K24)</f>
        <v>365</v>
      </c>
      <c r="N24">
        <f t="shared" ref="N24:N32" si="2">VLOOKUP(F24,F24:L33,7,TRUE)</f>
        <v>293</v>
      </c>
      <c r="O24">
        <f t="shared" ref="O24:O32" si="3">VLOOKUP(E24,E24:L33,3,FALSE)</f>
        <v>56</v>
      </c>
    </row>
    <row r="25" spans="5:15" x14ac:dyDescent="0.3">
      <c r="E25">
        <v>3</v>
      </c>
      <c r="F25" t="s">
        <v>34</v>
      </c>
      <c r="G25">
        <v>78</v>
      </c>
      <c r="H25">
        <v>87</v>
      </c>
      <c r="I25">
        <v>67</v>
      </c>
      <c r="J25">
        <v>78</v>
      </c>
      <c r="K25">
        <v>66</v>
      </c>
      <c r="L25">
        <f t="shared" si="1"/>
        <v>376</v>
      </c>
      <c r="N25">
        <f t="shared" si="2"/>
        <v>55</v>
      </c>
      <c r="O25">
        <f t="shared" si="3"/>
        <v>78</v>
      </c>
    </row>
    <row r="26" spans="5:15" x14ac:dyDescent="0.3">
      <c r="E26">
        <v>4</v>
      </c>
      <c r="F26" t="s">
        <v>35</v>
      </c>
      <c r="G26">
        <v>78</v>
      </c>
      <c r="H26">
        <v>78</v>
      </c>
      <c r="I26">
        <v>56</v>
      </c>
      <c r="J26">
        <v>76</v>
      </c>
      <c r="K26">
        <v>45</v>
      </c>
      <c r="L26">
        <f t="shared" si="1"/>
        <v>333</v>
      </c>
      <c r="N26">
        <f t="shared" si="2"/>
        <v>419</v>
      </c>
      <c r="O26">
        <f t="shared" si="3"/>
        <v>78</v>
      </c>
    </row>
    <row r="27" spans="5:15" x14ac:dyDescent="0.3">
      <c r="E27">
        <v>5</v>
      </c>
      <c r="F27" t="s">
        <v>36</v>
      </c>
      <c r="G27">
        <v>98</v>
      </c>
      <c r="H27">
        <v>78</v>
      </c>
      <c r="I27">
        <v>4</v>
      </c>
      <c r="J27">
        <v>98</v>
      </c>
      <c r="K27">
        <v>45</v>
      </c>
      <c r="L27">
        <f t="shared" si="1"/>
        <v>323</v>
      </c>
      <c r="N27">
        <f t="shared" si="2"/>
        <v>419</v>
      </c>
      <c r="O27">
        <f t="shared" si="3"/>
        <v>98</v>
      </c>
    </row>
    <row r="28" spans="5:15" x14ac:dyDescent="0.3">
      <c r="E28">
        <v>6</v>
      </c>
      <c r="F28" t="s">
        <v>37</v>
      </c>
      <c r="G28">
        <v>89</v>
      </c>
      <c r="H28">
        <v>4</v>
      </c>
      <c r="I28">
        <v>99</v>
      </c>
      <c r="J28">
        <v>67</v>
      </c>
      <c r="K28">
        <v>34</v>
      </c>
      <c r="L28">
        <f t="shared" si="1"/>
        <v>293</v>
      </c>
      <c r="N28">
        <f t="shared" si="2"/>
        <v>293</v>
      </c>
      <c r="O28">
        <f t="shared" si="3"/>
        <v>89</v>
      </c>
    </row>
    <row r="29" spans="5:15" x14ac:dyDescent="0.3">
      <c r="E29">
        <v>7</v>
      </c>
      <c r="F29" t="s">
        <v>38</v>
      </c>
      <c r="G29">
        <v>97</v>
      </c>
      <c r="H29">
        <v>3</v>
      </c>
      <c r="I29">
        <v>78</v>
      </c>
      <c r="J29">
        <v>98</v>
      </c>
      <c r="K29">
        <v>100</v>
      </c>
      <c r="L29">
        <f t="shared" si="1"/>
        <v>376</v>
      </c>
      <c r="N29">
        <f t="shared" si="2"/>
        <v>376</v>
      </c>
      <c r="O29">
        <f t="shared" si="3"/>
        <v>97</v>
      </c>
    </row>
    <row r="30" spans="5:15" x14ac:dyDescent="0.3">
      <c r="E30">
        <v>8</v>
      </c>
      <c r="F30" t="s">
        <v>39</v>
      </c>
      <c r="G30">
        <v>79</v>
      </c>
      <c r="H30">
        <v>76</v>
      </c>
      <c r="I30">
        <v>89</v>
      </c>
      <c r="J30">
        <v>76</v>
      </c>
      <c r="K30">
        <v>99</v>
      </c>
      <c r="L30">
        <f t="shared" si="1"/>
        <v>419</v>
      </c>
      <c r="N30">
        <f t="shared" si="2"/>
        <v>419</v>
      </c>
      <c r="O30">
        <f t="shared" si="3"/>
        <v>79</v>
      </c>
    </row>
    <row r="31" spans="5:15" x14ac:dyDescent="0.3">
      <c r="E31">
        <v>9</v>
      </c>
      <c r="F31" t="s">
        <v>40</v>
      </c>
      <c r="G31">
        <v>90</v>
      </c>
      <c r="H31">
        <v>98</v>
      </c>
      <c r="I31">
        <v>56</v>
      </c>
      <c r="J31">
        <v>7</v>
      </c>
      <c r="K31">
        <v>0</v>
      </c>
      <c r="L31">
        <f t="shared" si="1"/>
        <v>251</v>
      </c>
      <c r="N31">
        <f t="shared" si="2"/>
        <v>55</v>
      </c>
      <c r="O31">
        <f t="shared" si="3"/>
        <v>90</v>
      </c>
    </row>
    <row r="32" spans="5:15" x14ac:dyDescent="0.3">
      <c r="E32">
        <v>10</v>
      </c>
      <c r="F32" t="s">
        <v>41</v>
      </c>
      <c r="G32">
        <v>20</v>
      </c>
      <c r="H32">
        <v>22</v>
      </c>
      <c r="I32">
        <v>4</v>
      </c>
      <c r="J32">
        <v>7</v>
      </c>
      <c r="K32">
        <v>2</v>
      </c>
      <c r="L32">
        <f t="shared" si="1"/>
        <v>55</v>
      </c>
      <c r="N32">
        <f t="shared" si="2"/>
        <v>55</v>
      </c>
      <c r="O32">
        <f t="shared" si="3"/>
        <v>20</v>
      </c>
    </row>
    <row r="34" spans="10:11" x14ac:dyDescent="0.3">
      <c r="J34" t="s">
        <v>39</v>
      </c>
      <c r="K34">
        <f>VLOOKUP(J34,F23:L32,5,FALSE)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AFD3-0BAE-431F-AB5E-FA574DD1D5D4}">
  <dimension ref="B2:L21"/>
  <sheetViews>
    <sheetView workbookViewId="0">
      <selection activeCell="K17" sqref="K17"/>
    </sheetView>
  </sheetViews>
  <sheetFormatPr defaultRowHeight="14.4" x14ac:dyDescent="0.3"/>
  <cols>
    <col min="6" max="6" width="11.6640625" bestFit="1" customWidth="1"/>
    <col min="7" max="7" width="11.6640625" customWidth="1"/>
    <col min="8" max="8" width="15.44140625" bestFit="1" customWidth="1"/>
    <col min="10" max="10" width="17.44140625" bestFit="1" customWidth="1"/>
    <col min="11" max="11" width="20.109375" bestFit="1" customWidth="1"/>
    <col min="12" max="12" width="24.88671875" bestFit="1" customWidth="1"/>
  </cols>
  <sheetData>
    <row r="2" spans="2:12" x14ac:dyDescent="0.3">
      <c r="B2" s="2" t="s">
        <v>42</v>
      </c>
      <c r="C2" s="2" t="s">
        <v>43</v>
      </c>
      <c r="D2" s="2" t="s">
        <v>44</v>
      </c>
      <c r="E2" s="2" t="s">
        <v>60</v>
      </c>
      <c r="F2" s="2" t="s">
        <v>63</v>
      </c>
      <c r="G2" s="2" t="s">
        <v>73</v>
      </c>
      <c r="H2" s="2" t="s">
        <v>68</v>
      </c>
      <c r="I2" s="2"/>
      <c r="J2" s="2" t="s">
        <v>69</v>
      </c>
      <c r="K2" s="2" t="s">
        <v>70</v>
      </c>
      <c r="L2" s="2" t="s">
        <v>71</v>
      </c>
    </row>
    <row r="3" spans="2:12" x14ac:dyDescent="0.3">
      <c r="B3" s="1">
        <v>1</v>
      </c>
      <c r="C3" s="1" t="s">
        <v>45</v>
      </c>
      <c r="D3" s="1" t="s">
        <v>46</v>
      </c>
      <c r="E3" s="1" t="s">
        <v>61</v>
      </c>
      <c r="F3" s="1" t="s">
        <v>64</v>
      </c>
      <c r="G3" s="1">
        <v>50000</v>
      </c>
      <c r="H3" s="1" t="str">
        <f>CONCATENATE(C3," ",D3)</f>
        <v>Dhruv  Joshi</v>
      </c>
      <c r="I3" s="1"/>
      <c r="J3" s="1" t="str">
        <f>CONCATENATE(C3," ",D3," ",E3)</f>
        <v>Dhruv  Joshi M</v>
      </c>
      <c r="K3" s="1" t="str">
        <f>CONCATENATE(B3,".",C3," ",D3," -",E3)</f>
        <v>1.Dhruv  Joshi -M</v>
      </c>
      <c r="L3" s="1" t="str">
        <f>_xlfn.CONCAT(B3,".",C3," ",D3,"-",F3)</f>
        <v>1.Dhruv  Joshi-Data Science</v>
      </c>
    </row>
    <row r="4" spans="2:12" x14ac:dyDescent="0.3">
      <c r="B4" s="1">
        <v>2</v>
      </c>
      <c r="C4" s="1" t="s">
        <v>47</v>
      </c>
      <c r="D4" s="1" t="s">
        <v>48</v>
      </c>
      <c r="E4" s="1" t="s">
        <v>61</v>
      </c>
      <c r="F4" s="1" t="s">
        <v>65</v>
      </c>
      <c r="G4" s="1">
        <v>40000</v>
      </c>
      <c r="H4" s="1" t="str">
        <f t="shared" ref="H4:H13" si="0">CONCATENATE(C4," ",D4)</f>
        <v>Aman Kumar</v>
      </c>
      <c r="I4" s="1"/>
      <c r="J4" s="1" t="str">
        <f t="shared" ref="J4:J12" si="1">CONCATENATE(C4," ",D4," ",E4)</f>
        <v>Aman Kumar M</v>
      </c>
      <c r="K4" s="1" t="str">
        <f t="shared" ref="K4:K12" si="2">CONCATENATE(B4,".",C4," ",D4," -",E4)</f>
        <v>2.Aman Kumar -M</v>
      </c>
      <c r="L4" s="1" t="str">
        <f t="shared" ref="L4:L12" si="3">_xlfn.CONCAT(B4,".",C4," ",D4,"-",F4)</f>
        <v xml:space="preserve">2.Aman Kumar-Data Analyst </v>
      </c>
    </row>
    <row r="5" spans="2:12" x14ac:dyDescent="0.3">
      <c r="B5" s="1">
        <v>3</v>
      </c>
      <c r="C5" s="1" t="s">
        <v>49</v>
      </c>
      <c r="D5" s="1" t="s">
        <v>50</v>
      </c>
      <c r="E5" s="1" t="s">
        <v>61</v>
      </c>
      <c r="F5" s="1" t="s">
        <v>66</v>
      </c>
      <c r="G5" s="1">
        <v>35000</v>
      </c>
      <c r="H5" s="1" t="str">
        <f t="shared" si="0"/>
        <v>Adesh Singh</v>
      </c>
      <c r="I5" s="1"/>
      <c r="J5" s="1" t="str">
        <f t="shared" si="1"/>
        <v>Adesh Singh M</v>
      </c>
      <c r="K5" s="1" t="str">
        <f t="shared" si="2"/>
        <v>3.Adesh Singh -M</v>
      </c>
      <c r="L5" s="1" t="str">
        <f t="shared" si="3"/>
        <v>3.Adesh Singh-BI</v>
      </c>
    </row>
    <row r="6" spans="2:12" x14ac:dyDescent="0.3">
      <c r="B6" s="1">
        <v>4</v>
      </c>
      <c r="C6" s="1" t="s">
        <v>51</v>
      </c>
      <c r="D6" s="1" t="s">
        <v>48</v>
      </c>
      <c r="E6" s="1" t="s">
        <v>61</v>
      </c>
      <c r="F6" s="1" t="s">
        <v>67</v>
      </c>
      <c r="G6" s="1">
        <v>80000</v>
      </c>
      <c r="H6" s="1" t="str">
        <f t="shared" si="0"/>
        <v>Shiva Kumar</v>
      </c>
      <c r="I6" s="1"/>
      <c r="J6" s="1" t="str">
        <f t="shared" si="1"/>
        <v>Shiva Kumar M</v>
      </c>
      <c r="K6" s="1" t="str">
        <f t="shared" si="2"/>
        <v>4.Shiva Kumar -M</v>
      </c>
      <c r="L6" s="1" t="str">
        <f t="shared" si="3"/>
        <v>4.Shiva Kumar-HR</v>
      </c>
    </row>
    <row r="7" spans="2:12" x14ac:dyDescent="0.3">
      <c r="B7" s="1">
        <v>5</v>
      </c>
      <c r="C7" s="1" t="s">
        <v>52</v>
      </c>
      <c r="D7" s="1" t="s">
        <v>53</v>
      </c>
      <c r="E7" s="1" t="s">
        <v>62</v>
      </c>
      <c r="F7" s="1" t="s">
        <v>64</v>
      </c>
      <c r="G7" s="1">
        <v>60000</v>
      </c>
      <c r="H7" s="1" t="str">
        <f t="shared" si="0"/>
        <v>Sandhya Pal</v>
      </c>
      <c r="I7" s="1"/>
      <c r="J7" s="1" t="str">
        <f t="shared" si="1"/>
        <v>Sandhya Pal F</v>
      </c>
      <c r="K7" s="1" t="str">
        <f t="shared" si="2"/>
        <v>5.Sandhya Pal -F</v>
      </c>
      <c r="L7" s="1" t="str">
        <f t="shared" si="3"/>
        <v>5.Sandhya Pal-Data Science</v>
      </c>
    </row>
    <row r="8" spans="2:12" x14ac:dyDescent="0.3">
      <c r="B8" s="1">
        <v>6</v>
      </c>
      <c r="C8" s="1" t="s">
        <v>54</v>
      </c>
      <c r="D8" s="1" t="s">
        <v>50</v>
      </c>
      <c r="E8" s="1" t="s">
        <v>61</v>
      </c>
      <c r="F8" s="1" t="s">
        <v>65</v>
      </c>
      <c r="G8" s="1">
        <v>55000</v>
      </c>
      <c r="H8" s="1" t="str">
        <f t="shared" si="0"/>
        <v>Arun  Singh</v>
      </c>
      <c r="I8" s="1"/>
      <c r="J8" s="1" t="str">
        <f t="shared" si="1"/>
        <v>Arun  Singh M</v>
      </c>
      <c r="K8" s="1" t="str">
        <f t="shared" si="2"/>
        <v>6.Arun  Singh -M</v>
      </c>
      <c r="L8" s="1" t="str">
        <f t="shared" si="3"/>
        <v xml:space="preserve">6.Arun  Singh-Data Analyst </v>
      </c>
    </row>
    <row r="9" spans="2:12" x14ac:dyDescent="0.3">
      <c r="B9" s="1">
        <v>7</v>
      </c>
      <c r="C9" s="1" t="s">
        <v>55</v>
      </c>
      <c r="D9" s="1" t="s">
        <v>48</v>
      </c>
      <c r="E9" s="1" t="s">
        <v>61</v>
      </c>
      <c r="F9" s="1" t="s">
        <v>66</v>
      </c>
      <c r="G9" s="1">
        <v>40000</v>
      </c>
      <c r="H9" s="1" t="str">
        <f t="shared" si="0"/>
        <v>Sudhanshu Kumar</v>
      </c>
      <c r="I9" s="1"/>
      <c r="J9" s="1" t="str">
        <f t="shared" si="1"/>
        <v>Sudhanshu Kumar M</v>
      </c>
      <c r="K9" s="1" t="str">
        <f t="shared" si="2"/>
        <v>7.Sudhanshu Kumar -M</v>
      </c>
      <c r="L9" s="1" t="str">
        <f t="shared" si="3"/>
        <v>7.Sudhanshu Kumar-BI</v>
      </c>
    </row>
    <row r="10" spans="2:12" x14ac:dyDescent="0.3">
      <c r="B10" s="1">
        <v>8</v>
      </c>
      <c r="C10" s="1" t="s">
        <v>56</v>
      </c>
      <c r="D10" s="1" t="s">
        <v>50</v>
      </c>
      <c r="E10" s="1" t="s">
        <v>61</v>
      </c>
      <c r="F10" s="1" t="s">
        <v>67</v>
      </c>
      <c r="G10" s="1">
        <v>85000</v>
      </c>
      <c r="H10" s="1" t="str">
        <f t="shared" si="0"/>
        <v>Sumit Singh</v>
      </c>
      <c r="I10" s="1"/>
      <c r="J10" s="1" t="str">
        <f t="shared" si="1"/>
        <v>Sumit Singh M</v>
      </c>
      <c r="K10" s="1" t="str">
        <f t="shared" si="2"/>
        <v>8.Sumit Singh -M</v>
      </c>
      <c r="L10" s="1" t="str">
        <f t="shared" si="3"/>
        <v>8.Sumit Singh-HR</v>
      </c>
    </row>
    <row r="11" spans="2:12" x14ac:dyDescent="0.3">
      <c r="B11" s="1">
        <v>9</v>
      </c>
      <c r="C11" s="1" t="s">
        <v>57</v>
      </c>
      <c r="D11" s="1" t="s">
        <v>58</v>
      </c>
      <c r="E11" s="1" t="s">
        <v>61</v>
      </c>
      <c r="F11" s="1" t="s">
        <v>64</v>
      </c>
      <c r="G11" s="1">
        <v>60000</v>
      </c>
      <c r="H11" s="1" t="str">
        <f t="shared" si="0"/>
        <v>Varun Ahmad</v>
      </c>
      <c r="I11" s="1"/>
      <c r="J11" s="1" t="str">
        <f t="shared" si="1"/>
        <v>Varun Ahmad M</v>
      </c>
      <c r="K11" s="1" t="str">
        <f t="shared" si="2"/>
        <v>9.Varun Ahmad -M</v>
      </c>
      <c r="L11" s="1" t="str">
        <f t="shared" si="3"/>
        <v>9.Varun Ahmad-Data Science</v>
      </c>
    </row>
    <row r="12" spans="2:12" x14ac:dyDescent="0.3">
      <c r="B12" s="1">
        <v>10</v>
      </c>
      <c r="C12" s="1" t="s">
        <v>59</v>
      </c>
      <c r="D12" s="1" t="s">
        <v>50</v>
      </c>
      <c r="E12" s="1" t="s">
        <v>62</v>
      </c>
      <c r="F12" s="1" t="s">
        <v>65</v>
      </c>
      <c r="G12" s="1">
        <v>65000</v>
      </c>
      <c r="H12" s="1" t="str">
        <f t="shared" si="0"/>
        <v>Anjali Singh</v>
      </c>
      <c r="I12" s="1"/>
      <c r="J12" s="1" t="str">
        <f t="shared" si="1"/>
        <v>Anjali Singh F</v>
      </c>
      <c r="K12" s="1" t="str">
        <f t="shared" si="2"/>
        <v>10.Anjali Singh -F</v>
      </c>
      <c r="L12" s="1" t="str">
        <f t="shared" si="3"/>
        <v xml:space="preserve">10.Anjali Singh-Data Analyst </v>
      </c>
    </row>
    <row r="13" spans="2:12" x14ac:dyDescent="0.3">
      <c r="H13" t="str">
        <f t="shared" si="0"/>
        <v xml:space="preserve"> </v>
      </c>
    </row>
    <row r="14" spans="2:12" x14ac:dyDescent="0.3">
      <c r="J14" s="1" t="str">
        <f>_xlfn.CONCAT(B3," ",C3," ",D3)</f>
        <v>1 Dhruv  Joshi</v>
      </c>
    </row>
    <row r="15" spans="2:12" x14ac:dyDescent="0.3">
      <c r="F15" s="1" t="s">
        <v>74</v>
      </c>
      <c r="G15">
        <f>COUNTIF(G3:G12, "&gt;50000")</f>
        <v>6</v>
      </c>
      <c r="I15" t="s">
        <v>77</v>
      </c>
    </row>
    <row r="16" spans="2:12" x14ac:dyDescent="0.3">
      <c r="D16">
        <v>80</v>
      </c>
      <c r="G16">
        <f>COUNTIF(G3:G12,"&gt;60000")</f>
        <v>3</v>
      </c>
      <c r="I16">
        <v>50</v>
      </c>
    </row>
    <row r="17" spans="4:11" x14ac:dyDescent="0.3">
      <c r="D17">
        <v>30</v>
      </c>
      <c r="I17">
        <v>52</v>
      </c>
      <c r="K17" t="str">
        <f>CONCATENATE(C3," ",E3," ")</f>
        <v xml:space="preserve">Dhruv  M </v>
      </c>
    </row>
    <row r="18" spans="4:11" x14ac:dyDescent="0.3">
      <c r="D18">
        <v>50</v>
      </c>
      <c r="I18">
        <v>78</v>
      </c>
      <c r="K18" t="str">
        <f t="shared" ref="K18:K20" si="4">CONCATENATE(C4," ",E4," ")</f>
        <v xml:space="preserve">Aman M </v>
      </c>
    </row>
    <row r="19" spans="4:11" x14ac:dyDescent="0.3">
      <c r="D19">
        <v>20</v>
      </c>
      <c r="I19">
        <v>95</v>
      </c>
      <c r="K19" t="str">
        <f t="shared" si="4"/>
        <v xml:space="preserve">Adesh M </v>
      </c>
    </row>
    <row r="20" spans="4:11" x14ac:dyDescent="0.3">
      <c r="D20">
        <v>40</v>
      </c>
      <c r="H20" t="s">
        <v>75</v>
      </c>
      <c r="I20">
        <f>COUNTIF(I16:I19,"&gt;51")</f>
        <v>3</v>
      </c>
      <c r="K20" t="str">
        <f t="shared" si="4"/>
        <v xml:space="preserve">Shiva M </v>
      </c>
    </row>
    <row r="21" spans="4:11" x14ac:dyDescent="0.3">
      <c r="D21" t="s">
        <v>72</v>
      </c>
      <c r="E21">
        <f>COUNTIF(D16:D20,"&gt;30")</f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1C5A-A2F6-48FA-A76A-2C4DAFCD6D7B}">
  <dimension ref="B5:I17"/>
  <sheetViews>
    <sheetView workbookViewId="0">
      <selection activeCell="G21" sqref="G21"/>
    </sheetView>
  </sheetViews>
  <sheetFormatPr defaultRowHeight="14.4" x14ac:dyDescent="0.3"/>
  <cols>
    <col min="5" max="5" width="13.88671875" bestFit="1" customWidth="1"/>
    <col min="8" max="8" width="10.33203125" bestFit="1" customWidth="1"/>
  </cols>
  <sheetData>
    <row r="5" spans="2:9" x14ac:dyDescent="0.3">
      <c r="B5" t="s">
        <v>78</v>
      </c>
      <c r="C5">
        <v>50</v>
      </c>
      <c r="E5" t="s">
        <v>82</v>
      </c>
      <c r="F5" t="s">
        <v>75</v>
      </c>
    </row>
    <row r="6" spans="2:9" x14ac:dyDescent="0.3">
      <c r="B6" t="s">
        <v>79</v>
      </c>
      <c r="C6">
        <v>30</v>
      </c>
      <c r="E6" t="s">
        <v>83</v>
      </c>
      <c r="F6">
        <f>LEN(E6)</f>
        <v>15</v>
      </c>
      <c r="H6" t="s">
        <v>84</v>
      </c>
      <c r="I6">
        <f>LEN(H6)</f>
        <v>5</v>
      </c>
    </row>
    <row r="7" spans="2:9" x14ac:dyDescent="0.3">
      <c r="B7" t="s">
        <v>80</v>
      </c>
      <c r="C7">
        <v>70</v>
      </c>
      <c r="E7" t="s">
        <v>84</v>
      </c>
      <c r="F7">
        <f t="shared" ref="F7:F16" si="0">LEN(E7)</f>
        <v>5</v>
      </c>
      <c r="H7" t="s">
        <v>184</v>
      </c>
      <c r="I7">
        <f>LEN(H7)</f>
        <v>9</v>
      </c>
    </row>
    <row r="8" spans="2:9" x14ac:dyDescent="0.3">
      <c r="B8" t="s">
        <v>78</v>
      </c>
      <c r="C8">
        <v>80</v>
      </c>
      <c r="E8" t="s">
        <v>47</v>
      </c>
      <c r="F8">
        <f t="shared" si="0"/>
        <v>4</v>
      </c>
    </row>
    <row r="9" spans="2:9" x14ac:dyDescent="0.3">
      <c r="B9" s="30" t="s">
        <v>81</v>
      </c>
      <c r="C9" s="30">
        <f>SUMIF(B5:B8,"Apple",C5:C8)</f>
        <v>130</v>
      </c>
      <c r="E9" t="s">
        <v>56</v>
      </c>
      <c r="F9">
        <f t="shared" si="0"/>
        <v>5</v>
      </c>
    </row>
    <row r="10" spans="2:9" x14ac:dyDescent="0.3">
      <c r="E10" t="s">
        <v>59</v>
      </c>
      <c r="F10">
        <f t="shared" si="0"/>
        <v>6</v>
      </c>
    </row>
    <row r="11" spans="2:9" x14ac:dyDescent="0.3">
      <c r="E11" t="s">
        <v>85</v>
      </c>
      <c r="F11">
        <f t="shared" si="0"/>
        <v>6</v>
      </c>
    </row>
    <row r="12" spans="2:9" x14ac:dyDescent="0.3">
      <c r="E12" t="s">
        <v>86</v>
      </c>
      <c r="F12">
        <f t="shared" si="0"/>
        <v>5</v>
      </c>
    </row>
    <row r="13" spans="2:9" x14ac:dyDescent="0.3">
      <c r="E13" t="s">
        <v>51</v>
      </c>
      <c r="F13">
        <f t="shared" si="0"/>
        <v>5</v>
      </c>
    </row>
    <row r="14" spans="2:9" x14ac:dyDescent="0.3">
      <c r="E14" t="s">
        <v>49</v>
      </c>
      <c r="F14">
        <f t="shared" si="0"/>
        <v>5</v>
      </c>
    </row>
    <row r="15" spans="2:9" x14ac:dyDescent="0.3">
      <c r="E15" t="s">
        <v>87</v>
      </c>
      <c r="F15">
        <f t="shared" si="0"/>
        <v>6</v>
      </c>
    </row>
    <row r="16" spans="2:9" x14ac:dyDescent="0.3">
      <c r="E16" t="s">
        <v>88</v>
      </c>
      <c r="F16">
        <f t="shared" si="0"/>
        <v>5</v>
      </c>
    </row>
    <row r="17" spans="6:6" x14ac:dyDescent="0.3">
      <c r="F1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A72E-1EFF-48E0-A2F3-A35C98AE10A2}">
  <dimension ref="A2:T41"/>
  <sheetViews>
    <sheetView topLeftCell="A27" zoomScale="90" workbookViewId="0">
      <selection activeCell="K43" sqref="K43"/>
    </sheetView>
  </sheetViews>
  <sheetFormatPr defaultRowHeight="14.4" x14ac:dyDescent="0.3"/>
  <cols>
    <col min="2" max="2" width="11.88671875" bestFit="1" customWidth="1"/>
    <col min="4" max="4" width="18" bestFit="1" customWidth="1"/>
    <col min="6" max="6" width="27.109375" bestFit="1" customWidth="1"/>
    <col min="10" max="10" width="13.33203125" customWidth="1"/>
    <col min="11" max="11" width="10.77734375" bestFit="1" customWidth="1"/>
    <col min="12" max="12" width="11" bestFit="1" customWidth="1"/>
    <col min="13" max="13" width="9" customWidth="1"/>
    <col min="14" max="14" width="12.21875" customWidth="1"/>
    <col min="15" max="15" width="8" customWidth="1"/>
    <col min="17" max="17" width="10" bestFit="1" customWidth="1"/>
  </cols>
  <sheetData>
    <row r="2" spans="1:20" ht="15.6" x14ac:dyDescent="0.3">
      <c r="J2" s="23" t="s">
        <v>175</v>
      </c>
      <c r="K2" s="23"/>
      <c r="R2" s="5" t="s">
        <v>75</v>
      </c>
    </row>
    <row r="3" spans="1:20" x14ac:dyDescent="0.3">
      <c r="R3" t="s">
        <v>156</v>
      </c>
    </row>
    <row r="4" spans="1:20" x14ac:dyDescent="0.3">
      <c r="A4" s="3" t="s">
        <v>134</v>
      </c>
      <c r="B4" s="3" t="s">
        <v>90</v>
      </c>
      <c r="C4" s="3" t="s">
        <v>91</v>
      </c>
      <c r="D4" s="3" t="s">
        <v>92</v>
      </c>
      <c r="E4" s="3" t="s">
        <v>77</v>
      </c>
      <c r="F4" s="3" t="s">
        <v>93</v>
      </c>
      <c r="G4" s="3" t="s">
        <v>94</v>
      </c>
      <c r="H4" s="3"/>
      <c r="I4" s="3"/>
      <c r="J4" s="3"/>
      <c r="K4" s="3"/>
      <c r="L4" s="4" t="s">
        <v>135</v>
      </c>
      <c r="M4" s="4" t="s">
        <v>136</v>
      </c>
      <c r="N4" s="4" t="s">
        <v>143</v>
      </c>
      <c r="O4" s="4" t="s">
        <v>73</v>
      </c>
      <c r="P4" s="4" t="s">
        <v>152</v>
      </c>
      <c r="Q4" s="4"/>
      <c r="R4" s="31" t="s">
        <v>153</v>
      </c>
      <c r="S4" s="31"/>
      <c r="T4" s="31"/>
    </row>
    <row r="5" spans="1:20" x14ac:dyDescent="0.3">
      <c r="A5">
        <v>100</v>
      </c>
      <c r="B5" t="s">
        <v>78</v>
      </c>
      <c r="C5">
        <v>34323</v>
      </c>
      <c r="D5" t="s">
        <v>95</v>
      </c>
      <c r="E5">
        <v>8</v>
      </c>
      <c r="F5" t="s">
        <v>96</v>
      </c>
      <c r="G5">
        <v>236754</v>
      </c>
      <c r="L5" s="1">
        <v>500</v>
      </c>
      <c r="M5" s="1" t="s">
        <v>47</v>
      </c>
      <c r="N5" s="1" t="s">
        <v>144</v>
      </c>
      <c r="O5" s="1">
        <v>50000</v>
      </c>
      <c r="P5" s="1">
        <v>25</v>
      </c>
      <c r="R5" s="8">
        <v>512</v>
      </c>
      <c r="S5" s="8" t="str">
        <f>VLOOKUP(R5,L5:P18,2,FALSE)</f>
        <v>Soyeb</v>
      </c>
      <c r="T5" s="8"/>
    </row>
    <row r="6" spans="1:20" x14ac:dyDescent="0.3">
      <c r="B6" t="s">
        <v>97</v>
      </c>
      <c r="C6">
        <v>342322</v>
      </c>
      <c r="D6" t="s">
        <v>95</v>
      </c>
      <c r="E6">
        <v>12</v>
      </c>
      <c r="F6" t="s">
        <v>98</v>
      </c>
      <c r="G6">
        <v>376665</v>
      </c>
      <c r="L6" s="1">
        <v>501</v>
      </c>
      <c r="M6" s="1" t="s">
        <v>137</v>
      </c>
      <c r="N6" s="1" t="s">
        <v>145</v>
      </c>
      <c r="O6" s="1">
        <v>45000</v>
      </c>
      <c r="P6" s="1">
        <v>32</v>
      </c>
      <c r="R6" s="8">
        <v>511</v>
      </c>
      <c r="S6" s="8" t="str">
        <f>VLOOKUP(R6,L5:P18,2,FALSE)</f>
        <v>Sumit</v>
      </c>
      <c r="T6" s="8"/>
    </row>
    <row r="7" spans="1:20" x14ac:dyDescent="0.3">
      <c r="B7" t="s">
        <v>99</v>
      </c>
      <c r="C7">
        <v>234322</v>
      </c>
      <c r="D7" t="s">
        <v>95</v>
      </c>
      <c r="F7" t="s">
        <v>100</v>
      </c>
      <c r="L7" s="1">
        <v>502</v>
      </c>
      <c r="M7" s="1" t="s">
        <v>85</v>
      </c>
      <c r="N7" s="1" t="s">
        <v>146</v>
      </c>
      <c r="O7" s="1">
        <v>30000</v>
      </c>
      <c r="P7" s="1">
        <v>20</v>
      </c>
      <c r="R7" s="9">
        <v>6</v>
      </c>
      <c r="S7" s="9"/>
      <c r="T7" s="9"/>
    </row>
    <row r="8" spans="1:20" x14ac:dyDescent="0.3">
      <c r="B8" t="s">
        <v>101</v>
      </c>
      <c r="C8">
        <v>23423</v>
      </c>
      <c r="D8" t="s">
        <v>102</v>
      </c>
      <c r="F8" t="s">
        <v>103</v>
      </c>
      <c r="L8" s="1">
        <v>503</v>
      </c>
      <c r="M8" s="1" t="s">
        <v>37</v>
      </c>
      <c r="N8" s="1" t="s">
        <v>147</v>
      </c>
      <c r="O8" s="1">
        <v>2000</v>
      </c>
      <c r="P8" s="1">
        <v>41</v>
      </c>
      <c r="R8" s="10" t="s">
        <v>154</v>
      </c>
      <c r="S8" s="11" t="s">
        <v>152</v>
      </c>
      <c r="T8" s="9"/>
    </row>
    <row r="9" spans="1:20" x14ac:dyDescent="0.3">
      <c r="B9" t="s">
        <v>104</v>
      </c>
      <c r="C9">
        <v>3423</v>
      </c>
      <c r="D9" t="s">
        <v>95</v>
      </c>
      <c r="F9" t="s">
        <v>105</v>
      </c>
      <c r="L9" s="1">
        <v>504</v>
      </c>
      <c r="M9" s="1" t="s">
        <v>84</v>
      </c>
      <c r="N9" s="1" t="s">
        <v>148</v>
      </c>
      <c r="O9" s="1">
        <v>25000</v>
      </c>
      <c r="P9" s="1">
        <v>24</v>
      </c>
      <c r="R9" s="12">
        <v>510</v>
      </c>
      <c r="S9" s="12">
        <f>VLOOKUP(R9,L5:P18,5,0)</f>
        <v>21</v>
      </c>
      <c r="T9" s="9"/>
    </row>
    <row r="10" spans="1:20" x14ac:dyDescent="0.3">
      <c r="B10" t="s">
        <v>106</v>
      </c>
      <c r="C10">
        <v>23432</v>
      </c>
      <c r="D10" t="s">
        <v>95</v>
      </c>
      <c r="F10" t="s">
        <v>107</v>
      </c>
      <c r="L10" s="1">
        <v>505</v>
      </c>
      <c r="M10" s="1" t="s">
        <v>49</v>
      </c>
      <c r="N10" s="1" t="s">
        <v>149</v>
      </c>
      <c r="O10" s="1">
        <v>80000</v>
      </c>
      <c r="P10" s="1">
        <v>21</v>
      </c>
      <c r="R10" s="12"/>
      <c r="S10" s="12"/>
      <c r="T10" s="9"/>
    </row>
    <row r="11" spans="1:20" x14ac:dyDescent="0.3">
      <c r="B11" t="s">
        <v>108</v>
      </c>
      <c r="C11">
        <v>3422</v>
      </c>
      <c r="D11" t="s">
        <v>95</v>
      </c>
      <c r="F11" t="s">
        <v>109</v>
      </c>
      <c r="L11" s="1">
        <v>506</v>
      </c>
      <c r="M11" s="1" t="s">
        <v>51</v>
      </c>
      <c r="N11" s="1" t="s">
        <v>146</v>
      </c>
      <c r="O11" s="1">
        <v>52000</v>
      </c>
      <c r="P11" s="1">
        <v>36</v>
      </c>
      <c r="R11" s="9"/>
      <c r="S11" s="9"/>
      <c r="T11" s="9"/>
    </row>
    <row r="12" spans="1:20" x14ac:dyDescent="0.3">
      <c r="B12" t="s">
        <v>110</v>
      </c>
      <c r="C12">
        <v>3242</v>
      </c>
      <c r="D12" t="s">
        <v>95</v>
      </c>
      <c r="F12" t="s">
        <v>111</v>
      </c>
      <c r="L12" s="1">
        <v>507</v>
      </c>
      <c r="M12" s="1" t="s">
        <v>59</v>
      </c>
      <c r="N12" s="1" t="s">
        <v>149</v>
      </c>
      <c r="O12" s="1">
        <v>65000</v>
      </c>
      <c r="P12" s="1">
        <v>19</v>
      </c>
      <c r="R12" s="13" t="s">
        <v>136</v>
      </c>
      <c r="S12" s="13" t="s">
        <v>152</v>
      </c>
      <c r="T12" s="9"/>
    </row>
    <row r="13" spans="1:20" x14ac:dyDescent="0.3">
      <c r="B13" t="s">
        <v>112</v>
      </c>
      <c r="C13">
        <v>2223</v>
      </c>
      <c r="D13" t="s">
        <v>95</v>
      </c>
      <c r="F13" t="s">
        <v>113</v>
      </c>
      <c r="L13" s="1">
        <v>508</v>
      </c>
      <c r="M13" s="1" t="s">
        <v>138</v>
      </c>
      <c r="N13" s="1" t="s">
        <v>150</v>
      </c>
      <c r="O13" s="1">
        <v>21000</v>
      </c>
      <c r="P13" s="1">
        <v>21</v>
      </c>
      <c r="R13" s="6" t="s">
        <v>47</v>
      </c>
      <c r="S13" s="6">
        <f>VLOOKUP(R13,M5:P18,4,FALSE)</f>
        <v>25</v>
      </c>
      <c r="T13" s="9"/>
    </row>
    <row r="14" spans="1:20" x14ac:dyDescent="0.3">
      <c r="B14" t="s">
        <v>114</v>
      </c>
      <c r="C14">
        <v>34432</v>
      </c>
      <c r="D14" t="s">
        <v>115</v>
      </c>
      <c r="F14" t="s">
        <v>116</v>
      </c>
      <c r="L14" s="1">
        <v>509</v>
      </c>
      <c r="M14" s="1" t="s">
        <v>139</v>
      </c>
      <c r="N14" s="1" t="s">
        <v>151</v>
      </c>
      <c r="O14" s="1">
        <v>36000</v>
      </c>
      <c r="P14" s="1">
        <v>45</v>
      </c>
      <c r="R14" s="6" t="s">
        <v>51</v>
      </c>
      <c r="S14" s="6">
        <f>VLOOKUP(R14,M5:P18,4,FALSE)</f>
        <v>36</v>
      </c>
      <c r="T14" s="9"/>
    </row>
    <row r="15" spans="1:20" x14ac:dyDescent="0.3">
      <c r="B15" t="s">
        <v>117</v>
      </c>
      <c r="C15">
        <v>3422</v>
      </c>
      <c r="D15" t="s">
        <v>95</v>
      </c>
      <c r="F15" t="s">
        <v>118</v>
      </c>
      <c r="L15" s="1">
        <v>510</v>
      </c>
      <c r="M15" s="1" t="s">
        <v>140</v>
      </c>
      <c r="N15" s="1" t="s">
        <v>144</v>
      </c>
      <c r="O15" s="1">
        <v>20000</v>
      </c>
      <c r="P15" s="1">
        <v>21</v>
      </c>
      <c r="R15" s="6" t="s">
        <v>85</v>
      </c>
      <c r="S15" s="6">
        <f>VLOOKUP(R15,M5:P18,4,FALSE)</f>
        <v>20</v>
      </c>
      <c r="T15" s="9"/>
    </row>
    <row r="16" spans="1:20" x14ac:dyDescent="0.3">
      <c r="B16" t="s">
        <v>119</v>
      </c>
      <c r="C16">
        <v>3432</v>
      </c>
      <c r="D16" t="s">
        <v>95</v>
      </c>
      <c r="F16" t="s">
        <v>120</v>
      </c>
      <c r="L16" s="1">
        <v>511</v>
      </c>
      <c r="M16" s="1" t="s">
        <v>56</v>
      </c>
      <c r="N16" s="1" t="s">
        <v>145</v>
      </c>
      <c r="O16" s="1">
        <v>21000</v>
      </c>
      <c r="P16" s="1">
        <v>35</v>
      </c>
      <c r="R16" s="6" t="s">
        <v>59</v>
      </c>
      <c r="S16" s="6">
        <f>VLOOKUP(R16,M5:P18,4,FALSE)</f>
        <v>19</v>
      </c>
      <c r="T16" s="9"/>
    </row>
    <row r="17" spans="2:20" x14ac:dyDescent="0.3">
      <c r="B17" t="s">
        <v>121</v>
      </c>
      <c r="C17">
        <v>3242</v>
      </c>
      <c r="D17" t="s">
        <v>95</v>
      </c>
      <c r="F17" t="s">
        <v>122</v>
      </c>
      <c r="L17" s="1">
        <v>512</v>
      </c>
      <c r="M17" s="1" t="s">
        <v>141</v>
      </c>
      <c r="N17" s="1" t="s">
        <v>148</v>
      </c>
      <c r="O17" s="1">
        <v>61000</v>
      </c>
      <c r="P17" s="1">
        <v>41</v>
      </c>
      <c r="R17" s="9"/>
      <c r="S17" s="9"/>
      <c r="T17" s="9"/>
    </row>
    <row r="18" spans="2:20" x14ac:dyDescent="0.3">
      <c r="B18" t="s">
        <v>99</v>
      </c>
      <c r="C18">
        <v>2432</v>
      </c>
      <c r="D18" t="s">
        <v>95</v>
      </c>
      <c r="F18" t="s">
        <v>100</v>
      </c>
      <c r="L18" s="1">
        <v>513</v>
      </c>
      <c r="M18" s="1" t="s">
        <v>142</v>
      </c>
      <c r="N18" s="1" t="s">
        <v>150</v>
      </c>
      <c r="O18" s="1">
        <v>29000</v>
      </c>
      <c r="P18" s="1">
        <v>51</v>
      </c>
      <c r="R18" s="9"/>
      <c r="S18" s="9"/>
      <c r="T18" s="9"/>
    </row>
    <row r="19" spans="2:20" x14ac:dyDescent="0.3">
      <c r="B19" t="s">
        <v>123</v>
      </c>
      <c r="C19">
        <v>324</v>
      </c>
      <c r="D19" t="s">
        <v>95</v>
      </c>
      <c r="F19" t="s">
        <v>124</v>
      </c>
      <c r="R19" s="14" t="s">
        <v>155</v>
      </c>
      <c r="S19" s="14" t="s">
        <v>143</v>
      </c>
      <c r="T19" s="9"/>
    </row>
    <row r="20" spans="2:20" x14ac:dyDescent="0.3">
      <c r="B20" t="s">
        <v>125</v>
      </c>
      <c r="C20">
        <v>23423</v>
      </c>
      <c r="D20" t="s">
        <v>102</v>
      </c>
      <c r="F20" t="s">
        <v>126</v>
      </c>
      <c r="R20" s="7">
        <v>500</v>
      </c>
      <c r="S20" s="7" t="str">
        <f>VLOOKUP(R20,L5:P18,3,FALSE)</f>
        <v>Hong Kong</v>
      </c>
      <c r="T20" s="9"/>
    </row>
    <row r="21" spans="2:20" x14ac:dyDescent="0.3">
      <c r="B21" t="s">
        <v>127</v>
      </c>
      <c r="C21">
        <v>2343</v>
      </c>
      <c r="D21" t="s">
        <v>95</v>
      </c>
      <c r="F21" t="s">
        <v>128</v>
      </c>
      <c r="L21">
        <f>VLOOKUP(M12,M5:P18,3,TRUE)</f>
        <v>50000</v>
      </c>
      <c r="R21" s="7">
        <v>512</v>
      </c>
      <c r="S21" s="7" t="str">
        <f>VLOOKUP(R21,L5:P18,3,FALSE)</f>
        <v>Shangai</v>
      </c>
      <c r="T21" s="9"/>
    </row>
    <row r="22" spans="2:20" x14ac:dyDescent="0.3">
      <c r="B22" t="s">
        <v>129</v>
      </c>
      <c r="C22">
        <v>3432</v>
      </c>
      <c r="D22" t="s">
        <v>95</v>
      </c>
      <c r="F22" t="s">
        <v>130</v>
      </c>
      <c r="R22" s="7">
        <v>510</v>
      </c>
      <c r="S22" s="7" t="str">
        <f>VLOOKUP(R22,L5:P18,3,FALSE)</f>
        <v>Hong Kong</v>
      </c>
      <c r="T22" s="9"/>
    </row>
    <row r="23" spans="2:20" x14ac:dyDescent="0.3">
      <c r="B23" t="s">
        <v>131</v>
      </c>
      <c r="C23">
        <v>3423</v>
      </c>
      <c r="D23" t="s">
        <v>132</v>
      </c>
      <c r="F23" t="s">
        <v>133</v>
      </c>
    </row>
    <row r="24" spans="2:20" x14ac:dyDescent="0.3">
      <c r="B24" t="s">
        <v>78</v>
      </c>
      <c r="C24">
        <v>342342</v>
      </c>
      <c r="D24" t="s">
        <v>95</v>
      </c>
      <c r="F24" t="s">
        <v>96</v>
      </c>
    </row>
    <row r="27" spans="2:20" ht="18" x14ac:dyDescent="0.35">
      <c r="J27" s="24" t="s">
        <v>183</v>
      </c>
      <c r="K27" s="25"/>
      <c r="L27" s="25"/>
    </row>
    <row r="28" spans="2:20" ht="21.6" customHeight="1" x14ac:dyDescent="0.3"/>
    <row r="29" spans="2:20" ht="22.8" customHeight="1" x14ac:dyDescent="0.3">
      <c r="J29" s="21" t="s">
        <v>176</v>
      </c>
      <c r="K29" s="21" t="s">
        <v>166</v>
      </c>
      <c r="L29" s="21" t="s">
        <v>167</v>
      </c>
      <c r="M29" s="21" t="s">
        <v>73</v>
      </c>
      <c r="N29" s="21" t="s">
        <v>177</v>
      </c>
    </row>
    <row r="30" spans="2:20" ht="28.8" x14ac:dyDescent="0.3">
      <c r="J30" s="19">
        <v>1001</v>
      </c>
      <c r="K30" s="19" t="s">
        <v>178</v>
      </c>
      <c r="L30" s="19" t="s">
        <v>67</v>
      </c>
      <c r="M30" s="19">
        <v>50000</v>
      </c>
      <c r="N30" s="20">
        <v>0.1</v>
      </c>
    </row>
    <row r="31" spans="2:20" x14ac:dyDescent="0.3">
      <c r="J31" s="19">
        <v>1002</v>
      </c>
      <c r="K31" s="19" t="s">
        <v>179</v>
      </c>
      <c r="L31" s="19" t="s">
        <v>180</v>
      </c>
      <c r="M31" s="19">
        <v>55000</v>
      </c>
      <c r="N31" s="20">
        <v>0.12</v>
      </c>
    </row>
    <row r="32" spans="2:20" ht="28.8" x14ac:dyDescent="0.3">
      <c r="J32" s="19">
        <v>1003</v>
      </c>
      <c r="K32" s="19" t="s">
        <v>159</v>
      </c>
      <c r="L32" s="19" t="s">
        <v>163</v>
      </c>
      <c r="M32" s="19">
        <v>62000</v>
      </c>
      <c r="N32" s="20">
        <v>0.15</v>
      </c>
    </row>
    <row r="33" spans="10:14" ht="28.8" x14ac:dyDescent="0.3">
      <c r="J33" s="19">
        <v>1004</v>
      </c>
      <c r="K33" s="19" t="s">
        <v>181</v>
      </c>
      <c r="L33" s="19" t="s">
        <v>164</v>
      </c>
      <c r="M33" s="19">
        <v>68000</v>
      </c>
      <c r="N33" s="20">
        <v>0.11</v>
      </c>
    </row>
    <row r="34" spans="10:14" ht="28.8" x14ac:dyDescent="0.3">
      <c r="J34" s="19">
        <v>1005</v>
      </c>
      <c r="K34" s="19" t="s">
        <v>161</v>
      </c>
      <c r="L34" s="19" t="s">
        <v>182</v>
      </c>
      <c r="M34" s="19">
        <v>54000</v>
      </c>
      <c r="N34" s="20">
        <v>0.09</v>
      </c>
    </row>
    <row r="38" spans="10:14" ht="23.4" customHeight="1" x14ac:dyDescent="0.3">
      <c r="J38" s="21"/>
      <c r="K38" s="21" t="s">
        <v>166</v>
      </c>
      <c r="L38" s="21" t="s">
        <v>167</v>
      </c>
      <c r="M38" s="21" t="s">
        <v>73</v>
      </c>
      <c r="N38" s="21" t="s">
        <v>177</v>
      </c>
    </row>
    <row r="39" spans="10:14" x14ac:dyDescent="0.3">
      <c r="J39" s="19"/>
      <c r="K39" s="19" t="s">
        <v>161</v>
      </c>
      <c r="L39" t="str">
        <f>VLOOKUP($K$39,$K$30:$N$34,MATCH(L38,$K$29:$N$29,0),0)</f>
        <v>Sales</v>
      </c>
      <c r="M39">
        <f t="shared" ref="M39:N39" si="0">VLOOKUP($K$39,$K$30:$N$34,MATCH(M38,$K$29:$N$29,0),0)</f>
        <v>54000</v>
      </c>
      <c r="N39" s="22">
        <f t="shared" si="0"/>
        <v>0.09</v>
      </c>
    </row>
    <row r="40" spans="10:14" x14ac:dyDescent="0.3">
      <c r="K40" s="19" t="s">
        <v>179</v>
      </c>
      <c r="L40" t="str">
        <f>VLOOKUP($K$40,$K$30:$N$34,MATCH(L38,$K$29:$N$29,0),0)</f>
        <v>Marketing</v>
      </c>
      <c r="M40">
        <f>VLOOKUP($K$40,$K$30:$N$34,MATCH(M38,$K$29:$N$29,0),0)</f>
        <v>55000</v>
      </c>
      <c r="N40" s="22">
        <f>VLOOKUP($K$40,$K$30:$N$34,MATCH(N38,$K$29:$N$29,0),0)</f>
        <v>0.12</v>
      </c>
    </row>
    <row r="41" spans="10:14" x14ac:dyDescent="0.3">
      <c r="K41" t="s">
        <v>161</v>
      </c>
      <c r="L41" t="str">
        <f>VLOOKUP($K$41,$K$34:$N$34,MATCH(L38,$K$29:$N$29,0),0)</f>
        <v>Sales</v>
      </c>
      <c r="M41">
        <f t="shared" ref="M41:N41" si="1">VLOOKUP($K$41,$K$34:$N$34,MATCH(M38,$K$29:$N$29,0),0)</f>
        <v>54000</v>
      </c>
      <c r="N41" s="22">
        <f t="shared" si="1"/>
        <v>0.09</v>
      </c>
    </row>
  </sheetData>
  <mergeCells count="1">
    <mergeCell ref="R4:T4"/>
  </mergeCells>
  <dataValidations count="1">
    <dataValidation type="list" allowBlank="1" showInputMessage="1" showErrorMessage="1" sqref="K39" xr:uid="{F5ACE326-97BE-4CD1-AA51-4D38E12088B9}">
      <formula1>$K$30:$K$34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78A9-167C-48C0-8A60-D4477BC1DEBA}">
  <dimension ref="A2:F22"/>
  <sheetViews>
    <sheetView topLeftCell="A9" workbookViewId="0">
      <selection activeCell="I8" sqref="I8"/>
    </sheetView>
  </sheetViews>
  <sheetFormatPr defaultRowHeight="14.4" x14ac:dyDescent="0.3"/>
  <cols>
    <col min="1" max="1" width="12" bestFit="1" customWidth="1"/>
    <col min="10" max="10" width="9.88671875" bestFit="1" customWidth="1"/>
  </cols>
  <sheetData>
    <row r="2" spans="1:6" ht="21" x14ac:dyDescent="0.4">
      <c r="D2" s="32" t="s">
        <v>170</v>
      </c>
      <c r="E2" s="32"/>
      <c r="F2" s="32"/>
    </row>
    <row r="5" spans="1:6" x14ac:dyDescent="0.3">
      <c r="A5" s="3" t="s">
        <v>165</v>
      </c>
      <c r="B5">
        <v>1001</v>
      </c>
      <c r="C5">
        <v>1002</v>
      </c>
      <c r="D5">
        <v>1003</v>
      </c>
      <c r="E5">
        <v>1004</v>
      </c>
      <c r="F5">
        <v>1005</v>
      </c>
    </row>
    <row r="6" spans="1:6" x14ac:dyDescent="0.3">
      <c r="A6" s="3" t="s">
        <v>166</v>
      </c>
      <c r="B6" t="s">
        <v>157</v>
      </c>
      <c r="C6" t="s">
        <v>158</v>
      </c>
      <c r="D6" t="s">
        <v>159</v>
      </c>
      <c r="E6" t="s">
        <v>160</v>
      </c>
      <c r="F6" t="s">
        <v>161</v>
      </c>
    </row>
    <row r="7" spans="1:6" x14ac:dyDescent="0.3">
      <c r="A7" s="3" t="s">
        <v>167</v>
      </c>
      <c r="B7" t="s">
        <v>67</v>
      </c>
      <c r="C7" t="s">
        <v>162</v>
      </c>
      <c r="D7" t="s">
        <v>163</v>
      </c>
      <c r="E7" t="s">
        <v>164</v>
      </c>
      <c r="F7" t="s">
        <v>163</v>
      </c>
    </row>
    <row r="8" spans="1:6" x14ac:dyDescent="0.3">
      <c r="A8" s="3" t="s">
        <v>73</v>
      </c>
      <c r="B8">
        <v>50000</v>
      </c>
      <c r="C8">
        <v>55000</v>
      </c>
      <c r="D8">
        <v>62000</v>
      </c>
      <c r="E8">
        <v>68000</v>
      </c>
      <c r="F8">
        <v>54000</v>
      </c>
    </row>
    <row r="9" spans="1:6" x14ac:dyDescent="0.3">
      <c r="A9" s="3" t="s">
        <v>168</v>
      </c>
      <c r="B9">
        <v>2000</v>
      </c>
      <c r="C9">
        <v>2500</v>
      </c>
      <c r="D9">
        <v>3000</v>
      </c>
      <c r="E9">
        <v>2500</v>
      </c>
      <c r="F9">
        <v>5000</v>
      </c>
    </row>
    <row r="10" spans="1:6" x14ac:dyDescent="0.3">
      <c r="A10" s="3" t="s">
        <v>169</v>
      </c>
      <c r="B10">
        <v>52000</v>
      </c>
      <c r="C10">
        <v>102500</v>
      </c>
      <c r="D10">
        <v>69444</v>
      </c>
      <c r="E10">
        <v>415111</v>
      </c>
      <c r="F10">
        <v>55500</v>
      </c>
    </row>
    <row r="12" spans="1:6" x14ac:dyDescent="0.3">
      <c r="A12" s="16" t="s">
        <v>172</v>
      </c>
      <c r="B12" s="16" t="s">
        <v>171</v>
      </c>
      <c r="C12" s="16"/>
    </row>
    <row r="13" spans="1:6" x14ac:dyDescent="0.3">
      <c r="C13" s="15" t="s">
        <v>25</v>
      </c>
    </row>
    <row r="14" spans="1:6" x14ac:dyDescent="0.3">
      <c r="B14">
        <v>1004</v>
      </c>
      <c r="C14">
        <f>HLOOKUP(B14,A5:F10,4,FALSE)</f>
        <v>68000</v>
      </c>
    </row>
    <row r="15" spans="1:6" x14ac:dyDescent="0.3">
      <c r="B15">
        <v>1005</v>
      </c>
      <c r="C15">
        <f>HLOOKUP(B15,B5:F10,4,FALSE)</f>
        <v>54000</v>
      </c>
    </row>
    <row r="16" spans="1:6" x14ac:dyDescent="0.3">
      <c r="B16">
        <v>1003</v>
      </c>
      <c r="C16">
        <f>HLOOKUP(B16,$B$5:$F$10,4,FALSE)</f>
        <v>62000</v>
      </c>
    </row>
    <row r="17" spans="1:5" x14ac:dyDescent="0.3">
      <c r="B17">
        <v>1001</v>
      </c>
      <c r="C17">
        <f>HLOOKUP(B17,$B$5:$F$10,4,FALSE)</f>
        <v>50000</v>
      </c>
    </row>
    <row r="18" spans="1:5" x14ac:dyDescent="0.3">
      <c r="A18" s="17" t="s">
        <v>174</v>
      </c>
      <c r="B18" s="17" t="s">
        <v>173</v>
      </c>
      <c r="C18" s="18"/>
      <c r="D18" s="18"/>
      <c r="E18" s="18"/>
    </row>
    <row r="20" spans="1:5" x14ac:dyDescent="0.3">
      <c r="B20" t="s">
        <v>159</v>
      </c>
      <c r="C20">
        <f>HLOOKUP(B20,$B$6:$F$10,4,FALSE)</f>
        <v>3000</v>
      </c>
    </row>
    <row r="21" spans="1:5" x14ac:dyDescent="0.3">
      <c r="B21" t="s">
        <v>160</v>
      </c>
      <c r="C21">
        <f t="shared" ref="C21:C22" si="0">HLOOKUP(B21,$B$6:$F$10,4,FALSE)</f>
        <v>2500</v>
      </c>
    </row>
    <row r="22" spans="1:5" x14ac:dyDescent="0.3">
      <c r="B22" t="s">
        <v>161</v>
      </c>
      <c r="C22">
        <f t="shared" si="0"/>
        <v>5000</v>
      </c>
    </row>
  </sheetData>
  <mergeCells count="1">
    <mergeCell ref="D2:F2"/>
  </mergeCells>
  <conditionalFormatting sqref="B20">
    <cfRule type="duplicateValues" dxfId="25" priority="3"/>
  </conditionalFormatting>
  <conditionalFormatting sqref="B21">
    <cfRule type="duplicateValues" dxfId="24" priority="2"/>
  </conditionalFormatting>
  <conditionalFormatting sqref="B22">
    <cfRule type="duplicateValues" dxfId="23" priority="1"/>
  </conditionalFormatting>
  <conditionalFormatting sqref="B5:F10">
    <cfRule type="duplicateValues" dxfId="22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7134-DA51-465C-829B-066789A57AE9}">
  <dimension ref="C2:T16"/>
  <sheetViews>
    <sheetView tabSelected="1" topLeftCell="C1" workbookViewId="0">
      <selection activeCell="P20" sqref="P20"/>
    </sheetView>
  </sheetViews>
  <sheetFormatPr defaultRowHeight="14.4" x14ac:dyDescent="0.3"/>
  <cols>
    <col min="5" max="5" width="10.33203125" bestFit="1" customWidth="1"/>
  </cols>
  <sheetData>
    <row r="2" spans="3:20" ht="25.8" customHeight="1" x14ac:dyDescent="0.65">
      <c r="F2" s="33" t="s">
        <v>185</v>
      </c>
      <c r="G2" s="34"/>
      <c r="H2" s="34"/>
      <c r="I2" s="34"/>
      <c r="J2" s="34"/>
      <c r="N2" s="35" t="s">
        <v>196</v>
      </c>
      <c r="O2" s="35"/>
      <c r="P2" s="35"/>
      <c r="Q2" s="35"/>
      <c r="R2" s="35"/>
      <c r="S2" s="35"/>
      <c r="T2" s="35"/>
    </row>
    <row r="3" spans="3:20" x14ac:dyDescent="0.3">
      <c r="F3" s="34"/>
      <c r="G3" s="34"/>
      <c r="H3" s="34"/>
      <c r="I3" s="34"/>
      <c r="J3" s="34"/>
    </row>
    <row r="4" spans="3:20" x14ac:dyDescent="0.3">
      <c r="F4" t="s">
        <v>193</v>
      </c>
    </row>
    <row r="5" spans="3:20" ht="15.6" x14ac:dyDescent="0.3">
      <c r="C5" s="27" t="s">
        <v>186</v>
      </c>
      <c r="D5" s="27" t="s">
        <v>187</v>
      </c>
      <c r="E5" s="27" t="s">
        <v>188</v>
      </c>
      <c r="F5" s="28" t="s">
        <v>194</v>
      </c>
      <c r="G5" s="29"/>
    </row>
    <row r="6" spans="3:20" x14ac:dyDescent="0.3">
      <c r="C6">
        <v>100</v>
      </c>
      <c r="D6" t="s">
        <v>189</v>
      </c>
      <c r="E6" s="26">
        <v>44197</v>
      </c>
      <c r="F6">
        <v>102</v>
      </c>
      <c r="L6" s="4" t="s">
        <v>197</v>
      </c>
      <c r="M6" s="4" t="s">
        <v>166</v>
      </c>
      <c r="N6" s="4" t="s">
        <v>26</v>
      </c>
      <c r="O6" s="4" t="s">
        <v>27</v>
      </c>
      <c r="P6" s="4" t="s">
        <v>28</v>
      </c>
      <c r="Q6" s="4" t="s">
        <v>29</v>
      </c>
      <c r="R6" s="4" t="s">
        <v>30</v>
      </c>
      <c r="S6" s="4" t="s">
        <v>31</v>
      </c>
    </row>
    <row r="7" spans="3:20" x14ac:dyDescent="0.3">
      <c r="C7">
        <v>101</v>
      </c>
      <c r="D7" t="s">
        <v>190</v>
      </c>
      <c r="E7" s="26">
        <v>44962</v>
      </c>
      <c r="F7">
        <v>50</v>
      </c>
      <c r="L7" s="1">
        <v>1</v>
      </c>
      <c r="M7" s="1" t="s">
        <v>32</v>
      </c>
      <c r="N7" s="1">
        <v>56</v>
      </c>
      <c r="O7" s="1">
        <v>67</v>
      </c>
      <c r="P7" s="1">
        <v>56</v>
      </c>
      <c r="Q7" s="1">
        <v>89</v>
      </c>
      <c r="R7" s="1">
        <v>78</v>
      </c>
      <c r="S7" s="1">
        <f>SUM(N7:R7)</f>
        <v>346</v>
      </c>
    </row>
    <row r="8" spans="3:20" x14ac:dyDescent="0.3">
      <c r="C8">
        <v>102</v>
      </c>
      <c r="D8" t="s">
        <v>191</v>
      </c>
      <c r="E8" s="26">
        <v>44540</v>
      </c>
      <c r="F8">
        <v>25</v>
      </c>
      <c r="L8" s="1">
        <v>2</v>
      </c>
      <c r="M8" s="1" t="s">
        <v>33</v>
      </c>
      <c r="N8" s="1">
        <v>56</v>
      </c>
      <c r="O8" s="1">
        <v>56</v>
      </c>
      <c r="P8" s="1">
        <v>78</v>
      </c>
      <c r="Q8" s="1">
        <v>98</v>
      </c>
      <c r="R8" s="1">
        <v>77</v>
      </c>
      <c r="S8" s="1">
        <f t="shared" ref="S8:S16" si="0">SUM(N8:R8)</f>
        <v>365</v>
      </c>
    </row>
    <row r="9" spans="3:20" x14ac:dyDescent="0.3">
      <c r="C9">
        <v>103</v>
      </c>
      <c r="D9" t="s">
        <v>192</v>
      </c>
      <c r="E9" s="26">
        <v>45117</v>
      </c>
      <c r="F9">
        <v>100</v>
      </c>
      <c r="L9" s="1">
        <v>3</v>
      </c>
      <c r="M9" s="1" t="s">
        <v>34</v>
      </c>
      <c r="N9" s="1">
        <v>78</v>
      </c>
      <c r="O9" s="1">
        <v>87</v>
      </c>
      <c r="P9" s="1">
        <v>67</v>
      </c>
      <c r="Q9" s="1">
        <v>78</v>
      </c>
      <c r="R9" s="1">
        <v>66</v>
      </c>
      <c r="S9" s="1">
        <f t="shared" si="0"/>
        <v>376</v>
      </c>
    </row>
    <row r="10" spans="3:20" x14ac:dyDescent="0.3">
      <c r="L10" s="1">
        <v>4</v>
      </c>
      <c r="M10" s="1" t="s">
        <v>35</v>
      </c>
      <c r="N10" s="1">
        <v>78</v>
      </c>
      <c r="O10" s="1">
        <v>78</v>
      </c>
      <c r="P10" s="1">
        <v>56</v>
      </c>
      <c r="Q10" s="1">
        <v>76</v>
      </c>
      <c r="R10" s="1">
        <v>45</v>
      </c>
      <c r="S10" s="1">
        <f t="shared" si="0"/>
        <v>333</v>
      </c>
    </row>
    <row r="11" spans="3:20" x14ac:dyDescent="0.3">
      <c r="L11" s="1">
        <v>5</v>
      </c>
      <c r="M11" s="1" t="s">
        <v>36</v>
      </c>
      <c r="N11" s="1">
        <v>98</v>
      </c>
      <c r="O11" s="1">
        <v>78</v>
      </c>
      <c r="P11" s="1">
        <v>4</v>
      </c>
      <c r="Q11" s="1">
        <v>98</v>
      </c>
      <c r="R11" s="1">
        <v>45</v>
      </c>
      <c r="S11" s="1">
        <f t="shared" si="0"/>
        <v>323</v>
      </c>
    </row>
    <row r="12" spans="3:20" x14ac:dyDescent="0.3">
      <c r="L12" s="1">
        <v>6</v>
      </c>
      <c r="M12" s="1" t="s">
        <v>37</v>
      </c>
      <c r="N12" s="1">
        <v>89</v>
      </c>
      <c r="O12" s="1">
        <v>4</v>
      </c>
      <c r="P12" s="1">
        <v>99</v>
      </c>
      <c r="Q12" s="1">
        <v>67</v>
      </c>
      <c r="R12" s="1">
        <v>34</v>
      </c>
      <c r="S12" s="1">
        <f t="shared" si="0"/>
        <v>293</v>
      </c>
    </row>
    <row r="13" spans="3:20" x14ac:dyDescent="0.3">
      <c r="L13" s="1">
        <v>7</v>
      </c>
      <c r="M13" s="1" t="s">
        <v>38</v>
      </c>
      <c r="N13" s="1">
        <v>97</v>
      </c>
      <c r="O13" s="1">
        <v>3</v>
      </c>
      <c r="P13" s="1">
        <v>78</v>
      </c>
      <c r="Q13" s="1">
        <v>98</v>
      </c>
      <c r="R13" s="1">
        <v>100</v>
      </c>
      <c r="S13" s="1">
        <f t="shared" si="0"/>
        <v>376</v>
      </c>
    </row>
    <row r="14" spans="3:20" x14ac:dyDescent="0.3">
      <c r="L14" s="1">
        <v>8</v>
      </c>
      <c r="M14" s="1" t="s">
        <v>39</v>
      </c>
      <c r="N14" s="1">
        <v>79</v>
      </c>
      <c r="O14" s="1">
        <v>76</v>
      </c>
      <c r="P14" s="1">
        <v>89</v>
      </c>
      <c r="Q14" s="1">
        <v>76</v>
      </c>
      <c r="R14" s="1">
        <v>99</v>
      </c>
      <c r="S14" s="1">
        <f t="shared" si="0"/>
        <v>419</v>
      </c>
    </row>
    <row r="15" spans="3:20" x14ac:dyDescent="0.3">
      <c r="L15" s="1">
        <v>9</v>
      </c>
      <c r="M15" s="1" t="s">
        <v>40</v>
      </c>
      <c r="N15" s="1">
        <v>90</v>
      </c>
      <c r="O15" s="1">
        <v>98</v>
      </c>
      <c r="P15" s="1">
        <v>56</v>
      </c>
      <c r="Q15" s="1">
        <v>7</v>
      </c>
      <c r="R15" s="1">
        <v>0</v>
      </c>
      <c r="S15" s="1">
        <f t="shared" si="0"/>
        <v>251</v>
      </c>
    </row>
    <row r="16" spans="3:20" x14ac:dyDescent="0.3">
      <c r="L16" s="1">
        <v>10</v>
      </c>
      <c r="M16" s="1" t="s">
        <v>41</v>
      </c>
      <c r="N16" s="1">
        <v>20</v>
      </c>
      <c r="O16" s="1">
        <v>22</v>
      </c>
      <c r="P16" s="1">
        <v>4</v>
      </c>
      <c r="Q16" s="1">
        <v>7</v>
      </c>
      <c r="R16" s="1">
        <v>2</v>
      </c>
      <c r="S16" s="1">
        <f t="shared" si="0"/>
        <v>55</v>
      </c>
    </row>
  </sheetData>
  <mergeCells count="2">
    <mergeCell ref="F2:J3"/>
    <mergeCell ref="N2:T2"/>
  </mergeCells>
  <conditionalFormatting sqref="S6:S16">
    <cfRule type="cellIs" dxfId="7" priority="7" operator="greaterThan">
      <formula>400</formula>
    </cfRule>
  </conditionalFormatting>
  <conditionalFormatting sqref="R6:R16">
    <cfRule type="cellIs" dxfId="6" priority="6" operator="lessThan">
      <formula>40</formula>
    </cfRule>
  </conditionalFormatting>
  <conditionalFormatting sqref="Q7:Q16">
    <cfRule type="cellIs" dxfId="5" priority="5" operator="between">
      <formula>10</formula>
      <formula>75</formula>
    </cfRule>
  </conditionalFormatting>
  <conditionalFormatting sqref="P7:P17">
    <cfRule type="cellIs" dxfId="4" priority="4" operator="equal">
      <formula>99</formula>
    </cfRule>
  </conditionalFormatting>
  <conditionalFormatting sqref="O7:O16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N6:N17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5">
    <dataValidation type="whole" allowBlank="1" showInputMessage="1" showErrorMessage="1" sqref="C6:C14" xr:uid="{451FB9A9-BB5F-4D03-9EC6-3F48B2361AD6}">
      <formula1>100</formula1>
      <formula2>200</formula2>
    </dataValidation>
    <dataValidation type="textLength" allowBlank="1" showInputMessage="1" showErrorMessage="1" sqref="D6:D16" xr:uid="{18698C28-F4EF-4B02-A3FB-86FAA90ECF91}">
      <formula1>3</formula1>
      <formula2>10</formula2>
    </dataValidation>
    <dataValidation type="date" allowBlank="1" showInputMessage="1" showErrorMessage="1" sqref="E6:E9" xr:uid="{2CDA645E-5DDB-40AF-9E49-8775A502568C}">
      <formula1>43831</formula1>
      <formula2>45292</formula2>
    </dataValidation>
    <dataValidation type="list" allowBlank="1" showInputMessage="1" showErrorMessage="1" errorTitle="error" error="Invalid number you have enterted" sqref="F6" xr:uid="{D483E3B4-0389-4D7F-A426-49314B220E72}">
      <formula1>$C$6:$C$9</formula1>
    </dataValidation>
    <dataValidation type="whole" allowBlank="1" showInputMessage="1" showErrorMessage="1" sqref="F7:F9" xr:uid="{1B41F6EA-7B6E-4E4A-9D1B-7D9EEC17BE0B}">
      <formula1>30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Satyendra singh</dc:creator>
  <cp:lastModifiedBy>Satyendra singh</cp:lastModifiedBy>
  <dcterms:created xsi:type="dcterms:W3CDTF">2024-10-08T05:56:32Z</dcterms:created>
  <dcterms:modified xsi:type="dcterms:W3CDTF">2024-11-12T06:43:15Z</dcterms:modified>
</cp:coreProperties>
</file>