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skravitz/git/MyNotebooks/CapStatement/temp_source_spreadsheets/"/>
    </mc:Choice>
  </mc:AlternateContent>
  <xr:revisionPtr revIDLastSave="0" documentId="13_ncr:1_{6F5BDE4C-F4B3-044B-93F5-53082B352178}" xr6:coauthVersionLast="45" xr6:coauthVersionMax="45" xr10:uidLastSave="{00000000-0000-0000-0000-000000000000}"/>
  <bookViews>
    <workbookView xWindow="0" yWindow="460" windowWidth="25440" windowHeight="15400" activeTab="5"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sp_combos!$B$1:$B$77</definedName>
    <definedName name="_xlnm._FilterDatabase" localSheetId="7" hidden="1">sps!$A$1:$AB$30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54" i="7" l="1"/>
  <c r="F54" i="7"/>
  <c r="Y54" i="7"/>
  <c r="Y53" i="7"/>
  <c r="Y52" i="7"/>
  <c r="Y51" i="7"/>
  <c r="Y50" i="7"/>
  <c r="Y49" i="7"/>
  <c r="Y48" i="7"/>
  <c r="Y47" i="7"/>
  <c r="Y46" i="7"/>
  <c r="Y45" i="7"/>
  <c r="Y44" i="7"/>
  <c r="Y43" i="7"/>
  <c r="Y42" i="7"/>
  <c r="Y41" i="7"/>
  <c r="Y40" i="7"/>
  <c r="Y39" i="7"/>
  <c r="Y38" i="7"/>
  <c r="Y37" i="7"/>
  <c r="Y36" i="7"/>
  <c r="Y35" i="7"/>
  <c r="Y34" i="7"/>
  <c r="Y32" i="7"/>
  <c r="Y31" i="7"/>
  <c r="Y30" i="7"/>
  <c r="Y29" i="7"/>
  <c r="Y28" i="7"/>
  <c r="Y27" i="7"/>
  <c r="Y26" i="7"/>
  <c r="Y25" i="7"/>
  <c r="Y24" i="7"/>
  <c r="Y23" i="7"/>
  <c r="Y22" i="7"/>
  <c r="Y21" i="7"/>
  <c r="Y20" i="7"/>
  <c r="Y19" i="7"/>
  <c r="Y18" i="7"/>
  <c r="Y17" i="7"/>
  <c r="Y16" i="7"/>
  <c r="Y15" i="7"/>
  <c r="Y14" i="7"/>
  <c r="Y13" i="7"/>
  <c r="Y12" i="7"/>
  <c r="Y11" i="7"/>
  <c r="Y10" i="7"/>
  <c r="Y33" i="7"/>
  <c r="AB53" i="7"/>
  <c r="AB52" i="7"/>
  <c r="AB51" i="7"/>
  <c r="AB50" i="7"/>
  <c r="AB49" i="7"/>
  <c r="AB48" i="7"/>
  <c r="AB47" i="7"/>
  <c r="AB46" i="7"/>
  <c r="AB45" i="7"/>
  <c r="AB44" i="7"/>
  <c r="AB43" i="7"/>
  <c r="AB41" i="7"/>
  <c r="AB40" i="7"/>
  <c r="AB39" i="7"/>
  <c r="AB38" i="7"/>
  <c r="AB37" i="7"/>
  <c r="AB36" i="7"/>
  <c r="AB35" i="7"/>
  <c r="AB34" i="7"/>
  <c r="AB33" i="7"/>
  <c r="AB32" i="7"/>
  <c r="AB31" i="7"/>
  <c r="F42" i="7"/>
  <c r="A31" i="7"/>
  <c r="A32" i="7"/>
  <c r="A33" i="7"/>
  <c r="A34" i="7"/>
  <c r="A35" i="7"/>
  <c r="A36" i="7"/>
  <c r="A37" i="7"/>
  <c r="A38" i="7"/>
  <c r="A39" i="7"/>
  <c r="A40" i="7"/>
  <c r="A42" i="7"/>
  <c r="J44" i="7"/>
  <c r="J43" i="7"/>
  <c r="A41" i="7"/>
  <c r="A43" i="7"/>
  <c r="A44" i="7"/>
  <c r="A45" i="7"/>
  <c r="A46" i="7"/>
  <c r="A47" i="7"/>
  <c r="A48" i="7"/>
  <c r="A49" i="7"/>
  <c r="A50" i="7"/>
  <c r="A51" i="7"/>
  <c r="A52" i="7"/>
  <c r="A53" i="7"/>
  <c r="A54" i="7"/>
  <c r="J51" i="7"/>
  <c r="J50" i="7"/>
  <c r="J54" i="7"/>
  <c r="J53" i="7"/>
  <c r="J52" i="7"/>
  <c r="J49" i="7"/>
  <c r="J48" i="7"/>
  <c r="J47" i="7"/>
  <c r="J46" i="7"/>
  <c r="J45" i="7"/>
  <c r="J41" i="7"/>
  <c r="J40" i="7"/>
  <c r="J39" i="7"/>
  <c r="J38" i="7"/>
  <c r="J37" i="7"/>
  <c r="J36" i="7"/>
  <c r="J35" i="7"/>
  <c r="J34" i="7"/>
  <c r="J33" i="7"/>
  <c r="J32" i="7"/>
  <c r="J31" i="7"/>
  <c r="F52" i="7"/>
  <c r="F51" i="7"/>
  <c r="F50" i="7"/>
  <c r="F49" i="7"/>
  <c r="F48" i="7"/>
  <c r="F47" i="7"/>
  <c r="F46" i="7"/>
  <c r="F45" i="7"/>
  <c r="F44" i="7"/>
  <c r="F43" i="7"/>
  <c r="F41" i="7"/>
  <c r="F40" i="7"/>
  <c r="F39" i="7"/>
  <c r="F38" i="7"/>
  <c r="F37" i="7"/>
  <c r="F36" i="7"/>
  <c r="F35" i="7"/>
  <c r="F34" i="7"/>
  <c r="F33" i="7"/>
  <c r="F32" i="7"/>
  <c r="F31" i="7"/>
  <c r="F53" i="7"/>
  <c r="AB30" i="7"/>
  <c r="AB29" i="7"/>
  <c r="AB28" i="7"/>
  <c r="AB27" i="7"/>
  <c r="AB26" i="7"/>
  <c r="AB25" i="7"/>
  <c r="AB24" i="7"/>
  <c r="AB23" i="7"/>
  <c r="AB22" i="7"/>
  <c r="AB21" i="7"/>
  <c r="AB20" i="7"/>
  <c r="AB19" i="7"/>
  <c r="AB18" i="7"/>
  <c r="AB17" i="7"/>
  <c r="AB16" i="7"/>
  <c r="AB15" i="7"/>
  <c r="AB14" i="7"/>
  <c r="AB13" i="7"/>
  <c r="AB12" i="7"/>
  <c r="AB11" i="7"/>
  <c r="AB10" i="7"/>
  <c r="AB9" i="7"/>
  <c r="F19" i="7"/>
  <c r="J30" i="7"/>
  <c r="J29" i="7"/>
  <c r="J28" i="7"/>
  <c r="J27" i="7"/>
  <c r="J26" i="7"/>
  <c r="J25" i="7"/>
  <c r="J24" i="7"/>
  <c r="J23" i="7"/>
  <c r="J22" i="7"/>
  <c r="J21" i="7"/>
  <c r="J20" i="7"/>
  <c r="J19" i="7"/>
  <c r="J18" i="7"/>
  <c r="J17" i="7"/>
  <c r="J16" i="7"/>
  <c r="J15" i="7"/>
  <c r="J14" i="7"/>
  <c r="J13" i="7"/>
  <c r="J12" i="7"/>
  <c r="J11" i="7"/>
  <c r="J10" i="7"/>
  <c r="J9" i="7"/>
  <c r="F30" i="7"/>
  <c r="F29" i="7"/>
  <c r="F28" i="7"/>
  <c r="F27" i="7"/>
  <c r="F26" i="7"/>
  <c r="F25" i="7"/>
  <c r="F24" i="7"/>
  <c r="F23" i="7"/>
  <c r="F22" i="7"/>
  <c r="F21" i="7"/>
  <c r="F20" i="7"/>
  <c r="F18" i="7"/>
  <c r="F17" i="7"/>
  <c r="F15" i="7"/>
  <c r="F14" i="7"/>
  <c r="F13" i="7"/>
  <c r="F12" i="7"/>
  <c r="F11" i="7"/>
  <c r="F10" i="7"/>
  <c r="F9" i="7"/>
  <c r="F16" i="7"/>
  <c r="F8" i="7"/>
  <c r="F7" i="7"/>
  <c r="F6" i="7"/>
  <c r="F5" i="7"/>
  <c r="F4" i="7"/>
  <c r="F3" i="7"/>
  <c r="F2" i="7"/>
  <c r="C53" i="8"/>
  <c r="C54" i="8"/>
  <c r="C55" i="8"/>
  <c r="C56" i="8"/>
  <c r="J56" i="8"/>
  <c r="J63" i="8"/>
  <c r="J75" i="8"/>
  <c r="C21" i="8"/>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C83" i="8"/>
  <c r="C81" i="8"/>
  <c r="C82" i="8"/>
  <c r="C80" i="8"/>
  <c r="C78" i="8"/>
  <c r="J77" i="8"/>
  <c r="J76" i="8"/>
  <c r="J74" i="8"/>
  <c r="J66" i="8"/>
  <c r="J73" i="8"/>
  <c r="J72" i="8"/>
  <c r="C71" i="8"/>
  <c r="J67" i="8"/>
  <c r="AB6" i="7"/>
  <c r="J6" i="7"/>
  <c r="C57" i="8"/>
  <c r="J60" i="8"/>
  <c r="C60" i="8"/>
  <c r="J65" i="8"/>
  <c r="J49" i="8"/>
  <c r="J44" i="8"/>
  <c r="J62" i="8"/>
  <c r="J64" i="8"/>
  <c r="J2" i="7"/>
  <c r="AB2" i="7"/>
  <c r="J3" i="7"/>
  <c r="AB3" i="7"/>
  <c r="J4" i="7"/>
  <c r="AB4" i="7"/>
  <c r="J59" i="8"/>
  <c r="C59" i="8"/>
  <c r="J51" i="8"/>
  <c r="C51" i="8"/>
  <c r="J48" i="8"/>
  <c r="J47" i="8"/>
  <c r="J42" i="8"/>
  <c r="J46" i="8"/>
  <c r="J43" i="8"/>
  <c r="J41" i="8"/>
  <c r="J45" i="8"/>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J32" i="8"/>
  <c r="J31" i="8"/>
  <c r="J30" i="8"/>
  <c r="J29" i="8"/>
  <c r="J39" i="8"/>
  <c r="J38" i="8"/>
  <c r="AB5" i="7"/>
  <c r="AA5" i="7"/>
  <c r="Y5" i="7"/>
  <c r="J5" i="7"/>
  <c r="AB8" i="7"/>
  <c r="AB7" i="7"/>
  <c r="J8" i="7"/>
  <c r="J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<sst xmlns="http://schemas.openxmlformats.org/spreadsheetml/2006/main" count="1259" uniqueCount="422">
  <si>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</si>
  <si>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</si>
  <si>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</si>
  <si>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</si>
  <si>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</si>
  <si>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</si>
  <si>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</si>
  <si>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</si>
  <si>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</si>
  <si>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</si>
  <si>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</si>
  <si>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</si>
  <si>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</si>
  <si>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</si>
  <si>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</si>
  <si>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</si>
  <si>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</si>
  <si>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</si>
  <si>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</si>
  <si>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</si>
  <si>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</si>
  <si>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</si>
  <si>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</si>
  <si>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</si>
  <si>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</si>
  <si>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</si>
  <si>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</si>
  <si>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</si>
  <si>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</si>
  <si>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</si>
  <si>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</si>
  <si>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</si>
  <si>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</si>
  <si>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</si>
  <si>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</si>
  <si>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</si>
  <si>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</si>
  <si>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</si>
  <si>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</si>
  <si>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</si>
  <si>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</si>
  <si>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</si>
  <si>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</si>
  <si>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</si>
  <si>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</si>
  <si>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</si>
  <si>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</si>
  <si>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</si>
  <si>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</si>
  <si>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</si>
  <si>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</si>
  <si>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</si>
  <si>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</si>
  <si>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</si>
  <si>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</si>
  <si>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</si>
  <si>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</si>
  <si>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</si>
  <si>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</si>
  <si>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</si>
  <si>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</si>
  <si>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</si>
  <si>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</si>
  <si>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</si>
  <si>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</si>
  <si>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</si>
  <si>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</si>
  <si>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family</t>
  </si>
  <si>
    <t>given</t>
  </si>
  <si>
    <t>!Patient</t>
  </si>
  <si>
    <t>address</t>
  </si>
  <si>
    <t>telecom</t>
  </si>
  <si>
    <t>patient</t>
  </si>
  <si>
    <t>reference</t>
  </si>
  <si>
    <t>class,type</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</si>
  <si>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</si>
  <si>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</si>
  <si>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</si>
  <si>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</si>
  <si>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</si>
  <si>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</si>
  <si>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</si>
  <si>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</si>
  <si>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</si>
  <si>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</si>
  <si>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</si>
  <si>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</si>
  <si>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</si>
  <si>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</si>
  <si>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</si>
  <si>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</si>
  <si>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</si>
  <si>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</si>
  <si>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</si>
  <si>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</si>
  <si>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</si>
  <si>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</si>
  <si>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</si>
  <si>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</si>
  <si>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</si>
  <si>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</si>
  <si>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</si>
  <si>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</si>
  <si>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</si>
  <si>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</si>
  <si>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</si>
  <si>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</si>
  <si>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</si>
  <si>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</si>
  <si>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</si>
  <si>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</si>
  <si>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</si>
  <si>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</si>
  <si>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</si>
  <si>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</si>
  <si>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</si>
  <si>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</si>
  <si>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</si>
  <si>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category</t>
  </si>
  <si>
    <t>Index</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</si>
  <si>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</si>
  <si>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</si>
  <si>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</si>
  <si>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</si>
  <si>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</si>
  <si>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</si>
  <si>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</si>
  <si>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</si>
  <si>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</si>
  <si>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</si>
  <si>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</si>
  <si>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</si>
  <si>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support searching for all *active* conditions for a patient</t>
  </si>
  <si>
    <t xml:space="preserve">Fetches a bundle of all Condition resources for the specified patient and date. </t>
  </si>
  <si>
    <t>!Encounter</t>
  </si>
  <si>
    <t>!Questionnaire</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</si>
  <si>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</si>
  <si>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</si>
  <si>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</si>
  <si>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</si>
  <si>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</si>
  <si>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</si>
  <si>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</si>
  <si>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</si>
  <si>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</si>
  <si>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</si>
  <si>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</si>
  <si>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support searching for a patient by a string match of any part of name and gender</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</si>
  <si>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</si>
  <si>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</si>
  <si>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</si>
  <si>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</si>
  <si>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</si>
  <si>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</si>
  <si>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</si>
  <si>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</si>
  <si>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</si>
  <si>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</si>
  <si>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</si>
  <si>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</si>
  <si>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</si>
  <si>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</si>
  <si>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</si>
  <si>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</si>
  <si>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</si>
  <si>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</si>
  <si>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</si>
  <si>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</si>
  <si>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</si>
  <si>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</si>
  <si>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</si>
  <si>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</si>
  <si>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</si>
  <si>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</si>
  <si>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</si>
  <si>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</si>
  <si>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</si>
  <si>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</si>
  <si>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</si>
  <si>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</si>
  <si>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</si>
  <si>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</si>
  <si>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</si>
  <si>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</si>
  <si>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support searching a patient based on text address</t>
  </si>
  <si>
    <t>support searching a patient based on contact information such as phone number or email address</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</si>
  <si>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</si>
  <si>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</si>
  <si>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</si>
  <si>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</si>
  <si>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</si>
  <si>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</si>
  <si>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</si>
  <si>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</si>
  <si>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</si>
  <si>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</si>
  <si>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</si>
  <si>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</si>
  <si>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</si>
  <si>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</si>
  <si>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</si>
  <si>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</si>
  <si>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</si>
  <si>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</si>
  <si>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</si>
  <si>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</si>
  <si>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</si>
  <si>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</si>
  <si>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</si>
  <si>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</si>
  <si>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</si>
  <si>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</si>
  <si>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</si>
  <si>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</si>
  <si>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</si>
  <si>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</si>
  <si>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</si>
  <si>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</si>
  <si>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</si>
  <si>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</si>
  <si>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</si>
  <si>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</si>
  <si>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</si>
  <si>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</si>
  <si>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</si>
  <si>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Organization</t>
  </si>
  <si>
    <t>Practitioner</t>
  </si>
  <si>
    <t>PractitionerRole</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</si>
  <si>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</si>
  <si>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</si>
  <si>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</si>
  <si>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</si>
  <si>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</si>
  <si>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</si>
  <si>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</si>
  <si>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</si>
  <si>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</si>
  <si>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</si>
  <si>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</si>
  <si>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</si>
  <si>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</si>
  <si>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</si>
  <si>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</si>
  <si>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</si>
  <si>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</si>
  <si>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</si>
  <si>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</si>
  <si>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</si>
  <si>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</si>
  <si>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</si>
  <si>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</si>
  <si>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</si>
  <si>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</si>
  <si>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</si>
  <si>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</si>
  <si>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</si>
  <si>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</si>
  <si>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</si>
  <si>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</si>
  <si>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</si>
  <si>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</si>
  <si>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</si>
  <si>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</si>
  <si>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</si>
  <si>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</si>
  <si>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</si>
  <si>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</si>
  <si>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</si>
  <si>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</si>
  <si>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</si>
  <si>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</si>
  <si>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</si>
  <si>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</si>
  <si>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</si>
  <si>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</si>
  <si>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</si>
  <si>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</si>
  <si>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</si>
  <si>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</si>
  <si>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</si>
  <si>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</si>
  <si>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</si>
  <si>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conf_Organization</t>
  </si>
  <si>
    <t>conf_Practitioner</t>
  </si>
  <si>
    <t>conf_PractitionerRole</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</si>
  <si>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</si>
  <si>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</si>
  <si>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</si>
  <si>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</si>
  <si>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</si>
  <si>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</si>
  <si>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</si>
  <si>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</si>
  <si>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</si>
  <si>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</si>
  <si>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</si>
  <si>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</si>
  <si>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</si>
  <si>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</si>
  <si>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</si>
  <si>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</si>
  <si>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</si>
  <si>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</si>
  <si>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</si>
  <si>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</si>
  <si>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</si>
  <si>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</si>
  <si>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</si>
  <si>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</si>
  <si>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</si>
  <si>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1. See the [General Security Considerations](security.html) section for requirements and recommendations.
1. A server **SHALL** reject any unauthorized requests by returning an `HTTP 401` unauthorized response code.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</si>
  <si>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</si>
  <si>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</si>
  <si>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</si>
  <si>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</si>
  <si>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</si>
  <si>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</si>
  <si>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</si>
  <si>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</si>
  <si>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</si>
  <si>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</si>
  <si>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</si>
  <si>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</si>
  <si>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</si>
  <si>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</si>
  <si>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Fetches a bundle of all MedicationRequest resources for the specified patient and intent code = `order`</t>
  </si>
  <si>
    <t>Fetches a bundle of all MedicationRequest resources for the specified patient and intent  code = `order` and status</t>
  </si>
  <si>
    <t>Fetches a bundle of all MedicationRequest resources for the specified patient and intent  code = `order` and authoredon date</t>
  </si>
  <si>
    <t>Fetches a bundle of all MedicationRequest resources for the specified patient and intent  code = `order` and encounter</t>
  </si>
  <si>
    <t>http://hl7.org/fhir/us/core/StructureDefinition/us-core-implantable-device</t>
  </si>
  <si>
    <t>doc</t>
  </si>
  <si>
    <t>transaction</t>
  </si>
  <si>
    <t>batch</t>
  </si>
  <si>
    <t>search-system</t>
  </si>
  <si>
    <t>history-system</t>
  </si>
  <si>
    <t>!MedicationStatement</t>
  </si>
  <si>
    <t>Fetches a bundle of all AllergyIntolerance resources for the specified patient and status code.  This will not return any "entered in error" resources because of the conditional presence of the clinicalStatus element.</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</si>
  <si>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</si>
  <si>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intent=order</t>
  </si>
  <si>
    <t>GET [base]/MedicationRequest?patient=14676&amp;intent=order~GET [base]/MedicationRequest?patient=14676&amp;intent=order&amp;_include=MedicationRequest:medication</t>
  </si>
  <si>
    <t>GET [base]/MedicationRequest?patient=1137192&amp;intent=order&amp;status=active~GET [base]/MedicationRequest?patient=1137192&amp;intent=order&amp;status=active&amp;_include=MedicationRequest:medication</t>
  </si>
  <si>
    <t>GET [base]/MedicationRequest?patient=1137192&amp;intent=order&amp;status=active&amp;encounter=Encounter/123~GET [base]/MedicationRequest?patient=1137192&amp;intent=order&amp;status=active&amp;&amp;encounter=Encounter/123&amp;_include=MedicationRequest:medication</t>
  </si>
  <si>
    <t>GET [base]/MedicationRequest?patient=1137192&amp;intent=order&amp;authoredon=ge2019~GET [base]/MedicationRequest?patient=1137192&amp;intent=order&amp;authoredon=ge2019&amp;_include=MedicationRequest:medication</t>
  </si>
  <si>
    <t>fhirVersion</t>
  </si>
  <si>
    <t>4.0.0</t>
  </si>
  <si>
    <t>1.0.0</t>
  </si>
  <si>
    <t>davinci-pdex-plan-net</t>
  </si>
  <si>
    <t>http://hl7.org/fhir/us/davinci-pdex-plan-net</t>
  </si>
  <si>
    <t>The Plan-Net  Server **SHALL**:
1. Support all profiles defined in this Implementation Guide..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Plan-Net interactions.
The Plan-Net  Server **SHOULD**:
1. Support xml source formats for all Plan-Net  interactions.
1. Identify the Plan-Net  profiles supported as part of the FHIR `meta.profile` attribute for each instance.</t>
  </si>
  <si>
    <t>http://hl7.org/fhir/us/davinci-pdex-plan-net/StructureDefinition/plannet-Endpoint</t>
  </si>
  <si>
    <t>http://hl7.org/fhir/us/davinci-pdex-plan-net/StructureDefinition/plannet-HealthcareService</t>
  </si>
  <si>
    <t>http://hl7.org/fhir/us/davinci-pdex-plan-net/StructureDefinition/plannet-InsurancePlan</t>
  </si>
  <si>
    <t>http://hl7.org/fhir/us/davinci-pdex-plan-net/StructureDefinition/plannet-Location</t>
  </si>
  <si>
    <t>http://hl7.org/fhir/us/davinci-pdex-plan-net/StructureDefinition/plannet-Network</t>
  </si>
  <si>
    <t>http://hl7.org/fhir/us/davinci-pdex-plan-net/StructureDefinition/plannet-Organization</t>
  </si>
  <si>
    <t>http://hl7.org/fhir/us/davinci-pdex-plan-net/StructureDefinition/plannet-OrganizationAffiliation</t>
  </si>
  <si>
    <t>http://hl7.org/fhir/us/davinci-pdex-plan-net/StructureDefinition/plannet-Practitioner</t>
  </si>
  <si>
    <t>http://hl7.org/fhir/us/davinci-pdex-plan-net/StructureDefinition/plannet-PractitionerRole</t>
  </si>
  <si>
    <t>Plan-Net Endpoint</t>
  </si>
  <si>
    <t>Plan-Net HealthcareService</t>
  </si>
  <si>
    <t>Plan-Net InsurancePlan</t>
  </si>
  <si>
    <t>Plan-Net Location</t>
  </si>
  <si>
    <t>Plan-Net Network</t>
  </si>
  <si>
    <t>Plan-Net Organization</t>
  </si>
  <si>
    <t>Plan-Net OrganizationAffiliation</t>
  </si>
  <si>
    <t>Plan-Net Practitioner</t>
  </si>
  <si>
    <t>Plan-Net PractitionerRole</t>
  </si>
  <si>
    <t>Endpoint</t>
  </si>
  <si>
    <t>HealthcareService</t>
  </si>
  <si>
    <t>InsurancePlan</t>
  </si>
  <si>
    <t>OrganizationAffiliation</t>
  </si>
  <si>
    <t>Endpoint:managingOrganization</t>
  </si>
  <si>
    <t>HealthcareService:location, HealthcareService:coverageArea, HealthcareService:endpoint</t>
  </si>
  <si>
    <t>InsurancePlan:administeredBy, InsurancePlan:ownedBy, insurancePlan:coverageArea, InsurancePlan:plan.network, InsurancePlan:plan.coverageArea, InsurancePlan.endpoint</t>
  </si>
  <si>
    <t>insurancePlan:plan.network</t>
  </si>
  <si>
    <t>Location:endpoint, Location:managingOrganization, Location.partOf</t>
  </si>
  <si>
    <t>Location:managingOrganization, Location.partOf</t>
  </si>
  <si>
    <t>Organization.partof, Organization.endpoint</t>
  </si>
  <si>
    <t>Organization:part of</t>
  </si>
  <si>
    <t>OrganizationAffiliation:primaryOrganization, OrganizationAffiliation:participatingOrganization, OrganizationAffiliation.location, OrganizationAffiliation:healthcareService, OrganizationAffiliation:endpoint</t>
  </si>
  <si>
    <t>OrganizationAffiliation:primaryOrganization, OrganizationAffiliation:participatingOrganization, OrganizationAffiliation.location, OrganizationAffiliation:healthcareService</t>
  </si>
  <si>
    <t>Practitioner:endpoint,</t>
  </si>
  <si>
    <t>PractitionerRole:practitioner, PractitionerRole:organization, PractitionerRole:location, PractitionerRole:network, PractitionerRole:healthcareservice, PractitionerRole:network, PractitionerRole:endpoint</t>
  </si>
  <si>
    <t>PractitionerRole:practitioner, PractitionerRole:organization, PractitionerRole:location, PractitionerRole:network, PractitionerRole:healthcareservice, PractitionerRole:network</t>
  </si>
  <si>
    <t>SHOULD NOT</t>
  </si>
  <si>
    <t>conf_Endpoint</t>
  </si>
  <si>
    <t>conf_HealthcareService</t>
  </si>
  <si>
    <t>conf_InsurancePlan</t>
  </si>
  <si>
    <t>conf_Network</t>
  </si>
  <si>
    <t>managingOrganization</t>
  </si>
  <si>
    <t>location</t>
  </si>
  <si>
    <t>coverageArea</t>
  </si>
  <si>
    <t>providedBy</t>
  </si>
  <si>
    <t>organization</t>
  </si>
  <si>
    <t>InsurancePLan</t>
  </si>
  <si>
    <t>administeredBy</t>
  </si>
  <si>
    <t>ownedBy</t>
  </si>
  <si>
    <t>network</t>
  </si>
  <si>
    <t>partOf</t>
  </si>
  <si>
    <t>part of</t>
  </si>
  <si>
    <t>primaryOrganization</t>
  </si>
  <si>
    <t>participatingOrganization</t>
  </si>
  <si>
    <t>healthcareService</t>
  </si>
  <si>
    <t xml:space="preserve">network </t>
  </si>
  <si>
    <t>practitioner</t>
  </si>
  <si>
    <t>insurancePlan</t>
  </si>
  <si>
    <t xml:space="preserve">Practitioner </t>
  </si>
  <si>
    <t>special</t>
  </si>
  <si>
    <t>specialty</t>
  </si>
  <si>
    <t>coverage.benefit.type</t>
  </si>
  <si>
    <t>coverage.type</t>
  </si>
  <si>
    <t>plan.identifier</t>
  </si>
  <si>
    <t>plan.type</t>
  </si>
  <si>
    <t>role</t>
  </si>
  <si>
    <t>address-city</t>
  </si>
  <si>
    <t>address-country</t>
  </si>
  <si>
    <t>near</t>
  </si>
  <si>
    <t>Location.position</t>
  </si>
  <si>
    <t>http://hl7.org/fhir/location.html#positional</t>
  </si>
  <si>
    <t>conf_Location</t>
  </si>
  <si>
    <t>conf_OrganizationAffiliation</t>
  </si>
  <si>
    <t>This Section describes the expected capabilities of the Plan-Net Server actor which is responsible for providing responses to the queries submitted by the Plan-Net Requestors. The complete list of FHIR profiles, RESTful operations, and search parameters supported by Plan-Net Servers are defined. Systems implementing this capability statement should meet the [CMS FInal Rule requirement for provider directory access].  Plan-Net  Clients have the option of choosing from this list to access necessary data based on their local use cases and other contextual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</si>
</sst>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006400"/>
      <name val="Courier New"/>
      <family val="3"/>
    </font>
    <font>
      <sz val="10"/>
      <color theme="1"/>
      <name val="Arial Unicode MS"/>
      <family val="2"/>
    </font>
    <font>
      <u/>
      <sz val="11"/>
      <color theme="10"/>
      <name val="Calibri"/>
      <family val="2"/>
      <scheme val="minor"/>
    </font>
    <font>
      <sz val="12"/>
      <color theme="1"/>
      <name val="Monaco"/>
      <family val="2"/>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1" fillId="0" borderId="1"/>
    <xf numFmtId="0" fontId="11" fillId="0" borderId="0" applyNumberFormat="0" applyFill="0" applyBorder="0" applyAlignment="0" applyProtection="0"/>
  </cellStyleXfs>
  <cellXfs count="27">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9" fillId="0" borderId="2" xfId="0" applyFont="1" applyBorder="1" applyAlignment="1">
      <alignment vertical="center"/>
    </xf>
    <xf numFmtId="0" fontId="10" fillId="0" borderId="0" xfId="0" applyFont="1"/>
    <xf numFmtId="0" fontId="11" fillId="0" borderId="0" xfId="2" applyFill="1"/>
    <xf numFmtId="0" fontId="12" fillId="0" borderId="0" xfId="0" applyFont="1"/>
    <xf numFmtId="0" fontId="12" fillId="0" borderId="0" xfId="2" applyFont="1"/>
    <xf numFmtId="0" fontId="15" fillId="0" borderId="1" xfId="1" applyFont="1"/>
    <xf numFmtId="0" fontId="16" fillId="0" borderId="0" xfId="0" applyFont="1"/>
    <xf numFmtId="0" fontId="0" fillId="2" borderId="0" xfId="0" applyFill="1"/>
    <xf numFmtId="0" fontId="16" fillId="2" borderId="0" xfId="0" applyFont="1" applyFill="1"/>
    <xf numFmtId="0" fontId="2" fillId="2" borderId="0" xfId="0" applyFont="1" applyFill="1"/>
    <xf numFmtId="0" fontId="2" fillId="2" borderId="0" xfId="0" applyFont="1" applyFill="1" applyAlignment="1">
      <alignment wrapText="1"/>
    </xf>
    <xf numFmtId="0" fontId="3" fillId="2" borderId="0" xfId="0" applyFont="1" applyFill="1"/>
    <xf numFmtId="0" fontId="11" fillId="0" borderId="0" xfId="2"/>
    <xf numFmtId="0" fontId="17" fillId="0" borderId="0" xfId="0" applyFont="1"/>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us/davinci-pdex-plan-net"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hl7.org/fhir/us/davinci-pdex-plan-net/StructureDefinition/plannet-PractitionerRole" TargetMode="External"/><Relationship Id="rId3" Type="http://schemas.openxmlformats.org/officeDocument/2006/relationships/hyperlink" Target="http://hl7.org/fhir/us/davinci-pdex-plan-net/StructureDefinition/plannet-Location" TargetMode="External"/><Relationship Id="rId7" Type="http://schemas.openxmlformats.org/officeDocument/2006/relationships/hyperlink" Target="http://hl7.org/fhir/us/davinci-pdex-plan-net/StructureDefinition/plannet-Practitioner" TargetMode="External"/><Relationship Id="rId2" Type="http://schemas.openxmlformats.org/officeDocument/2006/relationships/hyperlink" Target="http://hl7.org/fhir/us/davinci-pdex-plan-net/StructureDefinition/plannet-InsurancePlan" TargetMode="External"/><Relationship Id="rId1" Type="http://schemas.openxmlformats.org/officeDocument/2006/relationships/hyperlink" Target="http://hl7.org/fhir/us/davinci-pdex-plan-net/StructureDefinition/plannet-HealthcareService" TargetMode="External"/><Relationship Id="rId6" Type="http://schemas.openxmlformats.org/officeDocument/2006/relationships/hyperlink" Target="http://hl7.org/fhir/us/davinci-pdex-plan-net/StructureDefinition/plannet-OrganizationAffiliation" TargetMode="External"/><Relationship Id="rId5" Type="http://schemas.openxmlformats.org/officeDocument/2006/relationships/hyperlink" Target="http://hl7.org/fhir/us/davinci-pdex-plan-net/StructureDefinition/plannet-Organization" TargetMode="External"/><Relationship Id="rId4" Type="http://schemas.openxmlformats.org/officeDocument/2006/relationships/hyperlink" Target="http://hl7.org/fhir/us/davinci-pdex-plan-net/StructureDefinition/plannet-Network" TargetMode="Externa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hl7.org/fhir/location.html" TargetMode="Externa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topLeftCell="A5" workbookViewId="0">
      <selection activeCell="B5" sqref="B5"/>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ht="16" x14ac:dyDescent="0.2">
      <c r="A2" t="s">
        <v>2</v>
      </c>
      <c r="B2" s="9" t="s">
        <v>346</v>
      </c>
    </row>
    <row r="3" spans="1:2" s="1" customFormat="1" x14ac:dyDescent="0.2">
      <c r="A3" s="1" t="s">
        <v>64</v>
      </c>
      <c r="B3" s="1" t="s">
        <v>345</v>
      </c>
    </row>
    <row r="4" spans="1:2" s="1" customFormat="1" x14ac:dyDescent="0.2">
      <c r="A4" s="1" t="s">
        <v>343</v>
      </c>
      <c r="B4" s="1" t="s">
        <v>344</v>
      </c>
    </row>
    <row r="5" spans="1:2" ht="105" customHeight="1" x14ac:dyDescent="0.2">
      <c r="A5" t="s">
        <v>3</v>
      </c>
      <c r="B5" s="2" t="s">
        <v>421</v>
      </c>
    </row>
    <row r="6" spans="1:2" x14ac:dyDescent="0.2">
      <c r="A6" t="s">
        <v>4</v>
      </c>
      <c r="B6" s="15" t="s">
        <v>347</v>
      </c>
    </row>
    <row r="7" spans="1:2" x14ac:dyDescent="0.2">
      <c r="A7" t="s">
        <v>5</v>
      </c>
      <c r="B7" t="s">
        <v>6</v>
      </c>
    </row>
    <row r="8" spans="1:2" ht="351.75" customHeight="1" x14ac:dyDescent="0.2">
      <c r="A8" t="s">
        <v>7</v>
      </c>
      <c r="B8" s="2" t="s">
        <v>348</v>
      </c>
    </row>
    <row r="9" spans="1:2" ht="103.5" customHeight="1" x14ac:dyDescent="0.2">
      <c r="A9" t="s">
        <v>8</v>
      </c>
      <c r="B9" s="3" t="s">
        <v>310</v>
      </c>
    </row>
  </sheetData>
  <hyperlinks>
    <hyperlink ref="B6" r:id="rId1" xr:uid="{C5262738-4197-384F-9F2F-68AAA3C8851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baseColWidth="10" defaultColWidth="8.83203125" defaultRowHeight="15" x14ac:dyDescent="0.2"/>
  <sheetData>
    <row r="1" spans="1:2" x14ac:dyDescent="0.2">
      <c r="A1" t="s">
        <v>25</v>
      </c>
      <c r="B1"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
  <sheetViews>
    <sheetView topLeftCell="A2" workbookViewId="0">
      <selection activeCell="D5" sqref="D5"/>
    </sheetView>
  </sheetViews>
  <sheetFormatPr baseColWidth="10" defaultColWidth="8.83203125" defaultRowHeight="15" x14ac:dyDescent="0.2"/>
  <cols>
    <col min="1" max="1" width="114.6640625" style="1" customWidth="1"/>
    <col min="2" max="2" width="60.5" style="1" bestFit="1" customWidth="1"/>
    <col min="3" max="3" width="20.1640625" style="1" customWidth="1"/>
    <col min="4" max="4" width="16.1640625" style="1" customWidth="1"/>
  </cols>
  <sheetData>
    <row r="1" spans="1:6" ht="16" x14ac:dyDescent="0.2">
      <c r="A1" s="16" t="s">
        <v>9</v>
      </c>
      <c r="B1" t="s">
        <v>10</v>
      </c>
      <c r="C1" t="s">
        <v>11</v>
      </c>
      <c r="D1" t="s">
        <v>12</v>
      </c>
    </row>
    <row r="2" spans="1:6" ht="16" x14ac:dyDescent="0.2">
      <c r="A2" s="16" t="s">
        <v>349</v>
      </c>
      <c r="B2" t="s">
        <v>358</v>
      </c>
      <c r="C2" t="s">
        <v>13</v>
      </c>
      <c r="D2" t="s">
        <v>367</v>
      </c>
      <c r="F2" s="1"/>
    </row>
    <row r="3" spans="1:6" ht="16" x14ac:dyDescent="0.2">
      <c r="A3" s="17" t="s">
        <v>350</v>
      </c>
      <c r="B3" t="s">
        <v>359</v>
      </c>
      <c r="C3" t="s">
        <v>13</v>
      </c>
      <c r="D3" t="s">
        <v>368</v>
      </c>
      <c r="F3" s="1"/>
    </row>
    <row r="4" spans="1:6" ht="16" x14ac:dyDescent="0.2">
      <c r="A4" s="17" t="s">
        <v>351</v>
      </c>
      <c r="B4" s="1" t="s">
        <v>360</v>
      </c>
      <c r="C4" s="1" t="s">
        <v>13</v>
      </c>
      <c r="D4" s="1" t="s">
        <v>369</v>
      </c>
      <c r="F4" s="1"/>
    </row>
    <row r="5" spans="1:6" ht="16" x14ac:dyDescent="0.2">
      <c r="A5" s="17" t="s">
        <v>352</v>
      </c>
      <c r="B5" s="1" t="s">
        <v>361</v>
      </c>
      <c r="C5" s="1" t="s">
        <v>13</v>
      </c>
      <c r="D5" s="1" t="s">
        <v>224</v>
      </c>
      <c r="F5" s="1"/>
    </row>
    <row r="6" spans="1:6" ht="16" x14ac:dyDescent="0.2">
      <c r="A6" s="17" t="s">
        <v>353</v>
      </c>
      <c r="B6" s="1" t="s">
        <v>362</v>
      </c>
      <c r="C6" s="1" t="s">
        <v>13</v>
      </c>
      <c r="D6" s="1" t="s">
        <v>225</v>
      </c>
      <c r="F6" s="1"/>
    </row>
    <row r="7" spans="1:6" ht="16" x14ac:dyDescent="0.2">
      <c r="A7" s="17" t="s">
        <v>354</v>
      </c>
      <c r="B7" s="1" t="s">
        <v>363</v>
      </c>
      <c r="C7" s="1" t="s">
        <v>13</v>
      </c>
      <c r="D7" s="1" t="s">
        <v>225</v>
      </c>
      <c r="F7" s="1"/>
    </row>
    <row r="8" spans="1:6" ht="16" x14ac:dyDescent="0.2">
      <c r="A8" s="17" t="s">
        <v>355</v>
      </c>
      <c r="B8" s="1" t="s">
        <v>364</v>
      </c>
      <c r="C8" s="1" t="s">
        <v>13</v>
      </c>
      <c r="D8" s="1" t="s">
        <v>370</v>
      </c>
      <c r="F8" s="1"/>
    </row>
    <row r="9" spans="1:6" ht="16" x14ac:dyDescent="0.2">
      <c r="A9" s="17" t="s">
        <v>356</v>
      </c>
      <c r="B9" s="1" t="s">
        <v>365</v>
      </c>
      <c r="C9" s="1" t="s">
        <v>13</v>
      </c>
      <c r="D9" s="1" t="s">
        <v>226</v>
      </c>
      <c r="F9" s="1"/>
    </row>
    <row r="10" spans="1:6" ht="17" thickBot="1" x14ac:dyDescent="0.25">
      <c r="A10" s="17" t="s">
        <v>357</v>
      </c>
      <c r="B10" s="1" t="s">
        <v>366</v>
      </c>
      <c r="C10" s="1" t="s">
        <v>13</v>
      </c>
      <c r="D10" s="1" t="s">
        <v>227</v>
      </c>
      <c r="F10" s="1"/>
    </row>
    <row r="11" spans="1:6" ht="16" thickBot="1" x14ac:dyDescent="0.25">
      <c r="A11" s="13"/>
    </row>
  </sheetData>
  <hyperlinks>
    <hyperlink ref="A3" r:id="rId1" xr:uid="{AD7EB446-F8CE-E440-9BC1-45AE28F1710D}"/>
    <hyperlink ref="A4" r:id="rId2" xr:uid="{FDBA747B-3A55-8B4C-9D1D-F5E410FD3AB9}"/>
    <hyperlink ref="A5" r:id="rId3" xr:uid="{FE0DA28B-A20B-CB48-A988-AD8EC1321588}"/>
    <hyperlink ref="A6" r:id="rId4" xr:uid="{463365E0-F6AF-F942-BD35-0CFAD757EF8E}"/>
    <hyperlink ref="A7" r:id="rId5" xr:uid="{C37E09B9-0D4D-FC45-AC4A-580E2EF6301D}"/>
    <hyperlink ref="A8" r:id="rId6" xr:uid="{60694DD8-90C2-9341-8F59-575EB75BB08C}"/>
    <hyperlink ref="A9" r:id="rId7" xr:uid="{99DD3FB6-48B0-1141-8947-5219FD0869E6}"/>
    <hyperlink ref="A10" r:id="rId8" xr:uid="{FE2B0CC9-97D3-644C-B6BB-7C38E9CD1006}"/>
  </hyperlinks>
  <pageMargins left="0.7" right="0.7" top="0.75" bottom="0.75" header="0.3" footer="0.3"/>
  <pageSetup orientation="portrait" horizontalDpi="1200" verticalDpi="1200" r:id="rId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7"/>
  <sheetViews>
    <sheetView workbookViewId="0">
      <pane xSplit="1" ySplit="1" topLeftCell="H2" activePane="bottomRight" state="frozen"/>
      <selection pane="topRight" activeCell="B1" sqref="B1"/>
      <selection pane="bottomLeft" activeCell="A2" sqref="A2"/>
      <selection pane="bottomRight" activeCell="A18" sqref="A18"/>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11.33203125" style="1" customWidth="1"/>
    <col min="5" max="12" width="17.5" style="1" customWidth="1"/>
    <col min="13" max="13" width="20.5" style="1" customWidth="1"/>
    <col min="14" max="17" width="17.5" style="1" customWidth="1"/>
    <col min="18" max="19" width="20.5" style="1" customWidth="1"/>
    <col min="20" max="23" width="38.83203125" style="1" bestFit="1" customWidth="1"/>
    <col min="24" max="24" width="72.83203125" style="1" customWidth="1"/>
  </cols>
  <sheetData>
    <row r="1" spans="1:24" ht="25.5" customHeight="1" thickBot="1" x14ac:dyDescent="0.25">
      <c r="A1" t="s">
        <v>14</v>
      </c>
      <c r="B1" t="s">
        <v>15</v>
      </c>
      <c r="C1" s="2" t="s">
        <v>7</v>
      </c>
      <c r="D1" t="s">
        <v>16</v>
      </c>
      <c r="E1" s="1" t="s">
        <v>296</v>
      </c>
      <c r="F1" t="s">
        <v>17</v>
      </c>
      <c r="G1" s="1" t="s">
        <v>297</v>
      </c>
      <c r="H1" t="s">
        <v>18</v>
      </c>
      <c r="I1" s="1" t="s">
        <v>298</v>
      </c>
      <c r="J1" s="1" t="s">
        <v>290</v>
      </c>
      <c r="K1" s="1" t="s">
        <v>299</v>
      </c>
      <c r="L1" s="1" t="s">
        <v>291</v>
      </c>
      <c r="M1" s="1" t="s">
        <v>300</v>
      </c>
      <c r="N1" s="1" t="s">
        <v>294</v>
      </c>
      <c r="O1" s="1" t="s">
        <v>301</v>
      </c>
      <c r="P1" s="1" t="s">
        <v>295</v>
      </c>
      <c r="Q1" s="1" t="s">
        <v>302</v>
      </c>
      <c r="R1" t="s">
        <v>19</v>
      </c>
      <c r="S1" s="1" t="s">
        <v>303</v>
      </c>
      <c r="T1" s="4" t="s">
        <v>267</v>
      </c>
      <c r="U1" s="4" t="s">
        <v>268</v>
      </c>
      <c r="V1" s="4" t="s">
        <v>292</v>
      </c>
      <c r="W1" s="4" t="s">
        <v>293</v>
      </c>
      <c r="X1" t="s">
        <v>20</v>
      </c>
    </row>
    <row r="2" spans="1:24" ht="25.5" customHeight="1" thickTop="1" x14ac:dyDescent="0.25">
      <c r="A2" s="1" t="s">
        <v>367</v>
      </c>
      <c r="B2" t="s">
        <v>13</v>
      </c>
      <c r="C2" s="3"/>
      <c r="D2"/>
      <c r="F2"/>
      <c r="R2" t="s">
        <v>21</v>
      </c>
      <c r="S2" s="1" t="s">
        <v>65</v>
      </c>
      <c r="T2" s="1" t="s">
        <v>371</v>
      </c>
      <c r="V2" s="14"/>
      <c r="W2" s="14"/>
      <c r="X2"/>
    </row>
    <row r="3" spans="1:24" ht="25.5" customHeight="1" x14ac:dyDescent="0.25">
      <c r="A3" s="1" t="s">
        <v>368</v>
      </c>
      <c r="B3" s="1" t="s">
        <v>13</v>
      </c>
      <c r="R3" s="1" t="s">
        <v>21</v>
      </c>
      <c r="S3" s="1" t="s">
        <v>65</v>
      </c>
      <c r="T3" s="1" t="s">
        <v>372</v>
      </c>
      <c r="V3" s="14"/>
      <c r="W3" s="14"/>
    </row>
    <row r="4" spans="1:24" ht="25.5" customHeight="1" x14ac:dyDescent="0.25">
      <c r="A4" s="1" t="s">
        <v>369</v>
      </c>
      <c r="B4" s="1" t="s">
        <v>13</v>
      </c>
      <c r="R4" s="1" t="s">
        <v>21</v>
      </c>
      <c r="S4" s="1" t="s">
        <v>65</v>
      </c>
      <c r="T4" s="1" t="s">
        <v>373</v>
      </c>
      <c r="V4" s="14" t="s">
        <v>374</v>
      </c>
      <c r="W4" s="14"/>
    </row>
    <row r="5" spans="1:24" ht="25.5" customHeight="1" x14ac:dyDescent="0.25">
      <c r="A5" s="1" t="s">
        <v>224</v>
      </c>
      <c r="B5" s="1" t="s">
        <v>13</v>
      </c>
      <c r="R5" s="1" t="s">
        <v>21</v>
      </c>
      <c r="S5" s="1" t="s">
        <v>65</v>
      </c>
      <c r="T5" s="1" t="s">
        <v>375</v>
      </c>
      <c r="V5" s="1" t="s">
        <v>376</v>
      </c>
      <c r="W5" s="14"/>
      <c r="X5"/>
    </row>
    <row r="6" spans="1:24" ht="25.5" customHeight="1" x14ac:dyDescent="0.25">
      <c r="A6" s="1" t="s">
        <v>225</v>
      </c>
      <c r="B6" s="1" t="s">
        <v>13</v>
      </c>
      <c r="R6" s="1" t="s">
        <v>21</v>
      </c>
      <c r="S6" s="1" t="s">
        <v>65</v>
      </c>
      <c r="T6" s="1" t="s">
        <v>377</v>
      </c>
      <c r="V6" s="14" t="s">
        <v>378</v>
      </c>
      <c r="W6" s="14"/>
    </row>
    <row r="7" spans="1:24" ht="25.5" customHeight="1" x14ac:dyDescent="0.25">
      <c r="A7" s="1" t="s">
        <v>225</v>
      </c>
      <c r="B7" s="1" t="s">
        <v>13</v>
      </c>
      <c r="R7" s="1" t="s">
        <v>21</v>
      </c>
      <c r="S7" s="1" t="s">
        <v>65</v>
      </c>
      <c r="V7" s="14"/>
      <c r="W7" s="14"/>
    </row>
    <row r="8" spans="1:24" ht="25.5" customHeight="1" x14ac:dyDescent="0.25">
      <c r="A8" s="1" t="s">
        <v>370</v>
      </c>
      <c r="B8" s="1" t="s">
        <v>13</v>
      </c>
      <c r="R8" s="1" t="s">
        <v>21</v>
      </c>
      <c r="S8" s="1" t="s">
        <v>65</v>
      </c>
      <c r="T8" s="1" t="s">
        <v>379</v>
      </c>
      <c r="V8" s="1" t="s">
        <v>380</v>
      </c>
      <c r="W8" s="14"/>
    </row>
    <row r="9" spans="1:24" ht="25.5" customHeight="1" x14ac:dyDescent="0.25">
      <c r="A9" s="1" t="s">
        <v>226</v>
      </c>
      <c r="B9" s="1" t="s">
        <v>13</v>
      </c>
      <c r="R9" s="1" t="s">
        <v>21</v>
      </c>
      <c r="S9" s="1" t="s">
        <v>65</v>
      </c>
      <c r="T9" s="1" t="s">
        <v>381</v>
      </c>
      <c r="V9" s="14"/>
      <c r="W9" s="14"/>
    </row>
    <row r="10" spans="1:24" ht="25.5" customHeight="1" x14ac:dyDescent="0.25">
      <c r="A10" s="1" t="s">
        <v>227</v>
      </c>
      <c r="B10" s="1" t="s">
        <v>13</v>
      </c>
      <c r="R10" s="1" t="s">
        <v>21</v>
      </c>
      <c r="S10" s="1" t="s">
        <v>65</v>
      </c>
      <c r="T10" s="1" t="s">
        <v>382</v>
      </c>
      <c r="V10" s="1" t="s">
        <v>383</v>
      </c>
      <c r="W10" s="14"/>
    </row>
    <row r="11" spans="1:24" ht="25.5" customHeight="1" x14ac:dyDescent="0.25">
      <c r="V11" s="14"/>
      <c r="W11" s="14"/>
    </row>
    <row r="12" spans="1:24" ht="25.5" customHeight="1" x14ac:dyDescent="0.2">
      <c r="A12"/>
    </row>
    <row r="13" spans="1:24" ht="25.5" customHeight="1" x14ac:dyDescent="0.2">
      <c r="A13"/>
    </row>
    <row r="44" spans="20:23" ht="25.5" customHeight="1" x14ac:dyDescent="0.2">
      <c r="T44" s="6"/>
      <c r="V44" s="6"/>
      <c r="W44" s="6"/>
    </row>
    <row r="47" spans="20:23" ht="25.5" customHeight="1" x14ac:dyDescent="0.2">
      <c r="W47" s="6"/>
    </row>
  </sheetData>
  <sortState xmlns:xlrd2="http://schemas.microsoft.com/office/spreadsheetml/2017/richdata2" ref="A2:A11">
    <sortCondition ref="A2:A11"/>
  </sortState>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x14ac:dyDescent="0.2">
      <c r="A1" t="s">
        <v>25</v>
      </c>
      <c r="B1" t="s">
        <v>26</v>
      </c>
      <c r="C1" t="s">
        <v>14</v>
      </c>
      <c r="D1" t="s">
        <v>27</v>
      </c>
      <c r="E1" t="s">
        <v>7</v>
      </c>
    </row>
    <row r="2" spans="1:5" x14ac:dyDescent="0.2">
      <c r="E2"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2"/>
  <sheetViews>
    <sheetView tabSelected="1" workbookViewId="0">
      <pane xSplit="1" ySplit="1" topLeftCell="B2" activePane="bottomRight" state="frozen"/>
      <selection pane="topRight" activeCell="B1" sqref="B1"/>
      <selection pane="bottomLeft" activeCell="A2" sqref="A2"/>
      <selection pane="bottomRight" activeCell="C6" sqref="C6:J8"/>
    </sheetView>
  </sheetViews>
  <sheetFormatPr baseColWidth="10" defaultColWidth="8.83203125" defaultRowHeight="15" x14ac:dyDescent="0.2"/>
  <cols>
    <col min="1" max="1" width="10.6640625" style="1" customWidth="1"/>
    <col min="2" max="2" width="18.83203125" style="1" customWidth="1"/>
    <col min="3" max="3" width="15" style="1" customWidth="1"/>
    <col min="4" max="4" width="14.5" customWidth="1"/>
    <col min="5" max="5" width="14.5" style="1" customWidth="1"/>
    <col min="6" max="6" width="14.33203125" customWidth="1"/>
    <col min="7" max="7" width="17.5" bestFit="1" customWidth="1"/>
    <col min="8" max="8" width="21.6640625" bestFit="1" customWidth="1"/>
    <col min="9" max="9" width="20.5" bestFit="1" customWidth="1"/>
    <col min="10" max="10" width="15.5" bestFit="1" customWidth="1"/>
  </cols>
  <sheetData>
    <row r="1" spans="1:10" x14ac:dyDescent="0.2">
      <c r="A1" t="s">
        <v>28</v>
      </c>
      <c r="B1" s="1" t="s">
        <v>385</v>
      </c>
      <c r="C1" s="1" t="s">
        <v>386</v>
      </c>
      <c r="D1" s="1" t="s">
        <v>387</v>
      </c>
      <c r="E1" s="1" t="s">
        <v>419</v>
      </c>
      <c r="F1" s="1" t="s">
        <v>388</v>
      </c>
      <c r="G1" s="1" t="s">
        <v>282</v>
      </c>
      <c r="H1" s="1" t="s">
        <v>420</v>
      </c>
      <c r="I1" s="1" t="s">
        <v>283</v>
      </c>
      <c r="J1" s="1" t="s">
        <v>284</v>
      </c>
    </row>
    <row r="2" spans="1:10" x14ac:dyDescent="0.2">
      <c r="A2" t="s">
        <v>29</v>
      </c>
      <c r="B2" t="s">
        <v>32</v>
      </c>
      <c r="C2" s="1" t="s">
        <v>32</v>
      </c>
      <c r="D2" s="1" t="s">
        <v>32</v>
      </c>
      <c r="E2" s="1" t="s">
        <v>32</v>
      </c>
      <c r="F2" s="1" t="s">
        <v>32</v>
      </c>
      <c r="G2" s="1" t="s">
        <v>32</v>
      </c>
      <c r="H2" s="1" t="s">
        <v>32</v>
      </c>
      <c r="I2" s="1" t="s">
        <v>32</v>
      </c>
      <c r="J2" s="1" t="s">
        <v>32</v>
      </c>
    </row>
    <row r="3" spans="1:10" x14ac:dyDescent="0.2">
      <c r="A3" t="s">
        <v>30</v>
      </c>
      <c r="B3" t="s">
        <v>13</v>
      </c>
      <c r="C3" s="1" t="s">
        <v>13</v>
      </c>
      <c r="D3" s="1" t="s">
        <v>13</v>
      </c>
      <c r="E3" s="1" t="s">
        <v>13</v>
      </c>
      <c r="F3" s="1" t="s">
        <v>13</v>
      </c>
      <c r="G3" s="1" t="s">
        <v>13</v>
      </c>
      <c r="H3" s="1" t="s">
        <v>13</v>
      </c>
      <c r="I3" s="1" t="s">
        <v>13</v>
      </c>
      <c r="J3" s="1" t="s">
        <v>13</v>
      </c>
    </row>
    <row r="4" spans="1:10" x14ac:dyDescent="0.2">
      <c r="A4" t="s">
        <v>31</v>
      </c>
      <c r="B4" t="s">
        <v>13</v>
      </c>
      <c r="C4" s="1" t="s">
        <v>13</v>
      </c>
      <c r="D4" s="1" t="s">
        <v>13</v>
      </c>
      <c r="E4" s="1" t="s">
        <v>13</v>
      </c>
      <c r="F4" s="1" t="s">
        <v>13</v>
      </c>
      <c r="G4" s="1" t="s">
        <v>13</v>
      </c>
      <c r="H4" s="1" t="s">
        <v>13</v>
      </c>
      <c r="I4" s="1" t="s">
        <v>13</v>
      </c>
      <c r="J4" s="1" t="s">
        <v>13</v>
      </c>
    </row>
    <row r="5" spans="1:10" x14ac:dyDescent="0.2">
      <c r="A5" t="s">
        <v>33</v>
      </c>
      <c r="B5" t="s">
        <v>65</v>
      </c>
      <c r="C5" s="1" t="s">
        <v>65</v>
      </c>
      <c r="D5" s="1" t="s">
        <v>65</v>
      </c>
      <c r="E5" s="1" t="s">
        <v>65</v>
      </c>
      <c r="F5" s="1" t="s">
        <v>65</v>
      </c>
      <c r="G5" s="1" t="s">
        <v>65</v>
      </c>
      <c r="H5" s="1" t="s">
        <v>65</v>
      </c>
      <c r="I5" s="1" t="s">
        <v>65</v>
      </c>
      <c r="J5" s="1" t="s">
        <v>65</v>
      </c>
    </row>
    <row r="6" spans="1:10" x14ac:dyDescent="0.2">
      <c r="A6" t="s">
        <v>34</v>
      </c>
      <c r="B6" s="1" t="s">
        <v>384</v>
      </c>
      <c r="C6" s="1" t="s">
        <v>32</v>
      </c>
      <c r="D6" s="1" t="s">
        <v>32</v>
      </c>
      <c r="E6" s="1" t="s">
        <v>32</v>
      </c>
      <c r="F6" s="1" t="s">
        <v>32</v>
      </c>
      <c r="G6" s="1" t="s">
        <v>32</v>
      </c>
      <c r="H6" s="1" t="s">
        <v>32</v>
      </c>
      <c r="I6" s="1" t="s">
        <v>32</v>
      </c>
      <c r="J6" s="1" t="s">
        <v>32</v>
      </c>
    </row>
    <row r="7" spans="1:10" x14ac:dyDescent="0.2">
      <c r="A7" t="s">
        <v>35</v>
      </c>
      <c r="B7" s="1" t="s">
        <v>384</v>
      </c>
      <c r="C7" s="1" t="s">
        <v>32</v>
      </c>
      <c r="D7" s="1" t="s">
        <v>32</v>
      </c>
      <c r="E7" s="1" t="s">
        <v>32</v>
      </c>
      <c r="F7" s="1" t="s">
        <v>32</v>
      </c>
      <c r="G7" s="1" t="s">
        <v>32</v>
      </c>
      <c r="H7" s="1" t="s">
        <v>32</v>
      </c>
      <c r="I7" s="1" t="s">
        <v>32</v>
      </c>
      <c r="J7" s="1" t="s">
        <v>32</v>
      </c>
    </row>
    <row r="8" spans="1:10" x14ac:dyDescent="0.2">
      <c r="A8" t="s">
        <v>36</v>
      </c>
      <c r="B8" s="1" t="s">
        <v>384</v>
      </c>
      <c r="C8" s="1" t="s">
        <v>32</v>
      </c>
      <c r="D8" s="1" t="s">
        <v>32</v>
      </c>
      <c r="E8" s="1" t="s">
        <v>32</v>
      </c>
      <c r="F8" s="1" t="s">
        <v>32</v>
      </c>
      <c r="G8" s="1" t="s">
        <v>32</v>
      </c>
      <c r="H8" s="1" t="s">
        <v>32</v>
      </c>
      <c r="I8" s="1" t="s">
        <v>32</v>
      </c>
      <c r="J8" s="1" t="s">
        <v>32</v>
      </c>
    </row>
    <row r="9" spans="1:10" x14ac:dyDescent="0.2">
      <c r="A9" t="s">
        <v>37</v>
      </c>
      <c r="B9" t="s">
        <v>32</v>
      </c>
      <c r="C9" s="1" t="s">
        <v>32</v>
      </c>
      <c r="D9" s="1" t="s">
        <v>32</v>
      </c>
      <c r="E9" s="1" t="s">
        <v>32</v>
      </c>
      <c r="F9" s="1" t="s">
        <v>32</v>
      </c>
      <c r="G9" s="1" t="s">
        <v>32</v>
      </c>
      <c r="H9" s="1" t="s">
        <v>32</v>
      </c>
      <c r="I9" s="1" t="s">
        <v>32</v>
      </c>
      <c r="J9" s="1" t="s">
        <v>32</v>
      </c>
    </row>
    <row r="10" spans="1:10" x14ac:dyDescent="0.2">
      <c r="A10" t="s">
        <v>38</v>
      </c>
      <c r="B10" t="s">
        <v>32</v>
      </c>
      <c r="C10" s="1" t="s">
        <v>32</v>
      </c>
      <c r="D10" s="1" t="s">
        <v>32</v>
      </c>
      <c r="E10" s="1" t="s">
        <v>32</v>
      </c>
      <c r="F10" s="1" t="s">
        <v>32</v>
      </c>
      <c r="G10" s="1" t="s">
        <v>32</v>
      </c>
      <c r="H10" s="1" t="s">
        <v>32</v>
      </c>
      <c r="I10" s="1" t="s">
        <v>32</v>
      </c>
      <c r="J10" s="1" t="s">
        <v>32</v>
      </c>
    </row>
    <row r="12" spans="1:10" x14ac:dyDescent="0.2">
      <c r="D12" s="1"/>
      <c r="F12" s="1"/>
      <c r="G12" s="1"/>
      <c r="H12" s="1"/>
      <c r="I12" s="1"/>
      <c r="J12"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1" max="1" width="24.1640625" customWidth="1"/>
    <col min="3" max="3" width="51.1640625" customWidth="1"/>
  </cols>
  <sheetData>
    <row r="1" spans="1:3" ht="16" x14ac:dyDescent="0.2">
      <c r="A1" s="1" t="s">
        <v>28</v>
      </c>
      <c r="B1" s="1" t="s">
        <v>27</v>
      </c>
      <c r="C1" s="2" t="s">
        <v>330</v>
      </c>
    </row>
    <row r="2" spans="1:3" ht="59.25" customHeight="1" x14ac:dyDescent="0.2">
      <c r="A2" s="1" t="s">
        <v>331</v>
      </c>
      <c r="B2" s="1" t="s">
        <v>32</v>
      </c>
      <c r="C2" s="2"/>
    </row>
    <row r="3" spans="1:3" x14ac:dyDescent="0.2">
      <c r="A3" s="1" t="s">
        <v>332</v>
      </c>
      <c r="B3" s="1" t="s">
        <v>32</v>
      </c>
      <c r="C3" s="2"/>
    </row>
    <row r="4" spans="1:3" x14ac:dyDescent="0.2">
      <c r="A4" s="1" t="s">
        <v>333</v>
      </c>
      <c r="B4" s="1" t="s">
        <v>32</v>
      </c>
      <c r="C4" s="2"/>
    </row>
    <row r="5" spans="1:3" x14ac:dyDescent="0.2">
      <c r="A5" s="1" t="s">
        <v>334</v>
      </c>
      <c r="B5" s="1" t="s">
        <v>32</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54"/>
  <sheetViews>
    <sheetView zoomScaleNormal="100" workbookViewId="0">
      <pane xSplit="6" ySplit="1" topLeftCell="G2" activePane="bottomRight" state="frozen"/>
      <selection pane="topRight" activeCell="F1" sqref="F1"/>
      <selection pane="bottomLeft" activeCell="A2" sqref="A2"/>
      <selection pane="bottomRight" activeCell="E31" sqref="E31:E54"/>
    </sheetView>
  </sheetViews>
  <sheetFormatPr baseColWidth="10" defaultColWidth="8.83203125" defaultRowHeight="19" customHeight="1" x14ac:dyDescent="0.2"/>
  <cols>
    <col min="1" max="1" width="8.83203125" style="1"/>
    <col min="2" max="2" width="43" style="1" customWidth="1"/>
    <col min="3" max="3" width="33.5" style="1" customWidth="1"/>
    <col min="4" max="4" width="13.6640625" style="1" customWidth="1"/>
    <col min="5" max="5" width="9" style="1" customWidth="1"/>
    <col min="6" max="6" width="73.83203125" style="19" customWidth="1"/>
    <col min="8" max="8" width="14.33203125" customWidth="1"/>
    <col min="9" max="9" width="23.5" customWidth="1"/>
    <col min="10" max="10" width="36.1640625" style="1" bestFit="1" customWidth="1"/>
    <col min="11" max="11" width="17.6640625" style="1" customWidth="1"/>
    <col min="12" max="12" width="22.5"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20" width="49.6640625" style="1" customWidth="1"/>
    <col min="21" max="22" width="38.83203125" style="1" bestFit="1" customWidth="1"/>
    <col min="23" max="23" width="16" style="1" customWidth="1"/>
    <col min="24" max="24" width="50.83203125" style="1" customWidth="1"/>
    <col min="25" max="25" width="68.6640625" style="1" bestFit="1" customWidth="1"/>
    <col min="26" max="26" width="90.6640625" style="1" customWidth="1"/>
    <col min="27" max="27" width="83.5" style="2" bestFit="1" customWidth="1"/>
    <col min="28" max="28" width="38.1640625" customWidth="1"/>
  </cols>
  <sheetData>
    <row r="1" spans="1:28" ht="19" customHeight="1" thickBot="1" x14ac:dyDescent="0.25">
      <c r="A1" s="1" t="s">
        <v>119</v>
      </c>
      <c r="B1" s="4" t="s">
        <v>39</v>
      </c>
      <c r="C1" s="4" t="s">
        <v>28</v>
      </c>
      <c r="D1" s="4" t="s">
        <v>40</v>
      </c>
      <c r="E1" s="4" t="s">
        <v>42</v>
      </c>
      <c r="F1" s="18" t="s">
        <v>41</v>
      </c>
      <c r="G1" s="4" t="s">
        <v>43</v>
      </c>
      <c r="H1" s="4" t="s">
        <v>34</v>
      </c>
      <c r="I1" s="4" t="s">
        <v>14</v>
      </c>
      <c r="J1" s="4" t="s">
        <v>44</v>
      </c>
      <c r="K1" s="4" t="s">
        <v>45</v>
      </c>
      <c r="L1" s="4" t="s">
        <v>46</v>
      </c>
      <c r="M1" s="4" t="s">
        <v>47</v>
      </c>
      <c r="N1" s="4" t="s">
        <v>48</v>
      </c>
      <c r="O1" s="4" t="s">
        <v>49</v>
      </c>
      <c r="P1" s="4" t="s">
        <v>50</v>
      </c>
      <c r="Q1" s="4" t="s">
        <v>51</v>
      </c>
      <c r="R1" s="4" t="s">
        <v>52</v>
      </c>
      <c r="S1" s="4" t="s">
        <v>53</v>
      </c>
      <c r="T1" s="4" t="s">
        <v>54</v>
      </c>
      <c r="U1" s="4" t="s">
        <v>267</v>
      </c>
      <c r="V1" s="4" t="s">
        <v>268</v>
      </c>
      <c r="W1" s="4" t="s">
        <v>55</v>
      </c>
      <c r="X1" s="4" t="s">
        <v>56</v>
      </c>
      <c r="Y1" s="4" t="s">
        <v>3</v>
      </c>
      <c r="Z1" s="4" t="s">
        <v>57</v>
      </c>
      <c r="AA1" s="12" t="s">
        <v>58</v>
      </c>
      <c r="AB1" s="7" t="s">
        <v>141</v>
      </c>
    </row>
    <row r="2" spans="1:28" s="20" customFormat="1" ht="19" customHeight="1" thickTop="1" x14ac:dyDescent="0.2">
      <c r="A2" s="20">
        <v>1</v>
      </c>
      <c r="B2" s="20" t="s">
        <v>164</v>
      </c>
      <c r="C2" s="20" t="s">
        <v>118</v>
      </c>
      <c r="D2" s="20" t="s">
        <v>32</v>
      </c>
      <c r="E2" s="20" t="b">
        <v>0</v>
      </c>
      <c r="F2" s="21" t="str">
        <f>"http://hl7.org/fhir/us/core/StructureDefinition/us-core-"&amp;LOWER(B2)</f>
        <v>http://hl7.org/fhir/us/core/StructureDefinition/us-core-!example category search</v>
      </c>
      <c r="G2" s="20" t="s">
        <v>59</v>
      </c>
      <c r="H2" s="20" t="s">
        <v>59</v>
      </c>
      <c r="I2" s="20" t="s">
        <v>60</v>
      </c>
      <c r="J2" s="20" t="str">
        <f>B2&amp;"."&amp;C2</f>
        <v>!EXAMPLE CATEGORY SEARCH.category</v>
      </c>
      <c r="K2" s="20" t="s">
        <v>59</v>
      </c>
      <c r="M2" s="20" t="s">
        <v>59</v>
      </c>
      <c r="Y2" s="22"/>
      <c r="Z2" s="22"/>
      <c r="AA2" s="23"/>
      <c r="AB2" s="20" t="str">
        <f t="shared" ref="AB2:AB4" si="0">"SearchParameter-us-core-"&amp;LOWER((B2)&amp;"-"&amp;C2&amp;".html")</f>
        <v>SearchParameter-us-core-!example category search-category.html</v>
      </c>
    </row>
    <row r="3" spans="1:28" s="20" customFormat="1" ht="19" customHeight="1" x14ac:dyDescent="0.2">
      <c r="A3" s="20">
        <v>2</v>
      </c>
      <c r="B3" s="20" t="s">
        <v>165</v>
      </c>
      <c r="C3" s="20" t="s">
        <v>28</v>
      </c>
      <c r="D3" s="20" t="s">
        <v>13</v>
      </c>
      <c r="E3" s="20" t="b">
        <v>0</v>
      </c>
      <c r="F3" s="21" t="str">
        <f t="shared" ref="F3:F8" si="1">"http://hl7.org/fhir/us/core/StructureDefinition/us-core-"&amp;LOWER(B3)</f>
        <v>http://hl7.org/fhir/us/core/StructureDefinition/us-core-!example code search</v>
      </c>
      <c r="G3" s="20" t="s">
        <v>59</v>
      </c>
      <c r="H3" s="20" t="s">
        <v>59</v>
      </c>
      <c r="I3" s="20" t="s">
        <v>60</v>
      </c>
      <c r="J3" s="20" t="str">
        <f>B3&amp;"."&amp;C3</f>
        <v>!EXAMPLE CODE SEARCH.code</v>
      </c>
      <c r="K3" s="20" t="s">
        <v>59</v>
      </c>
      <c r="M3" s="20" t="s">
        <v>59</v>
      </c>
      <c r="Y3" s="22"/>
      <c r="Z3" s="22"/>
      <c r="AA3" s="23"/>
      <c r="AB3" s="20" t="str">
        <f t="shared" si="0"/>
        <v>SearchParameter-us-core-!example code search-code.html</v>
      </c>
    </row>
    <row r="4" spans="1:28" s="20" customFormat="1" ht="19" customHeight="1" x14ac:dyDescent="0.2">
      <c r="A4" s="20">
        <v>3</v>
      </c>
      <c r="B4" s="20" t="s">
        <v>166</v>
      </c>
      <c r="C4" s="20" t="s">
        <v>66</v>
      </c>
      <c r="D4" s="20" t="s">
        <v>13</v>
      </c>
      <c r="E4" s="20" t="b">
        <v>0</v>
      </c>
      <c r="F4" s="21" t="str">
        <f t="shared" si="1"/>
        <v>http://hl7.org/fhir/us/core/StructureDefinition/us-core-!example date search</v>
      </c>
      <c r="G4" s="20" t="s">
        <v>59</v>
      </c>
      <c r="H4" s="20" t="s">
        <v>59</v>
      </c>
      <c r="I4" s="20" t="s">
        <v>66</v>
      </c>
      <c r="J4" s="20" t="str">
        <f>B4&amp;"."&amp;C4</f>
        <v>!EXAMPLE DATE SEARCH.date</v>
      </c>
      <c r="K4" s="20" t="s">
        <v>59</v>
      </c>
      <c r="M4" s="20" t="s">
        <v>59</v>
      </c>
      <c r="N4" s="20" t="s">
        <v>65</v>
      </c>
      <c r="AA4" s="23"/>
      <c r="AB4" s="20" t="str">
        <f t="shared" si="0"/>
        <v>SearchParameter-us-core-!example date search-date.html</v>
      </c>
    </row>
    <row r="5" spans="1:28" s="20" customFormat="1" ht="19" customHeight="1" x14ac:dyDescent="0.2">
      <c r="A5" s="20">
        <v>4</v>
      </c>
      <c r="B5" s="20" t="s">
        <v>142</v>
      </c>
      <c r="C5" s="20" t="s">
        <v>72</v>
      </c>
      <c r="D5" s="20" t="s">
        <v>13</v>
      </c>
      <c r="E5" s="20" t="b">
        <v>0</v>
      </c>
      <c r="F5" s="21" t="str">
        <f t="shared" si="1"/>
        <v>http://hl7.org/fhir/us/core/StructureDefinition/us-core-!example patient search</v>
      </c>
      <c r="G5" s="20" t="s">
        <v>59</v>
      </c>
      <c r="H5" s="20" t="s">
        <v>59</v>
      </c>
      <c r="I5" s="20" t="s">
        <v>73</v>
      </c>
      <c r="J5" s="20" t="str">
        <f>B5&amp;"."&amp;C5</f>
        <v>!EXAMPLE PATIENT SEARCH.patient</v>
      </c>
      <c r="K5" s="20" t="s">
        <v>59</v>
      </c>
      <c r="M5" s="20" t="s">
        <v>59</v>
      </c>
      <c r="Y5" s="20" t="str">
        <f>"support searching for all "&amp;LOWER(B5)&amp;"s for a patient"</f>
        <v>support searching for all !example patient searchs for a patient</v>
      </c>
      <c r="Z5" s="22"/>
      <c r="AA5" s="23" t="str">
        <f>"Fetches a bundle of all "&amp;B5&amp; " resources for the specified patient"</f>
        <v>Fetches a bundle of all !EXAMPLE PATIENT SEARCH resources for the specified patient</v>
      </c>
      <c r="AB5" s="20" t="str">
        <f>"SearchParameter-us-core-"&amp;LOWER((B5)&amp;"-"&amp;C5&amp;".html")</f>
        <v>SearchParameter-us-core-!example patient search-patient.html</v>
      </c>
    </row>
    <row r="6" spans="1:28" s="20" customFormat="1" ht="19" customHeight="1" x14ac:dyDescent="0.2">
      <c r="A6" s="20">
        <v>5</v>
      </c>
      <c r="B6" s="20" t="s">
        <v>206</v>
      </c>
      <c r="C6" s="20" t="s">
        <v>62</v>
      </c>
      <c r="D6" s="20" t="s">
        <v>13</v>
      </c>
      <c r="E6" s="20" t="b">
        <v>0</v>
      </c>
      <c r="F6" s="21" t="str">
        <f t="shared" si="1"/>
        <v>http://hl7.org/fhir/us/core/StructureDefinition/us-core-!example status search</v>
      </c>
      <c r="G6" s="20" t="s">
        <v>59</v>
      </c>
      <c r="H6" s="20" t="s">
        <v>59</v>
      </c>
      <c r="I6" s="20" t="s">
        <v>60</v>
      </c>
      <c r="J6" s="20" t="str">
        <f t="shared" ref="J6" si="2">B6&amp;"."&amp;C6</f>
        <v>!EXAMPLE STATUS SEARCH.status</v>
      </c>
      <c r="K6" s="20" t="s">
        <v>59</v>
      </c>
      <c r="M6" s="20" t="s">
        <v>59</v>
      </c>
      <c r="Y6" s="22"/>
      <c r="Z6" s="22"/>
      <c r="AA6" s="23"/>
      <c r="AB6" s="20" t="str">
        <f t="shared" ref="AB6" si="3">"SearchParameter-us-core-"&amp;LOWER((B6)&amp;"-"&amp;C6&amp;".html")</f>
        <v>SearchParameter-us-core-!example status search-status.html</v>
      </c>
    </row>
    <row r="7" spans="1:28" s="20" customFormat="1" ht="19" customHeight="1" x14ac:dyDescent="0.2">
      <c r="A7" s="20">
        <v>6</v>
      </c>
      <c r="B7" s="20" t="s">
        <v>69</v>
      </c>
      <c r="C7" s="24" t="s">
        <v>70</v>
      </c>
      <c r="D7" s="20" t="s">
        <v>13</v>
      </c>
      <c r="E7" s="20" t="b">
        <v>0</v>
      </c>
      <c r="F7" s="21" t="str">
        <f t="shared" si="1"/>
        <v>http://hl7.org/fhir/us/core/StructureDefinition/us-core-!patient</v>
      </c>
      <c r="G7" s="20" t="s">
        <v>59</v>
      </c>
      <c r="H7" s="20" t="s">
        <v>59</v>
      </c>
      <c r="I7" s="20" t="s">
        <v>63</v>
      </c>
      <c r="J7" s="20" t="str">
        <f t="shared" ref="J7:J8" si="4">B7&amp;"."&amp;C7</f>
        <v>!Patient.address</v>
      </c>
      <c r="K7" s="20" t="s">
        <v>59</v>
      </c>
      <c r="M7" s="20" t="s">
        <v>59</v>
      </c>
      <c r="Y7" s="20" t="s">
        <v>184</v>
      </c>
      <c r="Z7" s="22"/>
      <c r="AA7" s="23"/>
      <c r="AB7" s="20" t="str">
        <f>"SearchParameter-us-core-"&amp;LOWER((B7)&amp;"-"&amp;C7&amp;".html")</f>
        <v>SearchParameter-us-core-!patient-address.html</v>
      </c>
    </row>
    <row r="8" spans="1:28" s="20" customFormat="1" ht="19" customHeight="1" x14ac:dyDescent="0.2">
      <c r="A8" s="20">
        <v>7</v>
      </c>
      <c r="B8" s="20" t="s">
        <v>69</v>
      </c>
      <c r="C8" s="20" t="s">
        <v>71</v>
      </c>
      <c r="D8" s="20" t="s">
        <v>13</v>
      </c>
      <c r="E8" s="20" t="b">
        <v>0</v>
      </c>
      <c r="F8" s="21" t="str">
        <f t="shared" si="1"/>
        <v>http://hl7.org/fhir/us/core/StructureDefinition/us-core-!patient</v>
      </c>
      <c r="G8" s="20" t="s">
        <v>59</v>
      </c>
      <c r="H8" s="20" t="s">
        <v>59</v>
      </c>
      <c r="I8" s="20" t="s">
        <v>63</v>
      </c>
      <c r="J8" s="20" t="str">
        <f t="shared" si="4"/>
        <v>!Patient.telecom</v>
      </c>
      <c r="K8" s="20" t="s">
        <v>59</v>
      </c>
      <c r="M8" s="20" t="s">
        <v>59</v>
      </c>
      <c r="Y8" s="20" t="s">
        <v>185</v>
      </c>
      <c r="AA8" s="23"/>
      <c r="AB8" s="20" t="str">
        <f t="shared" ref="AB8" si="5">"SearchParameter-us-core-"&amp;LOWER((B8)&amp;"-"&amp;C8&amp;".html")</f>
        <v>SearchParameter-us-core-!patient-telecom.html</v>
      </c>
    </row>
    <row r="9" spans="1:28" ht="19" customHeight="1" x14ac:dyDescent="0.2">
      <c r="A9" s="1">
        <v>8</v>
      </c>
      <c r="B9" t="s">
        <v>367</v>
      </c>
      <c r="C9" t="s">
        <v>389</v>
      </c>
      <c r="D9" s="1" t="s">
        <v>13</v>
      </c>
      <c r="E9" t="b">
        <v>0</v>
      </c>
      <c r="F9" s="19" t="str">
        <f t="shared" ref="F9:F15" si="6">"http://hl7.org/fhir/us/davinci-pdex-plan-net/StructureDefinition/plannet-"&amp;LOWER(B9)</f>
        <v>http://hl7.org/fhir/us/davinci-pdex-plan-net/StructureDefinition/plannet-endpoint</v>
      </c>
      <c r="G9" t="s">
        <v>59</v>
      </c>
      <c r="H9" t="s">
        <v>59</v>
      </c>
      <c r="I9" t="s">
        <v>73</v>
      </c>
      <c r="J9" t="str">
        <f>B9&amp;"."&amp;C9</f>
        <v>Endpoint.managingOrganization</v>
      </c>
      <c r="K9" s="1" t="s">
        <v>59</v>
      </c>
      <c r="M9" s="1" t="s">
        <v>59</v>
      </c>
      <c r="S9" s="1" t="s">
        <v>13</v>
      </c>
      <c r="U9" s="1" t="s">
        <v>13</v>
      </c>
      <c r="X9"/>
      <c r="Y9" s="26"/>
      <c r="Z9" s="5"/>
      <c r="AA9" s="11"/>
      <c r="AB9" s="1" t="str">
        <f>"SearchParameter-plan-net-"&amp;LOWER((B9)&amp;"-"&amp;C9&amp;".html")</f>
        <v>SearchParameter-plan-net-endpoint-managingorganization.html</v>
      </c>
    </row>
    <row r="10" spans="1:28" ht="19" customHeight="1" x14ac:dyDescent="0.2">
      <c r="A10" s="1">
        <v>9</v>
      </c>
      <c r="B10" t="s">
        <v>368</v>
      </c>
      <c r="C10" s="1" t="s">
        <v>390</v>
      </c>
      <c r="D10" s="1" t="s">
        <v>13</v>
      </c>
      <c r="E10" t="b">
        <v>1</v>
      </c>
      <c r="F10" s="19" t="str">
        <f t="shared" si="6"/>
        <v>http://hl7.org/fhir/us/davinci-pdex-plan-net/StructureDefinition/plannet-healthcareservice</v>
      </c>
      <c r="G10" t="s">
        <v>59</v>
      </c>
      <c r="H10" t="s">
        <v>59</v>
      </c>
      <c r="I10" s="1" t="s">
        <v>73</v>
      </c>
      <c r="J10" s="1" t="str">
        <f t="shared" ref="J10:J54" si="7">B10&amp;"."&amp;C10</f>
        <v>HealthcareService.location</v>
      </c>
      <c r="K10" s="1" t="s">
        <v>59</v>
      </c>
      <c r="M10" s="1" t="s">
        <v>59</v>
      </c>
      <c r="P10"/>
      <c r="Q10"/>
      <c r="S10" s="1" t="s">
        <v>13</v>
      </c>
      <c r="T10"/>
      <c r="U10" s="1" t="s">
        <v>13</v>
      </c>
      <c r="X10"/>
      <c r="Y10" s="26" t="str">
        <f t="shared" ref="Y10:Y32" si="8">"Support searching for a "&amp; B9 &amp;" by its " &amp; C10</f>
        <v>Support searching for a Endpoint by its location</v>
      </c>
      <c r="Z10" s="5"/>
      <c r="AA10" s="11"/>
      <c r="AB10" s="1" t="str">
        <f t="shared" ref="AB10:AB54" si="9">"SearchParameter-plan-net-"&amp;LOWER((B10)&amp;"-"&amp;C10&amp;".html")</f>
        <v>SearchParameter-plan-net-healthcareservice-location.html</v>
      </c>
    </row>
    <row r="11" spans="1:28" ht="19" customHeight="1" x14ac:dyDescent="0.2">
      <c r="A11" s="1">
        <v>10</v>
      </c>
      <c r="B11" s="1" t="s">
        <v>368</v>
      </c>
      <c r="C11" t="s">
        <v>391</v>
      </c>
      <c r="D11" s="1" t="s">
        <v>13</v>
      </c>
      <c r="E11" t="b">
        <v>0</v>
      </c>
      <c r="F11" s="19" t="str">
        <f t="shared" si="6"/>
        <v>http://hl7.org/fhir/us/davinci-pdex-plan-net/StructureDefinition/plannet-healthcareservice</v>
      </c>
      <c r="G11" t="s">
        <v>59</v>
      </c>
      <c r="H11" t="s">
        <v>59</v>
      </c>
      <c r="I11" s="1" t="s">
        <v>73</v>
      </c>
      <c r="J11" s="1" t="str">
        <f t="shared" si="7"/>
        <v>HealthcareService.coverageArea</v>
      </c>
      <c r="K11" s="1" t="s">
        <v>59</v>
      </c>
      <c r="M11" s="1" t="s">
        <v>59</v>
      </c>
      <c r="O11"/>
      <c r="S11" s="1" t="s">
        <v>13</v>
      </c>
      <c r="U11" s="1" t="s">
        <v>13</v>
      </c>
      <c r="X11"/>
      <c r="Y11" s="26" t="str">
        <f t="shared" si="8"/>
        <v>Support searching for a HealthcareService by its coverageArea</v>
      </c>
      <c r="Z11" s="5"/>
      <c r="AA11" s="11"/>
      <c r="AB11" s="1" t="str">
        <f t="shared" si="9"/>
        <v>SearchParameter-plan-net-healthcareservice-coveragearea.html</v>
      </c>
    </row>
    <row r="12" spans="1:28" ht="19" customHeight="1" x14ac:dyDescent="0.2">
      <c r="A12" s="1">
        <v>11</v>
      </c>
      <c r="B12" s="1" t="s">
        <v>368</v>
      </c>
      <c r="C12" t="s">
        <v>392</v>
      </c>
      <c r="D12" s="1" t="s">
        <v>13</v>
      </c>
      <c r="E12" t="b">
        <v>0</v>
      </c>
      <c r="F12" s="19" t="str">
        <f t="shared" si="6"/>
        <v>http://hl7.org/fhir/us/davinci-pdex-plan-net/StructureDefinition/plannet-healthcareservice</v>
      </c>
      <c r="G12" t="s">
        <v>59</v>
      </c>
      <c r="H12" t="s">
        <v>59</v>
      </c>
      <c r="I12" s="1" t="s">
        <v>73</v>
      </c>
      <c r="J12" s="1" t="str">
        <f t="shared" si="7"/>
        <v>HealthcareService.providedBy</v>
      </c>
      <c r="K12" s="1" t="s">
        <v>59</v>
      </c>
      <c r="M12" s="1" t="s">
        <v>59</v>
      </c>
      <c r="S12" s="1" t="s">
        <v>13</v>
      </c>
      <c r="U12" s="1" t="s">
        <v>13</v>
      </c>
      <c r="Y12" s="26" t="str">
        <f t="shared" si="8"/>
        <v>Support searching for a HealthcareService by its providedBy</v>
      </c>
      <c r="AA12" s="11"/>
      <c r="AB12" s="1" t="str">
        <f t="shared" si="9"/>
        <v>SearchParameter-plan-net-healthcareservice-providedby.html</v>
      </c>
    </row>
    <row r="13" spans="1:28" ht="19" customHeight="1" x14ac:dyDescent="0.2">
      <c r="A13" s="1">
        <v>13</v>
      </c>
      <c r="B13" s="1" t="s">
        <v>369</v>
      </c>
      <c r="C13" s="1" t="s">
        <v>395</v>
      </c>
      <c r="D13" s="1" t="s">
        <v>13</v>
      </c>
      <c r="E13" t="b">
        <v>1</v>
      </c>
      <c r="F13" s="19" t="str">
        <f t="shared" si="6"/>
        <v>http://hl7.org/fhir/us/davinci-pdex-plan-net/StructureDefinition/plannet-insuranceplan</v>
      </c>
      <c r="G13" t="s">
        <v>59</v>
      </c>
      <c r="H13" t="s">
        <v>59</v>
      </c>
      <c r="I13" s="1" t="s">
        <v>73</v>
      </c>
      <c r="J13" s="1" t="str">
        <f t="shared" si="7"/>
        <v>InsurancePlan.administeredBy</v>
      </c>
      <c r="K13" s="1" t="s">
        <v>59</v>
      </c>
      <c r="M13" s="1" t="s">
        <v>59</v>
      </c>
      <c r="S13" s="1" t="s">
        <v>13</v>
      </c>
      <c r="U13" s="1" t="s">
        <v>13</v>
      </c>
      <c r="Y13" s="26" t="str">
        <f t="shared" si="8"/>
        <v>Support searching for a HealthcareService by its administeredBy</v>
      </c>
      <c r="Z13" s="5"/>
      <c r="AB13" s="1" t="str">
        <f t="shared" si="9"/>
        <v>SearchParameter-plan-net-insuranceplan-administeredby.html</v>
      </c>
    </row>
    <row r="14" spans="1:28" s="1" customFormat="1" ht="19" customHeight="1" x14ac:dyDescent="0.2">
      <c r="A14" s="1">
        <v>14</v>
      </c>
      <c r="B14" s="1" t="s">
        <v>369</v>
      </c>
      <c r="C14" s="1" t="s">
        <v>396</v>
      </c>
      <c r="D14" s="1" t="s">
        <v>13</v>
      </c>
      <c r="E14" s="1" t="b">
        <v>0</v>
      </c>
      <c r="F14" s="19" t="str">
        <f t="shared" si="6"/>
        <v>http://hl7.org/fhir/us/davinci-pdex-plan-net/StructureDefinition/plannet-insuranceplan</v>
      </c>
      <c r="G14" s="1" t="s">
        <v>59</v>
      </c>
      <c r="H14" s="1" t="s">
        <v>59</v>
      </c>
      <c r="I14" s="1" t="s">
        <v>73</v>
      </c>
      <c r="J14" s="1" t="str">
        <f t="shared" si="7"/>
        <v>InsurancePlan.ownedBy</v>
      </c>
      <c r="K14" s="1" t="s">
        <v>59</v>
      </c>
      <c r="M14" s="1" t="s">
        <v>59</v>
      </c>
      <c r="S14" s="1" t="s">
        <v>13</v>
      </c>
      <c r="U14" s="1" t="s">
        <v>13</v>
      </c>
      <c r="Y14" s="26" t="str">
        <f t="shared" si="8"/>
        <v>Support searching for a InsurancePlan by its ownedBy</v>
      </c>
      <c r="Z14" s="5"/>
      <c r="AA14" s="11"/>
      <c r="AB14" s="1" t="str">
        <f t="shared" si="9"/>
        <v>SearchParameter-plan-net-insuranceplan-ownedby.html</v>
      </c>
    </row>
    <row r="15" spans="1:28" ht="19" customHeight="1" x14ac:dyDescent="0.2">
      <c r="A15" s="1">
        <v>15</v>
      </c>
      <c r="B15" s="1" t="s">
        <v>394</v>
      </c>
      <c r="C15" s="1" t="s">
        <v>391</v>
      </c>
      <c r="D15" s="1" t="s">
        <v>13</v>
      </c>
      <c r="E15" t="b">
        <v>0</v>
      </c>
      <c r="F15" s="19" t="str">
        <f t="shared" si="6"/>
        <v>http://hl7.org/fhir/us/davinci-pdex-plan-net/StructureDefinition/plannet-insuranceplan</v>
      </c>
      <c r="G15" t="s">
        <v>59</v>
      </c>
      <c r="H15" t="s">
        <v>59</v>
      </c>
      <c r="I15" s="1" t="s">
        <v>73</v>
      </c>
      <c r="J15" s="1" t="str">
        <f t="shared" si="7"/>
        <v>InsurancePLan.coverageArea</v>
      </c>
      <c r="K15" s="1" t="s">
        <v>59</v>
      </c>
      <c r="M15" s="1" t="s">
        <v>59</v>
      </c>
      <c r="N15" s="1" t="s">
        <v>65</v>
      </c>
      <c r="S15" s="1" t="s">
        <v>13</v>
      </c>
      <c r="U15" s="1" t="s">
        <v>13</v>
      </c>
      <c r="Y15" s="26" t="str">
        <f t="shared" si="8"/>
        <v>Support searching for a InsurancePlan by its coverageArea</v>
      </c>
      <c r="AA15" s="11"/>
      <c r="AB15" s="1" t="str">
        <f t="shared" si="9"/>
        <v>SearchParameter-plan-net-insuranceplan-coveragearea.html</v>
      </c>
    </row>
    <row r="16" spans="1:28" ht="19" customHeight="1" x14ac:dyDescent="0.2">
      <c r="A16" s="1">
        <v>16</v>
      </c>
      <c r="B16" s="1" t="s">
        <v>369</v>
      </c>
      <c r="C16" s="1" t="s">
        <v>397</v>
      </c>
      <c r="D16" s="1" t="s">
        <v>13</v>
      </c>
      <c r="E16" t="b">
        <v>1</v>
      </c>
      <c r="F16" s="19" t="str">
        <f>"http://hl7.org/fhir/us/davinci-pdex-plan-net/StructureDefinition/plannet-"&amp;LOWER(B16)</f>
        <v>http://hl7.org/fhir/us/davinci-pdex-plan-net/StructureDefinition/plannet-insuranceplan</v>
      </c>
      <c r="G16" t="s">
        <v>59</v>
      </c>
      <c r="H16" t="s">
        <v>59</v>
      </c>
      <c r="I16" s="1" t="s">
        <v>73</v>
      </c>
      <c r="J16" s="1" t="str">
        <f t="shared" si="7"/>
        <v>InsurancePlan.network</v>
      </c>
      <c r="K16" s="1" t="s">
        <v>59</v>
      </c>
      <c r="M16" s="1" t="s">
        <v>59</v>
      </c>
      <c r="S16" s="1" t="s">
        <v>13</v>
      </c>
      <c r="U16" s="1" t="s">
        <v>13</v>
      </c>
      <c r="Y16" s="26" t="str">
        <f t="shared" si="8"/>
        <v>Support searching for a InsurancePLan by its network</v>
      </c>
      <c r="Z16"/>
      <c r="AA16" s="11"/>
      <c r="AB16" s="1" t="str">
        <f t="shared" si="9"/>
        <v>SearchParameter-plan-net-insuranceplan-network.html</v>
      </c>
    </row>
    <row r="17" spans="1:28" ht="19" customHeight="1" x14ac:dyDescent="0.2">
      <c r="A17" s="1">
        <v>22</v>
      </c>
      <c r="B17" s="1" t="s">
        <v>224</v>
      </c>
      <c r="C17" s="1" t="s">
        <v>398</v>
      </c>
      <c r="D17" s="1" t="s">
        <v>13</v>
      </c>
      <c r="E17" t="b">
        <v>0</v>
      </c>
      <c r="F17" s="19" t="str">
        <f t="shared" ref="F17:F52" si="10">"http://hl7.org/fhir/us/davinci-pdex-plan-net/StructureDefinition/plannet-"&amp;LOWER(B17)</f>
        <v>http://hl7.org/fhir/us/davinci-pdex-plan-net/StructureDefinition/plannet-location</v>
      </c>
      <c r="G17" t="s">
        <v>59</v>
      </c>
      <c r="H17" t="s">
        <v>59</v>
      </c>
      <c r="I17" s="1" t="s">
        <v>73</v>
      </c>
      <c r="J17" s="1" t="str">
        <f t="shared" si="7"/>
        <v>Location.partOf</v>
      </c>
      <c r="K17" s="1" t="s">
        <v>59</v>
      </c>
      <c r="M17" s="1" t="s">
        <v>59</v>
      </c>
      <c r="S17" s="1" t="s">
        <v>13</v>
      </c>
      <c r="U17" s="1" t="s">
        <v>13</v>
      </c>
      <c r="Y17" s="26" t="str">
        <f t="shared" si="8"/>
        <v>Support searching for a InsurancePlan by its partOf</v>
      </c>
      <c r="AB17" s="1" t="str">
        <f t="shared" si="9"/>
        <v>SearchParameter-plan-net-location-partof.html</v>
      </c>
    </row>
    <row r="18" spans="1:28" ht="19" customHeight="1" x14ac:dyDescent="0.2">
      <c r="A18" s="1">
        <v>23</v>
      </c>
      <c r="B18" s="1" t="s">
        <v>224</v>
      </c>
      <c r="C18" s="1" t="s">
        <v>389</v>
      </c>
      <c r="D18" s="1" t="s">
        <v>13</v>
      </c>
      <c r="E18" t="b">
        <v>0</v>
      </c>
      <c r="F18" s="19" t="str">
        <f t="shared" si="10"/>
        <v>http://hl7.org/fhir/us/davinci-pdex-plan-net/StructureDefinition/plannet-location</v>
      </c>
      <c r="G18" t="s">
        <v>59</v>
      </c>
      <c r="H18" t="s">
        <v>59</v>
      </c>
      <c r="I18" s="1" t="s">
        <v>73</v>
      </c>
      <c r="J18" s="1" t="str">
        <f t="shared" si="7"/>
        <v>Location.managingOrganization</v>
      </c>
      <c r="K18" s="1" t="s">
        <v>59</v>
      </c>
      <c r="M18" s="1" t="s">
        <v>59</v>
      </c>
      <c r="S18" s="1" t="s">
        <v>13</v>
      </c>
      <c r="U18" s="1" t="s">
        <v>13</v>
      </c>
      <c r="Y18" s="26" t="str">
        <f t="shared" si="8"/>
        <v>Support searching for a Location by its managingOrganization</v>
      </c>
      <c r="AA18" s="11"/>
      <c r="AB18" s="1" t="str">
        <f t="shared" si="9"/>
        <v>SearchParameter-plan-net-location-managingorganization.html</v>
      </c>
    </row>
    <row r="19" spans="1:28" ht="19" customHeight="1" x14ac:dyDescent="0.2">
      <c r="A19" s="1">
        <v>24</v>
      </c>
      <c r="B19" s="1" t="s">
        <v>225</v>
      </c>
      <c r="C19" s="1" t="s">
        <v>399</v>
      </c>
      <c r="D19" s="1" t="s">
        <v>13</v>
      </c>
      <c r="E19" t="b">
        <v>0</v>
      </c>
      <c r="F19" s="19" t="str">
        <f>"http://hl7.org/fhir/us/davinci-pdex-plan-net/StructureDefinition/plannet-network"</f>
        <v>http://hl7.org/fhir/us/davinci-pdex-plan-net/StructureDefinition/plannet-network</v>
      </c>
      <c r="G19" t="s">
        <v>59</v>
      </c>
      <c r="H19" t="s">
        <v>59</v>
      </c>
      <c r="I19" s="1" t="s">
        <v>73</v>
      </c>
      <c r="J19" s="1" t="str">
        <f t="shared" si="7"/>
        <v>Organization.part of</v>
      </c>
      <c r="K19" s="1" t="s">
        <v>59</v>
      </c>
      <c r="M19" s="1" t="s">
        <v>59</v>
      </c>
      <c r="S19" s="1" t="s">
        <v>13</v>
      </c>
      <c r="U19" s="1" t="s">
        <v>13</v>
      </c>
      <c r="Y19" s="26" t="str">
        <f t="shared" si="8"/>
        <v>Support searching for a Location by its part of</v>
      </c>
      <c r="AA19" s="11"/>
      <c r="AB19" s="1" t="str">
        <f t="shared" si="9"/>
        <v>SearchParameter-plan-net-organization-part of.html</v>
      </c>
    </row>
    <row r="20" spans="1:28" ht="19" customHeight="1" x14ac:dyDescent="0.2">
      <c r="A20" s="1">
        <v>26</v>
      </c>
      <c r="B20" s="1" t="s">
        <v>225</v>
      </c>
      <c r="C20" s="1" t="s">
        <v>399</v>
      </c>
      <c r="D20" s="1" t="s">
        <v>13</v>
      </c>
      <c r="E20" t="b">
        <v>1</v>
      </c>
      <c r="F20" s="19" t="str">
        <f t="shared" si="10"/>
        <v>http://hl7.org/fhir/us/davinci-pdex-plan-net/StructureDefinition/plannet-organization</v>
      </c>
      <c r="G20" t="s">
        <v>59</v>
      </c>
      <c r="H20" t="s">
        <v>59</v>
      </c>
      <c r="I20" s="1" t="s">
        <v>73</v>
      </c>
      <c r="J20" s="1" t="str">
        <f t="shared" si="7"/>
        <v>Organization.part of</v>
      </c>
      <c r="K20" s="1" t="s">
        <v>59</v>
      </c>
      <c r="M20" s="1" t="s">
        <v>59</v>
      </c>
      <c r="Q20"/>
      <c r="S20" s="1" t="s">
        <v>13</v>
      </c>
      <c r="U20" s="1" t="s">
        <v>13</v>
      </c>
      <c r="X20"/>
      <c r="Y20" s="26" t="str">
        <f t="shared" si="8"/>
        <v>Support searching for a Organization by its part of</v>
      </c>
      <c r="AA20" s="11"/>
      <c r="AB20" s="1" t="str">
        <f t="shared" si="9"/>
        <v>SearchParameter-plan-net-organization-part of.html</v>
      </c>
    </row>
    <row r="21" spans="1:28" ht="19" customHeight="1" x14ac:dyDescent="0.2">
      <c r="A21" s="1">
        <v>30</v>
      </c>
      <c r="B21" s="1" t="s">
        <v>370</v>
      </c>
      <c r="C21" s="1" t="s">
        <v>400</v>
      </c>
      <c r="D21" s="1" t="s">
        <v>13</v>
      </c>
      <c r="E21" s="1" t="b">
        <v>0</v>
      </c>
      <c r="F21" s="19" t="str">
        <f t="shared" si="10"/>
        <v>http://hl7.org/fhir/us/davinci-pdex-plan-net/StructureDefinition/plannet-organizationaffiliation</v>
      </c>
      <c r="G21" t="s">
        <v>59</v>
      </c>
      <c r="H21" t="s">
        <v>59</v>
      </c>
      <c r="I21" s="1" t="s">
        <v>73</v>
      </c>
      <c r="J21" s="1" t="str">
        <f t="shared" si="7"/>
        <v>OrganizationAffiliation.primaryOrganization</v>
      </c>
      <c r="K21" s="1" t="s">
        <v>59</v>
      </c>
      <c r="M21" s="1" t="s">
        <v>59</v>
      </c>
      <c r="S21" s="1" t="s">
        <v>13</v>
      </c>
      <c r="U21" s="1" t="s">
        <v>13</v>
      </c>
      <c r="Y21" s="26" t="str">
        <f t="shared" si="8"/>
        <v>Support searching for a Organization by its primaryOrganization</v>
      </c>
      <c r="AB21" s="1" t="str">
        <f t="shared" si="9"/>
        <v>SearchParameter-plan-net-organizationaffiliation-primaryorganization.html</v>
      </c>
    </row>
    <row r="22" spans="1:28" s="1" customFormat="1" ht="19" customHeight="1" x14ac:dyDescent="0.2">
      <c r="A22" s="1">
        <v>31</v>
      </c>
      <c r="B22" s="1" t="s">
        <v>370</v>
      </c>
      <c r="C22" s="1" t="s">
        <v>401</v>
      </c>
      <c r="D22" s="1" t="s">
        <v>13</v>
      </c>
      <c r="E22" s="1" t="b">
        <v>0</v>
      </c>
      <c r="F22" s="19" t="str">
        <f t="shared" si="10"/>
        <v>http://hl7.org/fhir/us/davinci-pdex-plan-net/StructureDefinition/plannet-organizationaffiliation</v>
      </c>
      <c r="G22" s="1" t="s">
        <v>59</v>
      </c>
      <c r="H22" s="1" t="s">
        <v>59</v>
      </c>
      <c r="I22" s="1" t="s">
        <v>73</v>
      </c>
      <c r="J22" s="1" t="str">
        <f t="shared" si="7"/>
        <v>OrganizationAffiliation.participatingOrganization</v>
      </c>
      <c r="K22" s="1" t="s">
        <v>59</v>
      </c>
      <c r="M22" s="1" t="s">
        <v>59</v>
      </c>
      <c r="S22" s="1" t="s">
        <v>13</v>
      </c>
      <c r="U22" s="1" t="s">
        <v>13</v>
      </c>
      <c r="Y22" s="26" t="str">
        <f t="shared" si="8"/>
        <v>Support searching for a OrganizationAffiliation by its participatingOrganization</v>
      </c>
      <c r="AA22" s="2"/>
      <c r="AB22" s="1" t="str">
        <f t="shared" si="9"/>
        <v>SearchParameter-plan-net-organizationaffiliation-participatingorganization.html</v>
      </c>
    </row>
    <row r="23" spans="1:28" s="1" customFormat="1" ht="19" customHeight="1" x14ac:dyDescent="0.2">
      <c r="A23" s="1">
        <v>32</v>
      </c>
      <c r="B23" s="1" t="s">
        <v>370</v>
      </c>
      <c r="C23" s="1" t="s">
        <v>390</v>
      </c>
      <c r="D23" s="1" t="s">
        <v>13</v>
      </c>
      <c r="E23" s="1" t="b">
        <v>0</v>
      </c>
      <c r="F23" s="19" t="str">
        <f t="shared" si="10"/>
        <v>http://hl7.org/fhir/us/davinci-pdex-plan-net/StructureDefinition/plannet-organizationaffiliation</v>
      </c>
      <c r="G23" s="1" t="s">
        <v>59</v>
      </c>
      <c r="H23" s="1" t="s">
        <v>59</v>
      </c>
      <c r="I23" s="1" t="s">
        <v>73</v>
      </c>
      <c r="J23" s="1" t="str">
        <f t="shared" si="7"/>
        <v>OrganizationAffiliation.location</v>
      </c>
      <c r="K23" s="1" t="s">
        <v>59</v>
      </c>
      <c r="M23" s="1" t="s">
        <v>59</v>
      </c>
      <c r="S23" s="1" t="s">
        <v>13</v>
      </c>
      <c r="U23" s="1" t="s">
        <v>13</v>
      </c>
      <c r="Y23" s="26" t="str">
        <f t="shared" si="8"/>
        <v>Support searching for a OrganizationAffiliation by its location</v>
      </c>
      <c r="AA23" s="2"/>
      <c r="AB23" s="1" t="str">
        <f t="shared" si="9"/>
        <v>SearchParameter-plan-net-organizationaffiliation-location.html</v>
      </c>
    </row>
    <row r="24" spans="1:28" s="1" customFormat="1" ht="19" customHeight="1" x14ac:dyDescent="0.2">
      <c r="A24" s="1">
        <v>33</v>
      </c>
      <c r="B24" s="1" t="s">
        <v>370</v>
      </c>
      <c r="C24" s="1" t="s">
        <v>402</v>
      </c>
      <c r="D24" s="1" t="s">
        <v>13</v>
      </c>
      <c r="E24" s="1" t="b">
        <v>0</v>
      </c>
      <c r="F24" s="19" t="str">
        <f t="shared" si="10"/>
        <v>http://hl7.org/fhir/us/davinci-pdex-plan-net/StructureDefinition/plannet-organizationaffiliation</v>
      </c>
      <c r="G24" s="1" t="s">
        <v>59</v>
      </c>
      <c r="H24" s="1" t="s">
        <v>59</v>
      </c>
      <c r="I24" s="1" t="s">
        <v>73</v>
      </c>
      <c r="J24" s="1" t="str">
        <f t="shared" si="7"/>
        <v>OrganizationAffiliation.healthcareService</v>
      </c>
      <c r="K24" s="1" t="s">
        <v>59</v>
      </c>
      <c r="M24" s="1" t="s">
        <v>59</v>
      </c>
      <c r="S24" s="1" t="s">
        <v>13</v>
      </c>
      <c r="U24" s="1" t="s">
        <v>13</v>
      </c>
      <c r="Y24" s="26" t="str">
        <f t="shared" si="8"/>
        <v>Support searching for a OrganizationAffiliation by its healthcareService</v>
      </c>
      <c r="AA24" s="2"/>
      <c r="AB24" s="1" t="str">
        <f t="shared" si="9"/>
        <v>SearchParameter-plan-net-organizationaffiliation-healthcareservice.html</v>
      </c>
    </row>
    <row r="25" spans="1:28" s="1" customFormat="1" ht="19" customHeight="1" x14ac:dyDescent="0.2">
      <c r="A25" s="1">
        <v>34</v>
      </c>
      <c r="B25" s="1" t="s">
        <v>370</v>
      </c>
      <c r="C25" s="1" t="s">
        <v>403</v>
      </c>
      <c r="D25" s="1" t="s">
        <v>13</v>
      </c>
      <c r="E25" s="1" t="b">
        <v>0</v>
      </c>
      <c r="F25" s="19" t="str">
        <f t="shared" si="10"/>
        <v>http://hl7.org/fhir/us/davinci-pdex-plan-net/StructureDefinition/plannet-organizationaffiliation</v>
      </c>
      <c r="G25" s="1" t="s">
        <v>59</v>
      </c>
      <c r="H25" s="1" t="s">
        <v>59</v>
      </c>
      <c r="I25" s="1" t="s">
        <v>73</v>
      </c>
      <c r="J25" s="1" t="str">
        <f t="shared" si="7"/>
        <v xml:space="preserve">OrganizationAffiliation.network </v>
      </c>
      <c r="K25" s="1" t="s">
        <v>59</v>
      </c>
      <c r="M25" s="1" t="s">
        <v>59</v>
      </c>
      <c r="N25" s="1" t="s">
        <v>65</v>
      </c>
      <c r="S25" s="1" t="s">
        <v>13</v>
      </c>
      <c r="U25" s="1" t="s">
        <v>13</v>
      </c>
      <c r="Y25" s="26" t="str">
        <f t="shared" si="8"/>
        <v xml:space="preserve">Support searching for a OrganizationAffiliation by its network </v>
      </c>
      <c r="AA25" s="11"/>
      <c r="AB25" s="1" t="str">
        <f t="shared" si="9"/>
        <v>SearchParameter-plan-net-organizationaffiliation-network .html</v>
      </c>
    </row>
    <row r="26" spans="1:28" s="1" customFormat="1" ht="19" customHeight="1" x14ac:dyDescent="0.2">
      <c r="A26" s="1">
        <v>39</v>
      </c>
      <c r="B26" s="1" t="s">
        <v>227</v>
      </c>
      <c r="C26" s="1" t="s">
        <v>404</v>
      </c>
      <c r="D26" s="1" t="s">
        <v>13</v>
      </c>
      <c r="E26" s="1" t="b">
        <v>1</v>
      </c>
      <c r="F26" s="19" t="str">
        <f t="shared" si="10"/>
        <v>http://hl7.org/fhir/us/davinci-pdex-plan-net/StructureDefinition/plannet-practitionerrole</v>
      </c>
      <c r="G26" s="1" t="s">
        <v>59</v>
      </c>
      <c r="H26" s="1" t="s">
        <v>59</v>
      </c>
      <c r="I26" s="1" t="s">
        <v>73</v>
      </c>
      <c r="J26" s="1" t="str">
        <f t="shared" si="7"/>
        <v>PractitionerRole.practitioner</v>
      </c>
      <c r="K26" s="1" t="s">
        <v>59</v>
      </c>
      <c r="M26" s="1" t="s">
        <v>59</v>
      </c>
      <c r="S26" s="1" t="s">
        <v>13</v>
      </c>
      <c r="U26" s="1" t="s">
        <v>13</v>
      </c>
      <c r="Y26" s="26" t="str">
        <f t="shared" si="8"/>
        <v>Support searching for a OrganizationAffiliation by its practitioner</v>
      </c>
      <c r="Z26" s="5"/>
      <c r="AA26" s="2"/>
      <c r="AB26" s="1" t="str">
        <f t="shared" si="9"/>
        <v>SearchParameter-plan-net-practitionerrole-practitioner.html</v>
      </c>
    </row>
    <row r="27" spans="1:28" s="1" customFormat="1" ht="19" customHeight="1" x14ac:dyDescent="0.2">
      <c r="A27" s="1">
        <v>40</v>
      </c>
      <c r="B27" s="1" t="s">
        <v>227</v>
      </c>
      <c r="C27" s="1" t="s">
        <v>393</v>
      </c>
      <c r="D27" s="1" t="s">
        <v>13</v>
      </c>
      <c r="E27" s="1" t="b">
        <v>0</v>
      </c>
      <c r="F27" s="19" t="str">
        <f t="shared" si="10"/>
        <v>http://hl7.org/fhir/us/davinci-pdex-plan-net/StructureDefinition/plannet-practitionerrole</v>
      </c>
      <c r="G27" s="1" t="s">
        <v>59</v>
      </c>
      <c r="H27" s="1" t="s">
        <v>59</v>
      </c>
      <c r="I27" s="1" t="s">
        <v>73</v>
      </c>
      <c r="J27" s="1" t="str">
        <f t="shared" si="7"/>
        <v>PractitionerRole.organization</v>
      </c>
      <c r="K27" s="1" t="s">
        <v>59</v>
      </c>
      <c r="L27" s="1" t="s">
        <v>13</v>
      </c>
      <c r="M27" s="1" t="s">
        <v>59</v>
      </c>
      <c r="S27" s="1" t="s">
        <v>13</v>
      </c>
      <c r="U27" s="1" t="s">
        <v>13</v>
      </c>
      <c r="Y27" s="26" t="str">
        <f t="shared" si="8"/>
        <v>Support searching for a PractitionerRole by its organization</v>
      </c>
      <c r="Z27" s="5"/>
      <c r="AA27" s="11"/>
      <c r="AB27" s="1" t="str">
        <f t="shared" si="9"/>
        <v>SearchParameter-plan-net-practitionerrole-organization.html</v>
      </c>
    </row>
    <row r="28" spans="1:28" s="1" customFormat="1" ht="19" customHeight="1" x14ac:dyDescent="0.2">
      <c r="A28" s="1">
        <v>41</v>
      </c>
      <c r="B28" s="1" t="s">
        <v>227</v>
      </c>
      <c r="C28" s="1" t="s">
        <v>390</v>
      </c>
      <c r="D28" s="1" t="s">
        <v>13</v>
      </c>
      <c r="E28" s="1" t="b">
        <v>1</v>
      </c>
      <c r="F28" s="19" t="str">
        <f t="shared" si="10"/>
        <v>http://hl7.org/fhir/us/davinci-pdex-plan-net/StructureDefinition/plannet-practitionerrole</v>
      </c>
      <c r="G28" s="1" t="s">
        <v>59</v>
      </c>
      <c r="H28" s="1" t="s">
        <v>59</v>
      </c>
      <c r="I28" s="1" t="s">
        <v>73</v>
      </c>
      <c r="J28" s="1" t="str">
        <f t="shared" si="7"/>
        <v>PractitionerRole.location</v>
      </c>
      <c r="K28" s="1" t="s">
        <v>59</v>
      </c>
      <c r="M28" s="1" t="s">
        <v>59</v>
      </c>
      <c r="S28" s="1" t="s">
        <v>13</v>
      </c>
      <c r="U28" s="1" t="s">
        <v>13</v>
      </c>
      <c r="Y28" s="26" t="str">
        <f t="shared" si="8"/>
        <v>Support searching for a PractitionerRole by its location</v>
      </c>
      <c r="Z28" s="5"/>
      <c r="AA28" s="11"/>
      <c r="AB28" s="1" t="str">
        <f t="shared" si="9"/>
        <v>SearchParameter-plan-net-practitionerrole-location.html</v>
      </c>
    </row>
    <row r="29" spans="1:28" s="1" customFormat="1" ht="19" customHeight="1" x14ac:dyDescent="0.2">
      <c r="A29" s="1">
        <v>43</v>
      </c>
      <c r="B29" s="1" t="s">
        <v>227</v>
      </c>
      <c r="C29" s="1" t="s">
        <v>402</v>
      </c>
      <c r="D29" s="1" t="s">
        <v>13</v>
      </c>
      <c r="E29" s="1" t="b">
        <v>0</v>
      </c>
      <c r="F29" s="19" t="str">
        <f t="shared" si="10"/>
        <v>http://hl7.org/fhir/us/davinci-pdex-plan-net/StructureDefinition/plannet-practitionerrole</v>
      </c>
      <c r="G29" s="1" t="s">
        <v>59</v>
      </c>
      <c r="H29" s="1" t="s">
        <v>59</v>
      </c>
      <c r="I29" s="1" t="s">
        <v>73</v>
      </c>
      <c r="J29" s="1" t="str">
        <f t="shared" si="7"/>
        <v>PractitionerRole.healthcareService</v>
      </c>
      <c r="K29" s="1" t="s">
        <v>59</v>
      </c>
      <c r="M29" s="1" t="s">
        <v>59</v>
      </c>
      <c r="S29" s="1" t="s">
        <v>13</v>
      </c>
      <c r="U29" s="1" t="s">
        <v>13</v>
      </c>
      <c r="Y29" s="26" t="str">
        <f t="shared" si="8"/>
        <v>Support searching for a PractitionerRole by its healthcareService</v>
      </c>
      <c r="Z29" s="5"/>
      <c r="AA29" s="11"/>
      <c r="AB29" s="1" t="str">
        <f t="shared" si="9"/>
        <v>SearchParameter-plan-net-practitionerrole-healthcareservice.html</v>
      </c>
    </row>
    <row r="30" spans="1:28" s="1" customFormat="1" ht="19" customHeight="1" x14ac:dyDescent="0.2">
      <c r="A30" s="1">
        <v>44</v>
      </c>
      <c r="B30" s="1" t="s">
        <v>227</v>
      </c>
      <c r="C30" s="1" t="s">
        <v>403</v>
      </c>
      <c r="D30" s="1" t="s">
        <v>13</v>
      </c>
      <c r="E30" s="1" t="b">
        <v>0</v>
      </c>
      <c r="F30" s="19" t="str">
        <f t="shared" si="10"/>
        <v>http://hl7.org/fhir/us/davinci-pdex-plan-net/StructureDefinition/plannet-practitionerrole</v>
      </c>
      <c r="G30" s="1" t="s">
        <v>59</v>
      </c>
      <c r="H30" s="1" t="s">
        <v>59</v>
      </c>
      <c r="I30" s="1" t="s">
        <v>73</v>
      </c>
      <c r="J30" s="1" t="str">
        <f t="shared" si="7"/>
        <v xml:space="preserve">PractitionerRole.network </v>
      </c>
      <c r="K30" s="1" t="s">
        <v>59</v>
      </c>
      <c r="M30" s="1" t="s">
        <v>59</v>
      </c>
      <c r="N30" s="1" t="s">
        <v>65</v>
      </c>
      <c r="S30" s="1" t="s">
        <v>13</v>
      </c>
      <c r="U30" s="1" t="s">
        <v>13</v>
      </c>
      <c r="Y30" s="26" t="str">
        <f t="shared" si="8"/>
        <v xml:space="preserve">Support searching for a PractitionerRole by its network </v>
      </c>
      <c r="AA30" s="11"/>
      <c r="AB30" s="1" t="str">
        <f t="shared" si="9"/>
        <v>SearchParameter-plan-net-practitionerrole-network .html</v>
      </c>
    </row>
    <row r="31" spans="1:28" ht="19" customHeight="1" x14ac:dyDescent="0.2">
      <c r="A31" s="1">
        <f>A30+1</f>
        <v>45</v>
      </c>
      <c r="B31" s="1" t="s">
        <v>368</v>
      </c>
      <c r="C31" s="1" t="s">
        <v>25</v>
      </c>
      <c r="D31" s="1" t="s">
        <v>13</v>
      </c>
      <c r="E31" s="1" t="b">
        <v>1</v>
      </c>
      <c r="F31" s="19" t="str">
        <f t="shared" si="10"/>
        <v>http://hl7.org/fhir/us/davinci-pdex-plan-net/StructureDefinition/plannet-healthcareservice</v>
      </c>
      <c r="G31" s="1" t="s">
        <v>59</v>
      </c>
      <c r="H31" s="1" t="s">
        <v>59</v>
      </c>
      <c r="I31" s="1" t="s">
        <v>63</v>
      </c>
      <c r="J31" s="1" t="str">
        <f t="shared" si="7"/>
        <v>HealthcareService.name</v>
      </c>
      <c r="S31" s="1" t="s">
        <v>13</v>
      </c>
      <c r="Y31" s="26" t="str">
        <f t="shared" si="8"/>
        <v>Support searching for a PractitionerRole by its name</v>
      </c>
      <c r="AB31" s="1" t="str">
        <f t="shared" si="9"/>
        <v>SearchParameter-plan-net-healthcareservice-name.html</v>
      </c>
    </row>
    <row r="32" spans="1:28" ht="19" customHeight="1" x14ac:dyDescent="0.2">
      <c r="A32" s="1">
        <f>A31 + 1</f>
        <v>46</v>
      </c>
      <c r="B32" s="1" t="s">
        <v>368</v>
      </c>
      <c r="C32" s="1" t="s">
        <v>118</v>
      </c>
      <c r="D32" s="1" t="s">
        <v>13</v>
      </c>
      <c r="E32" s="1" t="b">
        <v>1</v>
      </c>
      <c r="F32" s="19" t="str">
        <f t="shared" si="10"/>
        <v>http://hl7.org/fhir/us/davinci-pdex-plan-net/StructureDefinition/plannet-healthcareservice</v>
      </c>
      <c r="G32" s="1" t="s">
        <v>59</v>
      </c>
      <c r="H32" s="1" t="s">
        <v>59</v>
      </c>
      <c r="I32" s="1" t="s">
        <v>60</v>
      </c>
      <c r="J32" s="1" t="str">
        <f t="shared" si="7"/>
        <v>HealthcareService.category</v>
      </c>
      <c r="S32" s="1" t="s">
        <v>13</v>
      </c>
      <c r="Y32" s="26" t="str">
        <f t="shared" si="8"/>
        <v>Support searching for a HealthcareService by its category</v>
      </c>
      <c r="AB32" s="1" t="str">
        <f t="shared" si="9"/>
        <v>SearchParameter-plan-net-healthcareservice-category.html</v>
      </c>
    </row>
    <row r="33" spans="1:28" ht="19" customHeight="1" x14ac:dyDescent="0.2">
      <c r="A33" s="1">
        <f t="shared" ref="A33:A54" si="11">A32+1</f>
        <v>47</v>
      </c>
      <c r="B33" s="1" t="s">
        <v>368</v>
      </c>
      <c r="C33" s="1" t="s">
        <v>14</v>
      </c>
      <c r="D33" s="1" t="s">
        <v>13</v>
      </c>
      <c r="E33" s="1" t="b">
        <v>1</v>
      </c>
      <c r="F33" s="19" t="str">
        <f t="shared" si="10"/>
        <v>http://hl7.org/fhir/us/davinci-pdex-plan-net/StructureDefinition/plannet-healthcareservice</v>
      </c>
      <c r="G33" s="1" t="s">
        <v>59</v>
      </c>
      <c r="H33" s="1" t="s">
        <v>59</v>
      </c>
      <c r="I33" s="1" t="s">
        <v>60</v>
      </c>
      <c r="J33" s="1" t="str">
        <f t="shared" si="7"/>
        <v>HealthcareService.type</v>
      </c>
      <c r="S33" s="1" t="s">
        <v>13</v>
      </c>
      <c r="Y33" s="26" t="str">
        <f>"Support searching for a "&amp; B32 &amp;" by its " &amp; C33</f>
        <v>Support searching for a HealthcareService by its type</v>
      </c>
      <c r="AB33" s="1" t="str">
        <f t="shared" si="9"/>
        <v>SearchParameter-plan-net-healthcareservice-type.html</v>
      </c>
    </row>
    <row r="34" spans="1:28" ht="19" customHeight="1" x14ac:dyDescent="0.2">
      <c r="A34" s="1">
        <f t="shared" si="11"/>
        <v>48</v>
      </c>
      <c r="B34" s="1" t="s">
        <v>368</v>
      </c>
      <c r="C34" s="1" t="s">
        <v>408</v>
      </c>
      <c r="D34" s="1" t="s">
        <v>13</v>
      </c>
      <c r="E34" s="1" t="b">
        <v>1</v>
      </c>
      <c r="F34" s="19" t="str">
        <f t="shared" si="10"/>
        <v>http://hl7.org/fhir/us/davinci-pdex-plan-net/StructureDefinition/plannet-healthcareservice</v>
      </c>
      <c r="G34" s="1" t="s">
        <v>59</v>
      </c>
      <c r="H34" s="1" t="s">
        <v>59</v>
      </c>
      <c r="I34" s="1" t="s">
        <v>60</v>
      </c>
      <c r="J34" s="1" t="str">
        <f t="shared" si="7"/>
        <v>HealthcareService.specialty</v>
      </c>
      <c r="S34" s="1" t="s">
        <v>13</v>
      </c>
      <c r="Y34" s="26" t="str">
        <f t="shared" ref="Y34:Y54" si="12">"Support searching for a "&amp; B33 &amp;" by its " &amp; C34</f>
        <v>Support searching for a HealthcareService by its specialty</v>
      </c>
      <c r="AB34" s="1" t="str">
        <f t="shared" si="9"/>
        <v>SearchParameter-plan-net-healthcareservice-specialty.html</v>
      </c>
    </row>
    <row r="35" spans="1:28" ht="19" customHeight="1" x14ac:dyDescent="0.2">
      <c r="A35" s="1">
        <f t="shared" si="11"/>
        <v>49</v>
      </c>
      <c r="B35" s="1" t="s">
        <v>369</v>
      </c>
      <c r="C35" s="1" t="s">
        <v>409</v>
      </c>
      <c r="D35" s="1" t="s">
        <v>13</v>
      </c>
      <c r="E35" s="1" t="b">
        <v>1</v>
      </c>
      <c r="F35" s="19" t="str">
        <f t="shared" si="10"/>
        <v>http://hl7.org/fhir/us/davinci-pdex-plan-net/StructureDefinition/plannet-insuranceplan</v>
      </c>
      <c r="G35" s="1" t="s">
        <v>59</v>
      </c>
      <c r="H35" s="1" t="s">
        <v>59</v>
      </c>
      <c r="I35" s="1" t="s">
        <v>60</v>
      </c>
      <c r="J35" s="1" t="str">
        <f t="shared" si="7"/>
        <v>InsurancePlan.coverage.benefit.type</v>
      </c>
      <c r="S35" s="1" t="s">
        <v>13</v>
      </c>
      <c r="Y35" s="26" t="str">
        <f t="shared" si="12"/>
        <v>Support searching for a HealthcareService by its coverage.benefit.type</v>
      </c>
      <c r="AB35" s="1" t="str">
        <f t="shared" si="9"/>
        <v>SearchParameter-plan-net-insuranceplan-coverage.benefit.type.html</v>
      </c>
    </row>
    <row r="36" spans="1:28" ht="19" customHeight="1" x14ac:dyDescent="0.2">
      <c r="A36" s="1">
        <f t="shared" si="11"/>
        <v>50</v>
      </c>
      <c r="B36" s="1" t="s">
        <v>369</v>
      </c>
      <c r="C36" s="1" t="s">
        <v>410</v>
      </c>
      <c r="D36" s="1" t="s">
        <v>13</v>
      </c>
      <c r="E36" s="1" t="b">
        <v>1</v>
      </c>
      <c r="F36" s="19" t="str">
        <f t="shared" si="10"/>
        <v>http://hl7.org/fhir/us/davinci-pdex-plan-net/StructureDefinition/plannet-insuranceplan</v>
      </c>
      <c r="G36" s="1" t="s">
        <v>59</v>
      </c>
      <c r="H36" s="1" t="s">
        <v>59</v>
      </c>
      <c r="I36" s="1" t="s">
        <v>60</v>
      </c>
      <c r="J36" s="1" t="str">
        <f t="shared" si="7"/>
        <v>InsurancePlan.coverage.type</v>
      </c>
      <c r="S36" s="1" t="s">
        <v>13</v>
      </c>
      <c r="Y36" s="26" t="str">
        <f t="shared" si="12"/>
        <v>Support searching for a InsurancePlan by its coverage.type</v>
      </c>
      <c r="AB36" s="1" t="str">
        <f t="shared" si="9"/>
        <v>SearchParameter-plan-net-insuranceplan-coverage.type.html</v>
      </c>
    </row>
    <row r="37" spans="1:28" ht="19" customHeight="1" x14ac:dyDescent="0.2">
      <c r="A37" s="1">
        <f t="shared" si="11"/>
        <v>51</v>
      </c>
      <c r="B37" s="1" t="s">
        <v>369</v>
      </c>
      <c r="C37" s="1" t="s">
        <v>25</v>
      </c>
      <c r="D37" s="1" t="s">
        <v>13</v>
      </c>
      <c r="E37" s="1" t="b">
        <v>1</v>
      </c>
      <c r="F37" s="19" t="str">
        <f t="shared" si="10"/>
        <v>http://hl7.org/fhir/us/davinci-pdex-plan-net/StructureDefinition/plannet-insuranceplan</v>
      </c>
      <c r="G37" s="1" t="s">
        <v>59</v>
      </c>
      <c r="H37" s="1" t="s">
        <v>59</v>
      </c>
      <c r="I37" s="1" t="s">
        <v>63</v>
      </c>
      <c r="J37" s="1" t="str">
        <f t="shared" si="7"/>
        <v>InsurancePlan.name</v>
      </c>
      <c r="S37" s="1" t="s">
        <v>13</v>
      </c>
      <c r="Y37" s="26" t="str">
        <f t="shared" si="12"/>
        <v>Support searching for a InsurancePlan by its name</v>
      </c>
      <c r="AB37" s="1" t="str">
        <f t="shared" si="9"/>
        <v>SearchParameter-plan-net-insuranceplan-name.html</v>
      </c>
    </row>
    <row r="38" spans="1:28" ht="19" customHeight="1" x14ac:dyDescent="0.2">
      <c r="A38" s="1">
        <f t="shared" si="11"/>
        <v>52</v>
      </c>
      <c r="B38" s="1" t="s">
        <v>369</v>
      </c>
      <c r="C38" s="1" t="s">
        <v>411</v>
      </c>
      <c r="D38" s="1" t="s">
        <v>13</v>
      </c>
      <c r="E38" s="1" t="b">
        <v>1</v>
      </c>
      <c r="F38" s="19" t="str">
        <f t="shared" si="10"/>
        <v>http://hl7.org/fhir/us/davinci-pdex-plan-net/StructureDefinition/plannet-insuranceplan</v>
      </c>
      <c r="G38" s="1" t="s">
        <v>59</v>
      </c>
      <c r="H38" s="1" t="s">
        <v>59</v>
      </c>
      <c r="I38" s="1" t="s">
        <v>60</v>
      </c>
      <c r="J38" s="1" t="str">
        <f t="shared" si="7"/>
        <v>InsurancePlan.plan.identifier</v>
      </c>
      <c r="S38" s="1" t="s">
        <v>13</v>
      </c>
      <c r="Y38" s="26" t="str">
        <f t="shared" si="12"/>
        <v>Support searching for a InsurancePlan by its plan.identifier</v>
      </c>
      <c r="AB38" s="1" t="str">
        <f t="shared" si="9"/>
        <v>SearchParameter-plan-net-insuranceplan-plan.identifier.html</v>
      </c>
    </row>
    <row r="39" spans="1:28" ht="19" customHeight="1" x14ac:dyDescent="0.2">
      <c r="A39" s="1">
        <f t="shared" si="11"/>
        <v>53</v>
      </c>
      <c r="B39" s="1" t="s">
        <v>369</v>
      </c>
      <c r="C39" s="1" t="s">
        <v>412</v>
      </c>
      <c r="D39" s="1" t="s">
        <v>13</v>
      </c>
      <c r="E39" s="1" t="b">
        <v>1</v>
      </c>
      <c r="F39" s="19" t="str">
        <f t="shared" si="10"/>
        <v>http://hl7.org/fhir/us/davinci-pdex-plan-net/StructureDefinition/plannet-insuranceplan</v>
      </c>
      <c r="G39" s="1" t="s">
        <v>59</v>
      </c>
      <c r="H39" s="1" t="s">
        <v>59</v>
      </c>
      <c r="I39" s="1" t="s">
        <v>60</v>
      </c>
      <c r="J39" s="1" t="str">
        <f t="shared" si="7"/>
        <v>InsurancePlan.plan.type</v>
      </c>
      <c r="S39" s="1" t="s">
        <v>13</v>
      </c>
      <c r="Y39" s="26" t="str">
        <f t="shared" si="12"/>
        <v>Support searching for a InsurancePlan by its plan.type</v>
      </c>
      <c r="AB39" s="1" t="str">
        <f t="shared" si="9"/>
        <v>SearchParameter-plan-net-insuranceplan-plan.type.html</v>
      </c>
    </row>
    <row r="40" spans="1:28" ht="19" customHeight="1" x14ac:dyDescent="0.2">
      <c r="A40" s="1">
        <f t="shared" si="11"/>
        <v>54</v>
      </c>
      <c r="B40" s="1" t="s">
        <v>405</v>
      </c>
      <c r="C40" s="1" t="s">
        <v>14</v>
      </c>
      <c r="D40" s="1" t="s">
        <v>13</v>
      </c>
      <c r="E40" s="1" t="b">
        <v>1</v>
      </c>
      <c r="F40" s="19" t="str">
        <f t="shared" si="10"/>
        <v>http://hl7.org/fhir/us/davinci-pdex-plan-net/StructureDefinition/plannet-insuranceplan</v>
      </c>
      <c r="G40" s="1" t="s">
        <v>59</v>
      </c>
      <c r="H40" s="1" t="s">
        <v>59</v>
      </c>
      <c r="I40" s="1" t="s">
        <v>60</v>
      </c>
      <c r="J40" s="1" t="str">
        <f t="shared" si="7"/>
        <v>insurancePlan.type</v>
      </c>
      <c r="S40" s="1" t="s">
        <v>13</v>
      </c>
      <c r="Y40" s="26" t="str">
        <f t="shared" si="12"/>
        <v>Support searching for a InsurancePlan by its type</v>
      </c>
      <c r="AB40" s="1" t="str">
        <f t="shared" si="9"/>
        <v>SearchParameter-plan-net-insuranceplan-type.html</v>
      </c>
    </row>
    <row r="41" spans="1:28" ht="19" customHeight="1" x14ac:dyDescent="0.2">
      <c r="A41" s="1">
        <f t="shared" si="11"/>
        <v>55</v>
      </c>
      <c r="B41" s="1" t="s">
        <v>224</v>
      </c>
      <c r="C41" s="1" t="s">
        <v>70</v>
      </c>
      <c r="D41" s="1" t="s">
        <v>13</v>
      </c>
      <c r="E41" s="1" t="b">
        <v>1</v>
      </c>
      <c r="F41" s="19" t="str">
        <f t="shared" si="10"/>
        <v>http://hl7.org/fhir/us/davinci-pdex-plan-net/StructureDefinition/plannet-location</v>
      </c>
      <c r="G41" s="1" t="s">
        <v>59</v>
      </c>
      <c r="H41" s="1" t="s">
        <v>59</v>
      </c>
      <c r="I41" s="1" t="s">
        <v>63</v>
      </c>
      <c r="J41" s="1" t="str">
        <f t="shared" si="7"/>
        <v>Location.address</v>
      </c>
      <c r="S41" s="1" t="s">
        <v>13</v>
      </c>
      <c r="Y41" s="26" t="str">
        <f t="shared" si="12"/>
        <v>Support searching for a insurancePlan by its address</v>
      </c>
      <c r="AB41" s="1" t="str">
        <f t="shared" si="9"/>
        <v>SearchParameter-plan-net-location-address.html</v>
      </c>
    </row>
    <row r="42" spans="1:28" s="1" customFormat="1" ht="19" customHeight="1" x14ac:dyDescent="0.2">
      <c r="A42" s="1">
        <f>A40+1</f>
        <v>55</v>
      </c>
      <c r="B42" s="1" t="s">
        <v>224</v>
      </c>
      <c r="C42" s="1" t="s">
        <v>416</v>
      </c>
      <c r="D42" s="1" t="s">
        <v>13</v>
      </c>
      <c r="E42" s="1" t="b">
        <v>1</v>
      </c>
      <c r="F42" s="19" t="str">
        <f t="shared" si="10"/>
        <v>http://hl7.org/fhir/us/davinci-pdex-plan-net/StructureDefinition/plannet-location</v>
      </c>
      <c r="G42" s="1" t="s">
        <v>59</v>
      </c>
      <c r="H42" s="1" t="s">
        <v>59</v>
      </c>
      <c r="I42" s="1" t="s">
        <v>407</v>
      </c>
      <c r="J42" s="1" t="s">
        <v>417</v>
      </c>
      <c r="S42" s="1" t="s">
        <v>13</v>
      </c>
      <c r="Y42" s="26" t="str">
        <f t="shared" si="12"/>
        <v>Support searching for a Location by its near</v>
      </c>
      <c r="AA42" s="2"/>
      <c r="AB42" s="25" t="s">
        <v>418</v>
      </c>
    </row>
    <row r="43" spans="1:28" ht="19" customHeight="1" x14ac:dyDescent="0.2">
      <c r="A43" s="1">
        <f>A41+1</f>
        <v>56</v>
      </c>
      <c r="B43" s="1" t="s">
        <v>225</v>
      </c>
      <c r="C43" s="1" t="s">
        <v>414</v>
      </c>
      <c r="D43" s="1" t="s">
        <v>13</v>
      </c>
      <c r="E43" s="1" t="b">
        <v>1</v>
      </c>
      <c r="F43" s="19" t="str">
        <f t="shared" si="10"/>
        <v>http://hl7.org/fhir/us/davinci-pdex-plan-net/StructureDefinition/plannet-organization</v>
      </c>
      <c r="G43" s="1" t="s">
        <v>59</v>
      </c>
      <c r="H43" s="1" t="s">
        <v>59</v>
      </c>
      <c r="I43" s="1" t="s">
        <v>63</v>
      </c>
      <c r="J43" s="1" t="str">
        <f>B43&amp;"address.city"</f>
        <v>Organizationaddress.city</v>
      </c>
      <c r="S43" s="1" t="s">
        <v>13</v>
      </c>
      <c r="Y43" s="26" t="str">
        <f t="shared" si="12"/>
        <v>Support searching for a Location by its address-city</v>
      </c>
      <c r="AB43" s="1" t="str">
        <f t="shared" si="9"/>
        <v>SearchParameter-plan-net-organization-address-city.html</v>
      </c>
    </row>
    <row r="44" spans="1:28" ht="19" customHeight="1" x14ac:dyDescent="0.2">
      <c r="A44" s="1">
        <f t="shared" si="11"/>
        <v>57</v>
      </c>
      <c r="B44" s="1" t="s">
        <v>225</v>
      </c>
      <c r="C44" s="1" t="s">
        <v>415</v>
      </c>
      <c r="D44" s="1" t="s">
        <v>13</v>
      </c>
      <c r="E44" s="1" t="b">
        <v>1</v>
      </c>
      <c r="F44" s="19" t="str">
        <f t="shared" si="10"/>
        <v>http://hl7.org/fhir/us/davinci-pdex-plan-net/StructureDefinition/plannet-organization</v>
      </c>
      <c r="G44" s="1" t="s">
        <v>59</v>
      </c>
      <c r="H44" s="1" t="s">
        <v>59</v>
      </c>
      <c r="I44" s="1" t="s">
        <v>63</v>
      </c>
      <c r="J44" s="1" t="str">
        <f>B44&amp;"address.country"</f>
        <v>Organizationaddress.country</v>
      </c>
      <c r="S44" s="1" t="s">
        <v>13</v>
      </c>
      <c r="Y44" s="26" t="str">
        <f t="shared" si="12"/>
        <v>Support searching for a Organization by its address-country</v>
      </c>
      <c r="AB44" s="1" t="str">
        <f t="shared" si="9"/>
        <v>SearchParameter-plan-net-organization-address-country.html</v>
      </c>
    </row>
    <row r="45" spans="1:28" ht="19" customHeight="1" x14ac:dyDescent="0.2">
      <c r="A45" s="1">
        <f t="shared" si="11"/>
        <v>58</v>
      </c>
      <c r="B45" s="1" t="s">
        <v>225</v>
      </c>
      <c r="C45" s="1" t="s">
        <v>70</v>
      </c>
      <c r="D45" s="1" t="s">
        <v>13</v>
      </c>
      <c r="E45" s="1" t="b">
        <v>1</v>
      </c>
      <c r="F45" s="19" t="str">
        <f t="shared" si="10"/>
        <v>http://hl7.org/fhir/us/davinci-pdex-plan-net/StructureDefinition/plannet-organization</v>
      </c>
      <c r="G45" s="1" t="s">
        <v>59</v>
      </c>
      <c r="H45" s="1" t="s">
        <v>59</v>
      </c>
      <c r="I45" s="1" t="s">
        <v>63</v>
      </c>
      <c r="J45" s="1" t="str">
        <f t="shared" si="7"/>
        <v>Organization.address</v>
      </c>
      <c r="S45" s="1" t="s">
        <v>13</v>
      </c>
      <c r="Y45" s="26" t="str">
        <f t="shared" si="12"/>
        <v>Support searching for a Organization by its address</v>
      </c>
      <c r="AB45" s="1" t="str">
        <f t="shared" si="9"/>
        <v>SearchParameter-plan-net-organization-address.html</v>
      </c>
    </row>
    <row r="46" spans="1:28" ht="19" customHeight="1" x14ac:dyDescent="0.2">
      <c r="A46" s="1">
        <f t="shared" si="11"/>
        <v>59</v>
      </c>
      <c r="B46" s="1" t="s">
        <v>225</v>
      </c>
      <c r="C46" s="1" t="s">
        <v>25</v>
      </c>
      <c r="D46" s="1" t="s">
        <v>13</v>
      </c>
      <c r="E46" s="1" t="b">
        <v>1</v>
      </c>
      <c r="F46" s="19" t="str">
        <f t="shared" si="10"/>
        <v>http://hl7.org/fhir/us/davinci-pdex-plan-net/StructureDefinition/plannet-organization</v>
      </c>
      <c r="G46" s="1" t="s">
        <v>59</v>
      </c>
      <c r="H46" s="1" t="s">
        <v>59</v>
      </c>
      <c r="I46" s="1" t="s">
        <v>63</v>
      </c>
      <c r="J46" s="1" t="str">
        <f t="shared" si="7"/>
        <v>Organization.name</v>
      </c>
      <c r="S46" s="1" t="s">
        <v>13</v>
      </c>
      <c r="Y46" s="26" t="str">
        <f t="shared" si="12"/>
        <v>Support searching for a Organization by its name</v>
      </c>
      <c r="AB46" s="1" t="str">
        <f t="shared" si="9"/>
        <v>SearchParameter-plan-net-organization-name.html</v>
      </c>
    </row>
    <row r="47" spans="1:28" ht="19" customHeight="1" x14ac:dyDescent="0.2">
      <c r="A47" s="1">
        <f t="shared" si="11"/>
        <v>60</v>
      </c>
      <c r="B47" s="1" t="s">
        <v>225</v>
      </c>
      <c r="C47" s="1" t="s">
        <v>14</v>
      </c>
      <c r="D47" s="1" t="s">
        <v>13</v>
      </c>
      <c r="E47" s="1" t="b">
        <v>1</v>
      </c>
      <c r="F47" s="19" t="str">
        <f t="shared" si="10"/>
        <v>http://hl7.org/fhir/us/davinci-pdex-plan-net/StructureDefinition/plannet-organization</v>
      </c>
      <c r="G47" s="1" t="s">
        <v>59</v>
      </c>
      <c r="H47" s="1" t="s">
        <v>59</v>
      </c>
      <c r="I47" s="1" t="s">
        <v>60</v>
      </c>
      <c r="J47" s="1" t="str">
        <f t="shared" si="7"/>
        <v>Organization.type</v>
      </c>
      <c r="S47" s="1" t="s">
        <v>13</v>
      </c>
      <c r="Y47" s="26" t="str">
        <f t="shared" si="12"/>
        <v>Support searching for a Organization by its type</v>
      </c>
      <c r="AB47" s="1" t="str">
        <f t="shared" si="9"/>
        <v>SearchParameter-plan-net-organization-type.html</v>
      </c>
    </row>
    <row r="48" spans="1:28" ht="19" customHeight="1" x14ac:dyDescent="0.2">
      <c r="A48" s="1">
        <f t="shared" si="11"/>
        <v>61</v>
      </c>
      <c r="B48" s="1" t="s">
        <v>370</v>
      </c>
      <c r="C48" s="1" t="s">
        <v>28</v>
      </c>
      <c r="D48" s="1" t="s">
        <v>13</v>
      </c>
      <c r="E48" s="1" t="b">
        <v>1</v>
      </c>
      <c r="F48" s="19" t="str">
        <f t="shared" si="10"/>
        <v>http://hl7.org/fhir/us/davinci-pdex-plan-net/StructureDefinition/plannet-organizationaffiliation</v>
      </c>
      <c r="G48" s="1" t="s">
        <v>59</v>
      </c>
      <c r="H48" s="1" t="s">
        <v>59</v>
      </c>
      <c r="I48" s="1" t="s">
        <v>60</v>
      </c>
      <c r="J48" s="1" t="str">
        <f t="shared" si="7"/>
        <v>OrganizationAffiliation.code</v>
      </c>
      <c r="S48" s="1" t="s">
        <v>13</v>
      </c>
      <c r="Y48" s="26" t="str">
        <f t="shared" si="12"/>
        <v>Support searching for a Organization by its code</v>
      </c>
      <c r="AB48" s="1" t="str">
        <f t="shared" si="9"/>
        <v>SearchParameter-plan-net-organizationaffiliation-code.html</v>
      </c>
    </row>
    <row r="49" spans="1:28" ht="19" customHeight="1" x14ac:dyDescent="0.2">
      <c r="A49" s="1">
        <f t="shared" si="11"/>
        <v>62</v>
      </c>
      <c r="B49" s="1" t="s">
        <v>370</v>
      </c>
      <c r="C49" s="1" t="s">
        <v>408</v>
      </c>
      <c r="D49" s="1" t="s">
        <v>13</v>
      </c>
      <c r="E49" s="1" t="b">
        <v>1</v>
      </c>
      <c r="F49" s="19" t="str">
        <f t="shared" si="10"/>
        <v>http://hl7.org/fhir/us/davinci-pdex-plan-net/StructureDefinition/plannet-organizationaffiliation</v>
      </c>
      <c r="G49" s="1" t="s">
        <v>59</v>
      </c>
      <c r="H49" s="1" t="s">
        <v>59</v>
      </c>
      <c r="I49" s="1" t="s">
        <v>60</v>
      </c>
      <c r="J49" s="1" t="str">
        <f t="shared" si="7"/>
        <v>OrganizationAffiliation.specialty</v>
      </c>
      <c r="S49" s="1" t="s">
        <v>13</v>
      </c>
      <c r="Y49" s="26" t="str">
        <f t="shared" si="12"/>
        <v>Support searching for a OrganizationAffiliation by its specialty</v>
      </c>
      <c r="AB49" s="1" t="str">
        <f t="shared" si="9"/>
        <v>SearchParameter-plan-net-organizationaffiliation-specialty.html</v>
      </c>
    </row>
    <row r="50" spans="1:28" ht="19" customHeight="1" x14ac:dyDescent="0.2">
      <c r="A50" s="1">
        <f t="shared" si="11"/>
        <v>63</v>
      </c>
      <c r="B50" s="1" t="s">
        <v>406</v>
      </c>
      <c r="C50" s="1" t="s">
        <v>67</v>
      </c>
      <c r="D50" s="1" t="s">
        <v>13</v>
      </c>
      <c r="E50" s="1" t="b">
        <v>1</v>
      </c>
      <c r="F50" s="19" t="str">
        <f t="shared" si="10"/>
        <v xml:space="preserve">http://hl7.org/fhir/us/davinci-pdex-plan-net/StructureDefinition/plannet-practitioner </v>
      </c>
      <c r="G50" s="1" t="s">
        <v>59</v>
      </c>
      <c r="H50" s="1" t="s">
        <v>59</v>
      </c>
      <c r="I50" s="1" t="s">
        <v>63</v>
      </c>
      <c r="J50" s="1" t="str">
        <f>B50&amp;".name."&amp;C50</f>
        <v>Practitioner .name.family</v>
      </c>
      <c r="S50" s="1" t="s">
        <v>13</v>
      </c>
      <c r="Y50" s="26" t="str">
        <f t="shared" si="12"/>
        <v>Support searching for a OrganizationAffiliation by its family</v>
      </c>
      <c r="AB50" s="1" t="str">
        <f t="shared" si="9"/>
        <v>SearchParameter-plan-net-practitioner -family.html</v>
      </c>
    </row>
    <row r="51" spans="1:28" ht="19" customHeight="1" x14ac:dyDescent="0.2">
      <c r="A51" s="1">
        <f t="shared" si="11"/>
        <v>64</v>
      </c>
      <c r="B51" s="1" t="s">
        <v>406</v>
      </c>
      <c r="C51" s="1" t="s">
        <v>68</v>
      </c>
      <c r="D51" s="1" t="s">
        <v>13</v>
      </c>
      <c r="E51" s="1" t="b">
        <v>1</v>
      </c>
      <c r="F51" s="19" t="str">
        <f t="shared" si="10"/>
        <v xml:space="preserve">http://hl7.org/fhir/us/davinci-pdex-plan-net/StructureDefinition/plannet-practitioner </v>
      </c>
      <c r="G51" s="1" t="s">
        <v>59</v>
      </c>
      <c r="H51" s="1" t="s">
        <v>59</v>
      </c>
      <c r="I51" s="1" t="s">
        <v>63</v>
      </c>
      <c r="J51" s="1" t="str">
        <f>B51&amp;".name."&amp;C51</f>
        <v>Practitioner .name.given</v>
      </c>
      <c r="S51" s="1" t="s">
        <v>13</v>
      </c>
      <c r="Y51" s="26" t="str">
        <f t="shared" si="12"/>
        <v>Support searching for a Practitioner  by its given</v>
      </c>
      <c r="AB51" s="1" t="str">
        <f t="shared" si="9"/>
        <v>SearchParameter-plan-net-practitioner -given.html</v>
      </c>
    </row>
    <row r="52" spans="1:28" ht="19" customHeight="1" x14ac:dyDescent="0.2">
      <c r="A52" s="1">
        <f t="shared" si="11"/>
        <v>65</v>
      </c>
      <c r="B52" s="1" t="s">
        <v>226</v>
      </c>
      <c r="C52" s="1" t="s">
        <v>25</v>
      </c>
      <c r="D52" s="1" t="s">
        <v>13</v>
      </c>
      <c r="E52" s="1" t="b">
        <v>1</v>
      </c>
      <c r="F52" s="19" t="str">
        <f t="shared" si="10"/>
        <v>http://hl7.org/fhir/us/davinci-pdex-plan-net/StructureDefinition/plannet-practitioner</v>
      </c>
      <c r="G52" s="1" t="s">
        <v>59</v>
      </c>
      <c r="H52" s="1" t="s">
        <v>59</v>
      </c>
      <c r="I52" s="1" t="s">
        <v>63</v>
      </c>
      <c r="J52" s="1" t="str">
        <f t="shared" si="7"/>
        <v>Practitioner.name</v>
      </c>
      <c r="S52" s="1" t="s">
        <v>13</v>
      </c>
      <c r="Y52" s="26" t="str">
        <f t="shared" si="12"/>
        <v>Support searching for a Practitioner  by its name</v>
      </c>
      <c r="AB52" s="1" t="str">
        <f t="shared" si="9"/>
        <v>SearchParameter-plan-net-practitioner-name.html</v>
      </c>
    </row>
    <row r="53" spans="1:28" ht="19" customHeight="1" x14ac:dyDescent="0.2">
      <c r="A53" s="1">
        <f t="shared" si="11"/>
        <v>66</v>
      </c>
      <c r="B53" s="1" t="s">
        <v>227</v>
      </c>
      <c r="C53" s="1" t="s">
        <v>413</v>
      </c>
      <c r="D53" s="1" t="s">
        <v>13</v>
      </c>
      <c r="E53" s="1" t="b">
        <v>1</v>
      </c>
      <c r="F53" s="19" t="str">
        <f t="shared" ref="F53:F54" si="13">"http://hl7.org/fhir/us/davinci-pdex-plan-net/StructureDefinition/plannet-"&amp;LOWER(B53)</f>
        <v>http://hl7.org/fhir/us/davinci-pdex-plan-net/StructureDefinition/plannet-practitionerrole</v>
      </c>
      <c r="G53" s="1" t="s">
        <v>59</v>
      </c>
      <c r="H53" s="1" t="s">
        <v>59</v>
      </c>
      <c r="I53" s="1" t="s">
        <v>60</v>
      </c>
      <c r="J53" s="1" t="str">
        <f t="shared" si="7"/>
        <v>PractitionerRole.role</v>
      </c>
      <c r="S53" s="1" t="s">
        <v>13</v>
      </c>
      <c r="Y53" s="26" t="str">
        <f t="shared" si="12"/>
        <v>Support searching for a Practitioner by its role</v>
      </c>
      <c r="AB53" s="1" t="str">
        <f t="shared" si="9"/>
        <v>SearchParameter-plan-net-practitionerrole-role.html</v>
      </c>
    </row>
    <row r="54" spans="1:28" ht="19" customHeight="1" x14ac:dyDescent="0.2">
      <c r="A54" s="1">
        <f t="shared" si="11"/>
        <v>67</v>
      </c>
      <c r="B54" s="1" t="s">
        <v>227</v>
      </c>
      <c r="C54" s="1" t="s">
        <v>408</v>
      </c>
      <c r="D54" s="1" t="s">
        <v>13</v>
      </c>
      <c r="E54" s="1" t="b">
        <v>1</v>
      </c>
      <c r="F54" s="19" t="str">
        <f t="shared" si="13"/>
        <v>http://hl7.org/fhir/us/davinci-pdex-plan-net/StructureDefinition/plannet-practitionerrole</v>
      </c>
      <c r="G54" s="1" t="s">
        <v>59</v>
      </c>
      <c r="H54" s="1" t="s">
        <v>59</v>
      </c>
      <c r="I54" s="1" t="s">
        <v>60</v>
      </c>
      <c r="J54" s="1" t="str">
        <f t="shared" si="7"/>
        <v>PractitionerRole.specialty</v>
      </c>
      <c r="S54" s="1" t="s">
        <v>13</v>
      </c>
      <c r="Y54" s="26" t="str">
        <f t="shared" si="12"/>
        <v>Support searching for a PractitionerRole by its specialty</v>
      </c>
      <c r="AB54" s="1" t="str">
        <f t="shared" si="9"/>
        <v>SearchParameter-plan-net-practitionerrole-specialty.html</v>
      </c>
    </row>
  </sheetData>
  <autoFilter ref="A1:AB30" xr:uid="{1CF5B17E-E72E-48B2-A597-9C21C12723F0}"/>
  <sortState xmlns:xlrd2="http://schemas.microsoft.com/office/spreadsheetml/2017/richdata2" ref="A7:AA24">
    <sortCondition ref="B1"/>
  </sortState>
  <hyperlinks>
    <hyperlink ref="AB42" r:id="rId1" location="positional" display="http://hl7.org/fhir/location.html - positional" xr:uid="{5005A459-C484-6C47-9406-A75960AD3940}"/>
  </hyperlinks>
  <pageMargins left="0.7" right="0.7" top="0.75" bottom="0.75" header="0.3" footer="0.3"/>
  <pageSetup orientation="portrait" horizontalDpi="0" verticalDpi="0"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A21" zoomScale="130" zoomScaleNormal="130" workbookViewId="0">
      <selection activeCell="E44" sqref="E44"/>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120</v>
      </c>
      <c r="B1" s="4" t="s">
        <v>39</v>
      </c>
      <c r="C1" s="4" t="s">
        <v>41</v>
      </c>
      <c r="D1" s="4" t="s">
        <v>75</v>
      </c>
      <c r="E1" s="4" t="s">
        <v>76</v>
      </c>
      <c r="F1" s="4" t="s">
        <v>77</v>
      </c>
      <c r="G1" s="4" t="s">
        <v>253</v>
      </c>
      <c r="H1" s="4" t="s">
        <v>3</v>
      </c>
      <c r="I1" s="4" t="s">
        <v>57</v>
      </c>
      <c r="J1" s="4" t="s">
        <v>58</v>
      </c>
    </row>
    <row r="2" spans="1:10" ht="16" thickTop="1" x14ac:dyDescent="0.2">
      <c r="A2" s="1">
        <v>1</v>
      </c>
      <c r="B2" s="1" t="s">
        <v>134</v>
      </c>
      <c r="C2" s="1" t="str">
        <f t="shared" ref="C2:C39" si="0">"http://hl7.org/fhir/us/core/StructureDefinition/us-core-"&amp;LOWER(B2)</f>
        <v>http://hl7.org/fhir/us/core/StructureDefinition/us-core-!encounter</v>
      </c>
      <c r="D2" t="s">
        <v>78</v>
      </c>
      <c r="E2" t="s">
        <v>65</v>
      </c>
      <c r="F2" t="s">
        <v>79</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134</v>
      </c>
      <c r="C3" s="1" t="str">
        <f t="shared" si="0"/>
        <v>http://hl7.org/fhir/us/core/StructureDefinition/us-core-!encounter</v>
      </c>
      <c r="D3" t="s">
        <v>80</v>
      </c>
      <c r="E3" t="s">
        <v>65</v>
      </c>
      <c r="F3" t="s">
        <v>81</v>
      </c>
      <c r="J3" s="5" t="str">
        <f t="shared" si="1"/>
        <v>Fetches a bundle of all !Encounter resources matching the specified class and date and patient</v>
      </c>
    </row>
    <row r="4" spans="1:10" x14ac:dyDescent="0.2">
      <c r="A4" s="1">
        <v>3</v>
      </c>
      <c r="B4" s="1" t="s">
        <v>134</v>
      </c>
      <c r="C4" s="1" t="str">
        <f t="shared" si="0"/>
        <v>http://hl7.org/fhir/us/core/StructureDefinition/us-core-!encounter</v>
      </c>
      <c r="D4" t="s">
        <v>82</v>
      </c>
      <c r="E4" t="s">
        <v>65</v>
      </c>
      <c r="F4" t="s">
        <v>81</v>
      </c>
      <c r="J4" s="5" t="str">
        <f t="shared" si="1"/>
        <v>Fetches a bundle of all !Encounter resources matching the specified class and date and patient and type</v>
      </c>
    </row>
    <row r="5" spans="1:10" x14ac:dyDescent="0.2">
      <c r="A5" s="1">
        <v>4</v>
      </c>
      <c r="B5" s="1" t="s">
        <v>134</v>
      </c>
      <c r="C5" s="1" t="str">
        <f t="shared" si="0"/>
        <v>http://hl7.org/fhir/us/core/StructureDefinition/us-core-!encounter</v>
      </c>
      <c r="D5" t="s">
        <v>83</v>
      </c>
      <c r="E5" t="s">
        <v>65</v>
      </c>
      <c r="F5" t="s">
        <v>79</v>
      </c>
      <c r="J5" s="5" t="str">
        <f t="shared" si="1"/>
        <v>Fetches a bundle of all !Encounter resources matching the specified class and date and type</v>
      </c>
    </row>
    <row r="6" spans="1:10" x14ac:dyDescent="0.2">
      <c r="A6" s="1">
        <v>5</v>
      </c>
      <c r="B6" s="1" t="s">
        <v>24</v>
      </c>
      <c r="C6" s="1" t="str">
        <f t="shared" si="0"/>
        <v>http://hl7.org/fhir/us/core/StructureDefinition/us-core-encounter</v>
      </c>
      <c r="D6" t="s">
        <v>84</v>
      </c>
      <c r="E6" t="s">
        <v>65</v>
      </c>
      <c r="F6" t="s">
        <v>85</v>
      </c>
      <c r="H6" s="1" t="s">
        <v>257</v>
      </c>
      <c r="I6" s="1" t="s">
        <v>258</v>
      </c>
      <c r="J6" s="5" t="str">
        <f t="shared" si="1"/>
        <v>Fetches a bundle of all Encounter resources matching the specified class and patient</v>
      </c>
    </row>
    <row r="7" spans="1:10" x14ac:dyDescent="0.2">
      <c r="A7" s="1">
        <v>6</v>
      </c>
      <c r="B7" s="1" t="s">
        <v>134</v>
      </c>
      <c r="C7" s="1" t="str">
        <f t="shared" si="0"/>
        <v>http://hl7.org/fhir/us/core/StructureDefinition/us-core-!encounter</v>
      </c>
      <c r="D7" t="s">
        <v>86</v>
      </c>
      <c r="E7" t="s">
        <v>65</v>
      </c>
      <c r="F7" t="s">
        <v>85</v>
      </c>
      <c r="J7" s="5" t="str">
        <f t="shared" si="1"/>
        <v>Fetches a bundle of all !Encounter resources matching the specified class and patient and status</v>
      </c>
    </row>
    <row r="8" spans="1:10" x14ac:dyDescent="0.2">
      <c r="A8" s="1">
        <v>7</v>
      </c>
      <c r="B8" s="1" t="s">
        <v>134</v>
      </c>
      <c r="C8" s="1" t="str">
        <f t="shared" si="0"/>
        <v>http://hl7.org/fhir/us/core/StructureDefinition/us-core-!encounter</v>
      </c>
      <c r="D8" t="s">
        <v>87</v>
      </c>
      <c r="E8" t="s">
        <v>65</v>
      </c>
      <c r="F8" t="s">
        <v>85</v>
      </c>
      <c r="J8" s="5" t="str">
        <f t="shared" si="1"/>
        <v>Fetches a bundle of all !Encounter resources matching the specified class and patient and status and type</v>
      </c>
    </row>
    <row r="9" spans="1:10" x14ac:dyDescent="0.2">
      <c r="A9" s="1">
        <v>8</v>
      </c>
      <c r="B9" s="1" t="s">
        <v>134</v>
      </c>
      <c r="C9" s="1" t="str">
        <f t="shared" si="0"/>
        <v>http://hl7.org/fhir/us/core/StructureDefinition/us-core-!encounter</v>
      </c>
      <c r="D9" t="s">
        <v>88</v>
      </c>
      <c r="E9" t="s">
        <v>65</v>
      </c>
      <c r="F9" t="s">
        <v>85</v>
      </c>
      <c r="I9" s="5"/>
      <c r="J9" s="5" t="str">
        <f t="shared" si="1"/>
        <v>Fetches a bundle of all !Encounter resources matching the specified class and patient and type</v>
      </c>
    </row>
    <row r="10" spans="1:10" x14ac:dyDescent="0.2">
      <c r="A10" s="1">
        <v>9</v>
      </c>
      <c r="B10" t="s">
        <v>134</v>
      </c>
      <c r="C10" s="1" t="str">
        <f t="shared" si="0"/>
        <v>http://hl7.org/fhir/us/core/StructureDefinition/us-core-!encounter</v>
      </c>
      <c r="D10" t="s">
        <v>89</v>
      </c>
      <c r="E10" t="s">
        <v>65</v>
      </c>
      <c r="F10" t="s">
        <v>60</v>
      </c>
      <c r="H10" s="5"/>
      <c r="I10" s="5"/>
      <c r="J10" s="5" t="str">
        <f t="shared" si="1"/>
        <v>Fetches a bundle of all !Encounter resources matching the specified class and status</v>
      </c>
    </row>
    <row r="11" spans="1:10" x14ac:dyDescent="0.2">
      <c r="A11" s="1">
        <v>10</v>
      </c>
      <c r="B11" t="s">
        <v>134</v>
      </c>
      <c r="C11" s="1" t="str">
        <f t="shared" si="0"/>
        <v>http://hl7.org/fhir/us/core/StructureDefinition/us-core-!encounter</v>
      </c>
      <c r="D11" t="s">
        <v>90</v>
      </c>
      <c r="E11" t="s">
        <v>65</v>
      </c>
      <c r="F11" t="s">
        <v>60</v>
      </c>
      <c r="H11" s="5"/>
      <c r="J11" s="5" t="str">
        <f t="shared" si="1"/>
        <v>Fetches a bundle of all !Encounter resources matching the specified class and status and type</v>
      </c>
    </row>
    <row r="12" spans="1:10" x14ac:dyDescent="0.2">
      <c r="A12" s="1">
        <v>11</v>
      </c>
      <c r="B12" t="s">
        <v>134</v>
      </c>
      <c r="C12" s="1" t="str">
        <f t="shared" si="0"/>
        <v>http://hl7.org/fhir/us/core/StructureDefinition/us-core-!encounter</v>
      </c>
      <c r="D12" t="s">
        <v>74</v>
      </c>
      <c r="E12" t="s">
        <v>65</v>
      </c>
      <c r="F12" t="s">
        <v>60</v>
      </c>
      <c r="J12" s="5" t="str">
        <f t="shared" si="1"/>
        <v>Fetches a bundle of all !Encounter resources matching the specified class and type</v>
      </c>
    </row>
    <row r="13" spans="1:10" x14ac:dyDescent="0.2">
      <c r="A13" s="1">
        <v>12</v>
      </c>
      <c r="B13" t="s">
        <v>24</v>
      </c>
      <c r="C13" s="1" t="str">
        <f t="shared" si="0"/>
        <v>http://hl7.org/fhir/us/core/StructureDefinition/us-core-encounter</v>
      </c>
      <c r="D13" t="s">
        <v>91</v>
      </c>
      <c r="E13" t="s">
        <v>13</v>
      </c>
      <c r="F13" t="s">
        <v>92</v>
      </c>
      <c r="H13" s="5" t="s">
        <v>255</v>
      </c>
      <c r="I13" s="1" t="s">
        <v>259</v>
      </c>
      <c r="J13" s="5" t="str">
        <f t="shared" si="1"/>
        <v>Fetches a bundle of all Encounter resources matching the specified date and patient</v>
      </c>
    </row>
    <row r="14" spans="1:10" s="1" customFormat="1" x14ac:dyDescent="0.2">
      <c r="A14" s="1">
        <v>13</v>
      </c>
      <c r="B14" s="1" t="s">
        <v>134</v>
      </c>
      <c r="C14" s="1" t="str">
        <f t="shared" si="0"/>
        <v>http://hl7.org/fhir/us/core/StructureDefinition/us-core-!encounter</v>
      </c>
      <c r="D14" s="1" t="s">
        <v>93</v>
      </c>
      <c r="E14" s="1" t="s">
        <v>65</v>
      </c>
      <c r="F14" s="1" t="s">
        <v>81</v>
      </c>
      <c r="J14" s="5" t="str">
        <f t="shared" si="1"/>
        <v>Fetches a bundle of all !Encounter resources matching the specified date and patient and type</v>
      </c>
    </row>
    <row r="15" spans="1:10" s="1" customFormat="1" x14ac:dyDescent="0.2">
      <c r="A15" s="1">
        <v>14</v>
      </c>
      <c r="B15" s="1" t="s">
        <v>134</v>
      </c>
      <c r="C15" s="1" t="str">
        <f t="shared" si="0"/>
        <v>http://hl7.org/fhir/us/core/StructureDefinition/us-core-!encounter</v>
      </c>
      <c r="D15" s="1" t="s">
        <v>94</v>
      </c>
      <c r="E15" s="1" t="s">
        <v>65</v>
      </c>
      <c r="F15" s="1" t="s">
        <v>79</v>
      </c>
      <c r="J15" s="5" t="str">
        <f t="shared" si="1"/>
        <v>Fetches a bundle of all !Encounter resources matching the specified date and type</v>
      </c>
    </row>
    <row r="16" spans="1:10" x14ac:dyDescent="0.2">
      <c r="A16" s="1">
        <v>15</v>
      </c>
      <c r="B16" s="1" t="s">
        <v>24</v>
      </c>
      <c r="C16" s="1" t="str">
        <f t="shared" si="0"/>
        <v>http://hl7.org/fhir/us/core/StructureDefinition/us-core-encounter</v>
      </c>
      <c r="D16" s="1" t="s">
        <v>97</v>
      </c>
      <c r="E16" s="1" t="s">
        <v>65</v>
      </c>
      <c r="F16" s="1" t="s">
        <v>85</v>
      </c>
      <c r="H16" s="1" t="s">
        <v>256</v>
      </c>
      <c r="I16" s="1" t="s">
        <v>260</v>
      </c>
      <c r="J16" s="5" t="str">
        <f t="shared" si="1"/>
        <v>Fetches a bundle of all Encounter resources matching the specified patient and type</v>
      </c>
    </row>
    <row r="17" spans="1:10" x14ac:dyDescent="0.2">
      <c r="A17" s="1">
        <v>16</v>
      </c>
      <c r="B17" s="1" t="s">
        <v>134</v>
      </c>
      <c r="C17" s="1" t="str">
        <f t="shared" si="0"/>
        <v>http://hl7.org/fhir/us/core/StructureDefinition/us-core-!encounter</v>
      </c>
      <c r="D17" s="1" t="s">
        <v>96</v>
      </c>
      <c r="E17" s="1" t="s">
        <v>65</v>
      </c>
      <c r="F17" s="1" t="s">
        <v>85</v>
      </c>
      <c r="I17" s="5"/>
      <c r="J17" s="5" t="str">
        <f t="shared" si="1"/>
        <v>Fetches a bundle of all !Encounter resources matching the specified patient and status and type</v>
      </c>
    </row>
    <row r="18" spans="1:10" x14ac:dyDescent="0.2">
      <c r="A18" s="1">
        <v>17</v>
      </c>
      <c r="B18" s="1" t="s">
        <v>24</v>
      </c>
      <c r="C18" s="1" t="str">
        <f t="shared" si="0"/>
        <v>http://hl7.org/fhir/us/core/StructureDefinition/us-core-encounter</v>
      </c>
      <c r="D18" s="1" t="s">
        <v>95</v>
      </c>
      <c r="E18" s="1" t="s">
        <v>65</v>
      </c>
      <c r="F18" s="1" t="s">
        <v>85</v>
      </c>
      <c r="H18" s="1" t="s">
        <v>262</v>
      </c>
      <c r="I18" s="1" t="s">
        <v>261</v>
      </c>
      <c r="J18" s="5" t="str">
        <f t="shared" si="1"/>
        <v>Fetches a bundle of all Encounter resources matching the specified patient and status</v>
      </c>
    </row>
    <row r="19" spans="1:10" s="1" customFormat="1" x14ac:dyDescent="0.2">
      <c r="A19" s="1">
        <v>18</v>
      </c>
      <c r="B19" s="1" t="s">
        <v>134</v>
      </c>
      <c r="C19" s="1" t="str">
        <f t="shared" si="0"/>
        <v>http://hl7.org/fhir/us/core/StructureDefinition/us-core-!encounter</v>
      </c>
      <c r="D19" s="1" t="s">
        <v>98</v>
      </c>
      <c r="E19" s="1" t="s">
        <v>65</v>
      </c>
      <c r="F19" s="1" t="s">
        <v>60</v>
      </c>
      <c r="H19" s="5"/>
      <c r="I19" s="5"/>
      <c r="J19" s="5" t="str">
        <f t="shared" si="1"/>
        <v>Fetches a bundle of all !Encounter resources matching the specified status and type</v>
      </c>
    </row>
    <row r="20" spans="1:10" s="1" customFormat="1" x14ac:dyDescent="0.2">
      <c r="A20" s="1">
        <v>21</v>
      </c>
      <c r="B20" s="1" t="s">
        <v>135</v>
      </c>
      <c r="C20" s="1" t="str">
        <f t="shared" si="0"/>
        <v>http://hl7.org/fhir/us/core/StructureDefinition/us-core-!questionnaire</v>
      </c>
      <c r="D20" s="1" t="s">
        <v>99</v>
      </c>
      <c r="E20" s="1" t="s">
        <v>65</v>
      </c>
      <c r="F20" s="1" t="s">
        <v>100</v>
      </c>
      <c r="I20" s="5"/>
      <c r="J20" s="5" t="str">
        <f t="shared" si="1"/>
        <v>Fetches a bundle of all !Questionnaire resources matching the specified context-type-value and publisher</v>
      </c>
    </row>
    <row r="21" spans="1:10" s="1" customFormat="1" x14ac:dyDescent="0.2">
      <c r="A21" s="1">
        <v>22</v>
      </c>
      <c r="B21" s="1" t="s">
        <v>135</v>
      </c>
      <c r="C21" s="1" t="str">
        <f t="shared" si="0"/>
        <v>http://hl7.org/fhir/us/core/StructureDefinition/us-core-!questionnaire</v>
      </c>
      <c r="D21" s="1" t="s">
        <v>101</v>
      </c>
      <c r="E21" s="1" t="s">
        <v>65</v>
      </c>
      <c r="F21" s="1" t="s">
        <v>102</v>
      </c>
      <c r="J21" s="5" t="str">
        <f t="shared" si="1"/>
        <v>Fetches a bundle of all !Questionnaire resources matching the specified context-type-value and publisher and status</v>
      </c>
    </row>
    <row r="22" spans="1:10" x14ac:dyDescent="0.2">
      <c r="A22" s="1">
        <v>23</v>
      </c>
      <c r="B22" s="1" t="s">
        <v>135</v>
      </c>
      <c r="C22" s="1" t="str">
        <f t="shared" si="0"/>
        <v>http://hl7.org/fhir/us/core/StructureDefinition/us-core-!questionnaire</v>
      </c>
      <c r="D22" s="1" t="s">
        <v>103</v>
      </c>
      <c r="E22" s="1" t="s">
        <v>65</v>
      </c>
      <c r="F22" s="1" t="s">
        <v>104</v>
      </c>
      <c r="H22" s="5"/>
      <c r="J22" s="5" t="str">
        <f t="shared" si="1"/>
        <v>Fetches a bundle of all !Questionnaire resources matching the specified context-type-value and status</v>
      </c>
    </row>
    <row r="23" spans="1:10" s="1" customFormat="1" x14ac:dyDescent="0.2">
      <c r="A23" s="1">
        <v>24</v>
      </c>
      <c r="B23" s="1" t="s">
        <v>135</v>
      </c>
      <c r="C23" s="1" t="str">
        <f t="shared" si="0"/>
        <v>http://hl7.org/fhir/us/core/StructureDefinition/us-core-!questionnaire</v>
      </c>
      <c r="D23" s="1" t="s">
        <v>105</v>
      </c>
      <c r="E23" s="1" t="s">
        <v>13</v>
      </c>
      <c r="F23" s="1" t="s">
        <v>106</v>
      </c>
      <c r="H23" s="5"/>
      <c r="I23" s="5"/>
      <c r="J23" s="5" t="str">
        <f t="shared" si="1"/>
        <v>Fetches a bundle of all !Questionnaire resources matching the specified publisher and status</v>
      </c>
    </row>
    <row r="24" spans="1:10" s="1" customFormat="1" x14ac:dyDescent="0.2">
      <c r="A24" s="1">
        <v>25</v>
      </c>
      <c r="B24" s="1" t="s">
        <v>135</v>
      </c>
      <c r="C24" s="1" t="str">
        <f t="shared" si="0"/>
        <v>http://hl7.org/fhir/us/core/StructureDefinition/us-core-!questionnaire</v>
      </c>
      <c r="D24" s="1" t="s">
        <v>107</v>
      </c>
      <c r="E24" s="1" t="s">
        <v>65</v>
      </c>
      <c r="F24" s="1" t="s">
        <v>106</v>
      </c>
      <c r="H24" s="5"/>
      <c r="I24" s="5"/>
      <c r="J24" s="5" t="str">
        <f t="shared" si="1"/>
        <v>Fetches a bundle of all !Questionnaire resources matching the specified publisher and status and version</v>
      </c>
    </row>
    <row r="25" spans="1:10" s="1" customFormat="1" x14ac:dyDescent="0.2">
      <c r="A25" s="1">
        <v>26</v>
      </c>
      <c r="B25" s="1" t="s">
        <v>135</v>
      </c>
      <c r="C25" s="1" t="str">
        <f t="shared" si="0"/>
        <v>http://hl7.org/fhir/us/core/StructureDefinition/us-core-!questionnaire</v>
      </c>
      <c r="D25" s="1" t="s">
        <v>108</v>
      </c>
      <c r="E25" s="1" t="s">
        <v>65</v>
      </c>
      <c r="F25" s="1" t="s">
        <v>106</v>
      </c>
      <c r="H25" s="5"/>
      <c r="I25" s="5"/>
      <c r="J25" s="5" t="str">
        <f t="shared" si="1"/>
        <v>Fetches a bundle of all !Questionnaire resources matching the specified publisher and version</v>
      </c>
    </row>
    <row r="26" spans="1:10" s="1" customFormat="1" x14ac:dyDescent="0.2">
      <c r="A26" s="1">
        <v>27</v>
      </c>
      <c r="B26" s="1" t="s">
        <v>135</v>
      </c>
      <c r="C26" s="1" t="str">
        <f t="shared" si="0"/>
        <v>http://hl7.org/fhir/us/core/StructureDefinition/us-core-!questionnaire</v>
      </c>
      <c r="D26" s="1" t="s">
        <v>109</v>
      </c>
      <c r="E26" s="1" t="s">
        <v>65</v>
      </c>
      <c r="F26" s="1" t="s">
        <v>106</v>
      </c>
      <c r="J26" s="5" t="str">
        <f t="shared" si="1"/>
        <v>Fetches a bundle of all !Questionnaire resources matching the specified status and title and version</v>
      </c>
    </row>
    <row r="27" spans="1:10" s="1" customFormat="1" x14ac:dyDescent="0.2">
      <c r="A27" s="1">
        <v>28</v>
      </c>
      <c r="B27" s="1" t="s">
        <v>135</v>
      </c>
      <c r="C27" s="1" t="str">
        <f t="shared" si="0"/>
        <v>http://hl7.org/fhir/us/core/StructureDefinition/us-core-!questionnaire</v>
      </c>
      <c r="D27" s="1" t="s">
        <v>110</v>
      </c>
      <c r="E27" s="1" t="s">
        <v>65</v>
      </c>
      <c r="F27" s="1" t="s">
        <v>60</v>
      </c>
      <c r="J27" s="5" t="str">
        <f t="shared" si="1"/>
        <v>Fetches a bundle of all !Questionnaire resources matching the specified status and version</v>
      </c>
    </row>
    <row r="28" spans="1:10" s="1" customFormat="1" x14ac:dyDescent="0.2">
      <c r="A28" s="1">
        <v>29</v>
      </c>
      <c r="B28" s="1" t="s">
        <v>135</v>
      </c>
      <c r="C28" s="1" t="str">
        <f t="shared" si="0"/>
        <v>http://hl7.org/fhir/us/core/StructureDefinition/us-core-!questionnaire</v>
      </c>
      <c r="D28" s="1" t="s">
        <v>111</v>
      </c>
      <c r="E28" s="1" t="s">
        <v>65</v>
      </c>
      <c r="F28" s="1" t="s">
        <v>106</v>
      </c>
      <c r="J28" s="5" t="str">
        <f t="shared" si="1"/>
        <v>Fetches a bundle of all !Questionnaire resources matching the specified title and version</v>
      </c>
    </row>
    <row r="29" spans="1:10" s="1" customFormat="1" x14ac:dyDescent="0.2">
      <c r="A29" s="1">
        <v>30</v>
      </c>
      <c r="B29" s="1" t="s">
        <v>23</v>
      </c>
      <c r="C29" s="1" t="str">
        <f t="shared" si="0"/>
        <v>http://hl7.org/fhir/us/core/StructureDefinition/us-core-patient</v>
      </c>
      <c r="D29" s="1" t="s">
        <v>112</v>
      </c>
      <c r="E29" s="1" t="s">
        <v>65</v>
      </c>
      <c r="F29" s="1" t="s">
        <v>113</v>
      </c>
      <c r="H29" s="5" t="s">
        <v>144</v>
      </c>
      <c r="I29" s="5" t="s">
        <v>151</v>
      </c>
      <c r="J29" s="5" t="str">
        <f t="shared" si="1"/>
        <v>Fetches a bundle of all Patient resources matching the specified birthdate and family</v>
      </c>
    </row>
    <row r="30" spans="1:10" s="1" customFormat="1" x14ac:dyDescent="0.2">
      <c r="A30" s="1">
        <v>31</v>
      </c>
      <c r="B30" s="1" t="s">
        <v>23</v>
      </c>
      <c r="C30" s="1" t="str">
        <f t="shared" si="0"/>
        <v>http://hl7.org/fhir/us/core/StructureDefinition/us-core-patient</v>
      </c>
      <c r="D30" s="1" t="s">
        <v>114</v>
      </c>
      <c r="E30" s="1" t="s">
        <v>13</v>
      </c>
      <c r="F30" s="1" t="s">
        <v>113</v>
      </c>
      <c r="H30" s="5" t="s">
        <v>145</v>
      </c>
      <c r="I30" s="5" t="s">
        <v>148</v>
      </c>
      <c r="J30" s="5" t="str">
        <f t="shared" si="1"/>
        <v>Fetches a bundle of all Patient resources matching the specified birthdate and name</v>
      </c>
    </row>
    <row r="31" spans="1:10" s="1" customFormat="1" x14ac:dyDescent="0.2">
      <c r="A31" s="1">
        <v>32</v>
      </c>
      <c r="B31" s="1" t="s">
        <v>23</v>
      </c>
      <c r="C31" s="1" t="str">
        <f t="shared" si="0"/>
        <v>http://hl7.org/fhir/us/core/StructureDefinition/us-core-patient</v>
      </c>
      <c r="D31" s="1" t="s">
        <v>115</v>
      </c>
      <c r="E31" s="1" t="s">
        <v>65</v>
      </c>
      <c r="F31" s="1" t="s">
        <v>106</v>
      </c>
      <c r="H31" s="5" t="s">
        <v>146</v>
      </c>
      <c r="I31" s="5" t="s">
        <v>150</v>
      </c>
      <c r="J31" s="5" t="str">
        <f t="shared" si="1"/>
        <v>Fetches a bundle of all Patient resources matching the specified family and gender</v>
      </c>
    </row>
    <row r="32" spans="1:10" s="1" customFormat="1" x14ac:dyDescent="0.2">
      <c r="A32" s="1">
        <v>33</v>
      </c>
      <c r="B32" s="1" t="s">
        <v>23</v>
      </c>
      <c r="C32" s="1" t="str">
        <f t="shared" si="0"/>
        <v>http://hl7.org/fhir/us/core/StructureDefinition/us-core-patient</v>
      </c>
      <c r="D32" s="1" t="s">
        <v>116</v>
      </c>
      <c r="E32" s="1" t="s">
        <v>13</v>
      </c>
      <c r="F32" s="1" t="s">
        <v>106</v>
      </c>
      <c r="H32" s="5" t="s">
        <v>147</v>
      </c>
      <c r="I32" s="5" t="s">
        <v>149</v>
      </c>
      <c r="J32" s="5" t="str">
        <f t="shared" si="1"/>
        <v>Fetches a bundle of all Patient resources matching the specified gender and name</v>
      </c>
    </row>
    <row r="33" spans="1:10" s="1" customFormat="1" x14ac:dyDescent="0.2">
      <c r="A33" s="1">
        <v>36</v>
      </c>
      <c r="B33" s="1" t="s">
        <v>117</v>
      </c>
      <c r="C33" s="1" t="str">
        <f t="shared" si="0"/>
        <v>http://hl7.org/fhir/us/core/StructureDefinition/us-core-condition</v>
      </c>
      <c r="D33" s="1" t="s">
        <v>121</v>
      </c>
      <c r="E33" s="1" t="s">
        <v>65</v>
      </c>
      <c r="F33" s="1" t="s">
        <v>85</v>
      </c>
      <c r="G33" s="1" t="s">
        <v>278</v>
      </c>
      <c r="H33" s="5" t="s">
        <v>132</v>
      </c>
      <c r="I33" s="5" t="s">
        <v>279</v>
      </c>
      <c r="J33" s="5" t="s">
        <v>272</v>
      </c>
    </row>
    <row r="34" spans="1:10" s="1" customFormat="1" x14ac:dyDescent="0.2">
      <c r="A34" s="1">
        <v>37</v>
      </c>
      <c r="B34" s="1" t="s">
        <v>117</v>
      </c>
      <c r="C34" s="1" t="str">
        <f t="shared" si="0"/>
        <v>http://hl7.org/fhir/us/core/StructureDefinition/us-core-condition</v>
      </c>
      <c r="D34" s="1" t="s">
        <v>122</v>
      </c>
      <c r="E34" s="1" t="s">
        <v>65</v>
      </c>
      <c r="F34" s="1" t="s">
        <v>85</v>
      </c>
      <c r="H34" s="5" t="s">
        <v>127</v>
      </c>
      <c r="I34" s="5" t="s">
        <v>337</v>
      </c>
      <c r="J34" s="5" t="s">
        <v>123</v>
      </c>
    </row>
    <row r="35" spans="1:10" s="1" customFormat="1" x14ac:dyDescent="0.2">
      <c r="A35" s="1">
        <v>38</v>
      </c>
      <c r="B35" s="1" t="s">
        <v>117</v>
      </c>
      <c r="C35" s="1" t="str">
        <f t="shared" si="0"/>
        <v>http://hl7.org/fhir/us/core/StructureDefinition/us-core-condition</v>
      </c>
      <c r="D35" s="1" t="s">
        <v>124</v>
      </c>
      <c r="E35" s="1" t="s">
        <v>65</v>
      </c>
      <c r="F35" s="1" t="s">
        <v>85</v>
      </c>
      <c r="H35" s="5" t="s">
        <v>128</v>
      </c>
      <c r="I35" s="5" t="s">
        <v>280</v>
      </c>
      <c r="J35" s="5" t="s">
        <v>129</v>
      </c>
    </row>
    <row r="36" spans="1:10" s="1" customFormat="1" x14ac:dyDescent="0.2">
      <c r="A36" s="1">
        <v>39</v>
      </c>
      <c r="B36" s="1" t="s">
        <v>117</v>
      </c>
      <c r="C36" s="1" t="str">
        <f t="shared" si="0"/>
        <v>http://hl7.org/fhir/us/core/StructureDefinition/us-core-condition</v>
      </c>
      <c r="D36" s="1" t="s">
        <v>125</v>
      </c>
      <c r="E36" s="1" t="s">
        <v>65</v>
      </c>
      <c r="F36" s="1" t="s">
        <v>126</v>
      </c>
      <c r="H36" s="5" t="s">
        <v>130</v>
      </c>
      <c r="I36" s="5" t="s">
        <v>131</v>
      </c>
      <c r="J36" s="5" t="s">
        <v>133</v>
      </c>
    </row>
    <row r="37" spans="1:10" s="1" customFormat="1" x14ac:dyDescent="0.2">
      <c r="A37" s="1">
        <v>42</v>
      </c>
      <c r="B37" s="1" t="s">
        <v>22</v>
      </c>
      <c r="C37" s="1" t="str">
        <f t="shared" si="0"/>
        <v>http://hl7.org/fhir/us/core/StructureDefinition/us-core-allergyintolerance</v>
      </c>
      <c r="D37" s="1" t="s">
        <v>121</v>
      </c>
      <c r="E37" s="1" t="s">
        <v>65</v>
      </c>
      <c r="F37" s="1" t="s">
        <v>85</v>
      </c>
      <c r="H37" s="5" t="s">
        <v>137</v>
      </c>
      <c r="I37" s="5" t="s">
        <v>273</v>
      </c>
      <c r="J37" s="5" t="s">
        <v>336</v>
      </c>
    </row>
    <row r="38" spans="1:10" s="1" customFormat="1" x14ac:dyDescent="0.2">
      <c r="A38" s="1">
        <v>45</v>
      </c>
      <c r="B38" s="1" t="s">
        <v>136</v>
      </c>
      <c r="C38" s="1" t="str">
        <f t="shared" si="0"/>
        <v>http://hl7.org/fhir/us/core/StructureDefinition/us-core-immunization</v>
      </c>
      <c r="D38" s="1" t="s">
        <v>140</v>
      </c>
      <c r="E38" s="1" t="s">
        <v>65</v>
      </c>
      <c r="F38" s="1" t="s">
        <v>92</v>
      </c>
      <c r="H38" s="5" t="s">
        <v>143</v>
      </c>
      <c r="I38" s="5" t="s">
        <v>139</v>
      </c>
      <c r="J38" s="5" t="str">
        <f>"Fetches a bundle of all "&amp;B38&amp;" resources for the specified "&amp;SUBSTITUTE(D38,","," and ")</f>
        <v>Fetches a bundle of all Immunization resources for the specified patient and date</v>
      </c>
    </row>
    <row r="39" spans="1:10" s="1" customFormat="1" x14ac:dyDescent="0.2">
      <c r="A39" s="1">
        <v>46</v>
      </c>
      <c r="B39" s="1" t="s">
        <v>136</v>
      </c>
      <c r="C39" s="1" t="str">
        <f t="shared" si="0"/>
        <v>http://hl7.org/fhir/us/core/StructureDefinition/us-core-immunization</v>
      </c>
      <c r="D39" s="1" t="s">
        <v>95</v>
      </c>
      <c r="E39" s="1" t="s">
        <v>65</v>
      </c>
      <c r="F39" s="1" t="s">
        <v>126</v>
      </c>
      <c r="H39" s="5" t="s">
        <v>264</v>
      </c>
      <c r="I39" s="5" t="s">
        <v>138</v>
      </c>
      <c r="J39" s="5" t="str">
        <f>"Fetches a bundle of all "&amp;B39&amp;" resources for the specified "&amp;SUBSTITUTE(D39,","," and ")</f>
        <v>Fetches a bundle of all Immunization resources for the specified patient and status</v>
      </c>
    </row>
    <row r="40" spans="1:10" s="1" customFormat="1" x14ac:dyDescent="0.2">
      <c r="A40" s="1">
        <v>49</v>
      </c>
      <c r="B40" s="1" t="s">
        <v>153</v>
      </c>
      <c r="C40" s="1" t="s">
        <v>162</v>
      </c>
      <c r="D40" s="1" t="s">
        <v>95</v>
      </c>
      <c r="E40" s="1" t="s">
        <v>65</v>
      </c>
      <c r="F40" s="1" t="s">
        <v>85</v>
      </c>
      <c r="H40" s="5" t="s">
        <v>175</v>
      </c>
      <c r="I40" s="5" t="s">
        <v>158</v>
      </c>
      <c r="J40" s="5" t="str">
        <f>"Fetches a bundle of all "&amp;B40&amp;" resources for the specified "&amp;SUBSTITUTE(D40,","," and ")</f>
        <v>Fetches a bundle of all DiagnosticReport resources for the specified patient and status</v>
      </c>
    </row>
    <row r="41" spans="1:10" s="1" customFormat="1" ht="16" x14ac:dyDescent="0.2">
      <c r="A41" s="1">
        <v>50</v>
      </c>
      <c r="B41" s="1" t="s">
        <v>153</v>
      </c>
      <c r="C41" s="1" t="s">
        <v>162</v>
      </c>
      <c r="D41" s="1" t="s">
        <v>122</v>
      </c>
      <c r="E41" s="1" t="s">
        <v>13</v>
      </c>
      <c r="F41" s="1" t="s">
        <v>85</v>
      </c>
      <c r="G41" s="1" t="s">
        <v>274</v>
      </c>
      <c r="H41" s="5" t="s">
        <v>167</v>
      </c>
      <c r="I41" s="8" t="s">
        <v>170</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51</v>
      </c>
      <c r="B42" s="1" t="s">
        <v>153</v>
      </c>
      <c r="C42" s="1" t="s">
        <v>162</v>
      </c>
      <c r="D42" s="1" t="s">
        <v>124</v>
      </c>
      <c r="E42" s="1" t="s">
        <v>13</v>
      </c>
      <c r="F42" s="1" t="s">
        <v>85</v>
      </c>
      <c r="H42" s="5" t="s">
        <v>194</v>
      </c>
      <c r="I42" s="8" t="s">
        <v>172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52</v>
      </c>
      <c r="B43" s="1" t="s">
        <v>153</v>
      </c>
      <c r="C43" s="1" t="s">
        <v>162</v>
      </c>
      <c r="D43" s="1" t="s">
        <v>168</v>
      </c>
      <c r="E43" s="1" t="s">
        <v>13</v>
      </c>
      <c r="F43" s="1" t="s">
        <v>188</v>
      </c>
      <c r="G43" s="1" t="s">
        <v>274</v>
      </c>
      <c r="H43" s="5" t="s">
        <v>169</v>
      </c>
      <c r="I43" s="8" t="s">
        <v>171</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53</v>
      </c>
      <c r="B44" s="1" t="s">
        <v>153</v>
      </c>
      <c r="C44" s="1" t="s">
        <v>162</v>
      </c>
      <c r="D44" s="1" t="s">
        <v>189</v>
      </c>
      <c r="E44" s="1" t="s">
        <v>65</v>
      </c>
      <c r="F44" s="1" t="s">
        <v>188</v>
      </c>
      <c r="H44" s="5" t="s">
        <v>198</v>
      </c>
      <c r="I44" s="5" t="s">
        <v>191</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56</v>
      </c>
      <c r="B45" s="1" t="s">
        <v>153</v>
      </c>
      <c r="C45" s="10" t="s">
        <v>163</v>
      </c>
      <c r="D45" s="1" t="s">
        <v>95</v>
      </c>
      <c r="E45" s="1" t="s">
        <v>65</v>
      </c>
      <c r="F45" s="1" t="s">
        <v>85</v>
      </c>
      <c r="H45" s="5" t="s">
        <v>254</v>
      </c>
      <c r="I45" s="5" t="s">
        <v>158</v>
      </c>
      <c r="J45" s="5" t="str">
        <f>"Fetches a bundle of all "&amp;B45&amp;" resources for the specified "&amp;SUBSTITUTE(D45,","," and ")</f>
        <v>Fetches a bundle of all DiagnosticReport resources for the specified patient and status</v>
      </c>
    </row>
    <row r="46" spans="1:10" s="1" customFormat="1" x14ac:dyDescent="0.2">
      <c r="A46" s="1">
        <v>57</v>
      </c>
      <c r="B46" s="1" t="s">
        <v>153</v>
      </c>
      <c r="C46" s="10" t="s">
        <v>163</v>
      </c>
      <c r="D46" s="1" t="s">
        <v>122</v>
      </c>
      <c r="E46" s="1" t="s">
        <v>13</v>
      </c>
      <c r="F46" s="1" t="s">
        <v>85</v>
      </c>
      <c r="H46" s="5" t="s">
        <v>173</v>
      </c>
      <c r="I46" s="5" t="s">
        <v>177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58</v>
      </c>
      <c r="B47" s="1" t="s">
        <v>153</v>
      </c>
      <c r="C47" s="10" t="s">
        <v>163</v>
      </c>
      <c r="D47" s="1" t="s">
        <v>124</v>
      </c>
      <c r="E47" s="1" t="s">
        <v>13</v>
      </c>
      <c r="F47" s="1" t="s">
        <v>85</v>
      </c>
      <c r="H47" s="5" t="s">
        <v>174</v>
      </c>
      <c r="I47" s="5" t="s">
        <v>172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59</v>
      </c>
      <c r="B48" s="1" t="s">
        <v>153</v>
      </c>
      <c r="C48" s="10" t="s">
        <v>163</v>
      </c>
      <c r="D48" s="1" t="s">
        <v>168</v>
      </c>
      <c r="E48" s="1" t="s">
        <v>13</v>
      </c>
      <c r="F48" s="1" t="s">
        <v>188</v>
      </c>
      <c r="H48" s="5" t="s">
        <v>176</v>
      </c>
      <c r="I48" s="5" t="s">
        <v>178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60</v>
      </c>
      <c r="B49" s="1" t="s">
        <v>153</v>
      </c>
      <c r="C49" s="10" t="s">
        <v>163</v>
      </c>
      <c r="D49" s="1" t="s">
        <v>189</v>
      </c>
      <c r="E49" s="1" t="s">
        <v>65</v>
      </c>
      <c r="F49" s="1" t="s">
        <v>188</v>
      </c>
      <c r="H49" s="5" t="s">
        <v>190</v>
      </c>
      <c r="I49" s="5" t="s">
        <v>191</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63</v>
      </c>
      <c r="B50" s="1" t="s">
        <v>154</v>
      </c>
      <c r="C50" s="1" t="str">
        <f t="shared" ref="C50:C60" si="2">"http://hl7.org/fhir/us/core/StructureDefinition/us-core-"&amp;LOWER(B50)</f>
        <v>http://hl7.org/fhir/us/core/StructureDefinition/us-core-goal</v>
      </c>
      <c r="D50" s="1" t="s">
        <v>265</v>
      </c>
      <c r="E50" s="1" t="s">
        <v>65</v>
      </c>
      <c r="F50" s="1" t="s">
        <v>85</v>
      </c>
      <c r="H50" s="5" t="s">
        <v>160</v>
      </c>
      <c r="I50" s="5" t="s">
        <v>266</v>
      </c>
      <c r="J50" s="5" t="str">
        <f>"Fetches a bundle of all "&amp;B50&amp;" resources for the specified "&amp;SUBSTITUTE(D50,","," and ")</f>
        <v>Fetches a bundle of all Goal resources for the specified patient and lifecycle-status</v>
      </c>
    </row>
    <row r="51" spans="1:10" s="1" customFormat="1" x14ac:dyDescent="0.2">
      <c r="A51" s="1">
        <v>64</v>
      </c>
      <c r="B51" s="1" t="s">
        <v>154</v>
      </c>
      <c r="C51" s="1" t="str">
        <f t="shared" si="2"/>
        <v>http://hl7.org/fhir/us/core/StructureDefinition/us-core-goal</v>
      </c>
      <c r="D51" s="1" t="s">
        <v>306</v>
      </c>
      <c r="E51" s="1" t="s">
        <v>65</v>
      </c>
      <c r="F51" s="1" t="s">
        <v>126</v>
      </c>
      <c r="H51" s="5" t="s">
        <v>183</v>
      </c>
      <c r="I51" s="5" t="s">
        <v>307</v>
      </c>
      <c r="J51" s="5" t="str">
        <f>"Fetches a bundle of all "&amp;B51&amp;" resources for the specified "&amp;SUBSTITUTE(D51,","," and ")</f>
        <v>Fetches a bundle of all Goal resources for the specified patient and target-date</v>
      </c>
    </row>
    <row r="52" spans="1:10" s="1" customFormat="1" x14ac:dyDescent="0.2">
      <c r="A52" s="1">
        <v>67</v>
      </c>
      <c r="B52" s="1" t="s">
        <v>155</v>
      </c>
      <c r="C52" s="1" t="str">
        <f t="shared" si="2"/>
        <v>http://hl7.org/fhir/us/core/StructureDefinition/us-core-medicationrequest</v>
      </c>
      <c r="D52" s="1" t="s">
        <v>320</v>
      </c>
      <c r="E52" s="1" t="s">
        <v>13</v>
      </c>
      <c r="F52" s="1" t="s">
        <v>85</v>
      </c>
      <c r="G52" s="1" t="s">
        <v>338</v>
      </c>
      <c r="H52" s="5" t="s">
        <v>324</v>
      </c>
      <c r="I52" s="5" t="s">
        <v>339</v>
      </c>
      <c r="J52" s="5" t="s">
        <v>325</v>
      </c>
    </row>
    <row r="53" spans="1:10" s="1" customFormat="1" x14ac:dyDescent="0.2">
      <c r="A53" s="1">
        <v>68</v>
      </c>
      <c r="B53" s="1" t="s">
        <v>155</v>
      </c>
      <c r="C53" s="1" t="str">
        <f t="shared" si="2"/>
        <v>http://hl7.org/fhir/us/core/StructureDefinition/us-core-medicationrequest</v>
      </c>
      <c r="D53" s="1" t="s">
        <v>321</v>
      </c>
      <c r="E53" s="1" t="s">
        <v>13</v>
      </c>
      <c r="F53" s="1" t="s">
        <v>85</v>
      </c>
      <c r="G53" s="1" t="s">
        <v>338</v>
      </c>
      <c r="H53" s="5" t="s">
        <v>159</v>
      </c>
      <c r="I53" s="5" t="s">
        <v>340</v>
      </c>
      <c r="J53" s="5" t="s">
        <v>326</v>
      </c>
    </row>
    <row r="54" spans="1:10" s="1" customFormat="1" x14ac:dyDescent="0.2">
      <c r="A54" s="1">
        <v>69</v>
      </c>
      <c r="B54" s="1" t="s">
        <v>155</v>
      </c>
      <c r="C54" s="1" t="str">
        <f t="shared" si="2"/>
        <v>http://hl7.org/fhir/us/core/StructureDefinition/us-core-medicationrequest</v>
      </c>
      <c r="D54" s="1" t="s">
        <v>323</v>
      </c>
      <c r="E54" s="1" t="s">
        <v>65</v>
      </c>
      <c r="F54" s="1" t="s">
        <v>85</v>
      </c>
      <c r="G54" s="1" t="s">
        <v>338</v>
      </c>
      <c r="H54" s="5" t="s">
        <v>159</v>
      </c>
      <c r="I54" s="5" t="s">
        <v>341</v>
      </c>
      <c r="J54" s="5" t="s">
        <v>328</v>
      </c>
    </row>
    <row r="55" spans="1:10" s="1" customFormat="1" x14ac:dyDescent="0.2">
      <c r="A55" s="1">
        <v>70</v>
      </c>
      <c r="B55" s="1" t="s">
        <v>155</v>
      </c>
      <c r="C55" s="1" t="str">
        <f t="shared" si="2"/>
        <v>http://hl7.org/fhir/us/core/StructureDefinition/us-core-medicationrequest</v>
      </c>
      <c r="D55" s="1" t="s">
        <v>322</v>
      </c>
      <c r="E55" s="1" t="s">
        <v>65</v>
      </c>
      <c r="F55" s="1" t="s">
        <v>188</v>
      </c>
      <c r="G55" s="1" t="s">
        <v>338</v>
      </c>
      <c r="H55" s="5" t="s">
        <v>201</v>
      </c>
      <c r="I55" s="5" t="s">
        <v>342</v>
      </c>
      <c r="J55" s="5" t="s">
        <v>327</v>
      </c>
    </row>
    <row r="56" spans="1:10" s="1" customFormat="1" x14ac:dyDescent="0.2">
      <c r="A56" s="1">
        <v>73</v>
      </c>
      <c r="B56" s="1" t="s">
        <v>335</v>
      </c>
      <c r="C56" s="1" t="str">
        <f t="shared" si="2"/>
        <v>http://hl7.org/fhir/us/core/StructureDefinition/us-core-!medicationstatement</v>
      </c>
      <c r="D56" s="1" t="s">
        <v>95</v>
      </c>
      <c r="E56" s="1" t="s">
        <v>65</v>
      </c>
      <c r="F56" s="1" t="s">
        <v>85</v>
      </c>
      <c r="H56" s="5" t="s">
        <v>161</v>
      </c>
      <c r="I56" s="5" t="s">
        <v>304</v>
      </c>
      <c r="J56" s="5" t="str">
        <f>"Fetches a bundle of all "&amp;B56&amp;" resources for the specified "&amp;SUBSTITUTE(D56,","," and ")</f>
        <v>Fetches a bundle of all !MedicationStatement resources for the specified patient and status</v>
      </c>
    </row>
    <row r="57" spans="1:10" s="1" customFormat="1" x14ac:dyDescent="0.2">
      <c r="A57" s="1">
        <v>74</v>
      </c>
      <c r="B57" s="1" t="s">
        <v>335</v>
      </c>
      <c r="C57" s="1" t="str">
        <f t="shared" si="2"/>
        <v>http://hl7.org/fhir/us/core/StructureDefinition/us-core-!medicationstatement</v>
      </c>
      <c r="D57" s="1" t="s">
        <v>203</v>
      </c>
      <c r="E57" s="1" t="s">
        <v>65</v>
      </c>
      <c r="F57" s="1" t="s">
        <v>126</v>
      </c>
      <c r="H57" s="5" t="s">
        <v>202</v>
      </c>
      <c r="I57" s="5" t="s">
        <v>305</v>
      </c>
      <c r="J57" s="5" t="s">
        <v>204</v>
      </c>
    </row>
    <row r="58" spans="1:10" s="1" customFormat="1" x14ac:dyDescent="0.2">
      <c r="A58" s="1">
        <v>75</v>
      </c>
      <c r="B58" s="1" t="s">
        <v>156</v>
      </c>
      <c r="C58" s="1" t="str">
        <f t="shared" si="2"/>
        <v>http://hl7.org/fhir/us/core/StructureDefinition/us-core-procedure</v>
      </c>
      <c r="D58" s="1" t="s">
        <v>95</v>
      </c>
      <c r="E58" s="1" t="s">
        <v>65</v>
      </c>
      <c r="F58" s="1" t="s">
        <v>85</v>
      </c>
      <c r="H58" s="5" t="s">
        <v>180</v>
      </c>
      <c r="I58" s="5" t="s">
        <v>179</v>
      </c>
      <c r="J58" s="5" t="str">
        <f>"Fetches a bundle of all "&amp;B58&amp;" resources for the specified "&amp;SUBSTITUTE(D58,","," and ")</f>
        <v>Fetches a bundle of all Procedure resources for the specified patient and status</v>
      </c>
    </row>
    <row r="59" spans="1:10" s="1" customFormat="1" x14ac:dyDescent="0.2">
      <c r="A59" s="1">
        <v>76</v>
      </c>
      <c r="B59" s="1" t="s">
        <v>156</v>
      </c>
      <c r="C59" s="1" t="str">
        <f t="shared" si="2"/>
        <v>http://hl7.org/fhir/us/core/StructureDefinition/us-core-procedure</v>
      </c>
      <c r="D59" s="1" t="s">
        <v>140</v>
      </c>
      <c r="E59" s="1" t="s">
        <v>13</v>
      </c>
      <c r="F59" s="1" t="s">
        <v>85</v>
      </c>
      <c r="H59" s="5" t="s">
        <v>186</v>
      </c>
      <c r="I59" s="5" t="s">
        <v>187</v>
      </c>
      <c r="J59" s="5" t="str">
        <f>"Fetches a bundle of all "&amp;B59&amp;" resources for the specified "&amp;SUBSTITUTE(D59,","," and ")</f>
        <v>Fetches a bundle of all Procedure resources for the specified patient and date</v>
      </c>
    </row>
    <row r="60" spans="1:10" s="1" customFormat="1" x14ac:dyDescent="0.2">
      <c r="A60" s="1">
        <v>77</v>
      </c>
      <c r="B60" s="1" t="s">
        <v>156</v>
      </c>
      <c r="C60" s="1" t="str">
        <f t="shared" si="2"/>
        <v>http://hl7.org/fhir/us/core/StructureDefinition/us-core-procedure</v>
      </c>
      <c r="D60" s="1" t="s">
        <v>189</v>
      </c>
      <c r="E60" s="1" t="s">
        <v>65</v>
      </c>
      <c r="F60" s="1" t="s">
        <v>188</v>
      </c>
      <c r="H60" s="5" t="s">
        <v>199</v>
      </c>
      <c r="I60" s="5" t="s">
        <v>200</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x14ac:dyDescent="0.2">
      <c r="A61" s="1">
        <v>80</v>
      </c>
      <c r="B61" s="1" t="s">
        <v>157</v>
      </c>
      <c r="C61" s="1" t="s">
        <v>311</v>
      </c>
      <c r="D61" s="1" t="s">
        <v>208</v>
      </c>
      <c r="E61" s="1" t="s">
        <v>65</v>
      </c>
      <c r="F61" s="1" t="s">
        <v>85</v>
      </c>
      <c r="G61" s="1" t="s">
        <v>312</v>
      </c>
      <c r="H61" s="5" t="s">
        <v>233</v>
      </c>
      <c r="I61" s="5" t="s">
        <v>313</v>
      </c>
      <c r="J61" s="5" t="s">
        <v>271</v>
      </c>
    </row>
    <row r="62" spans="1:10" s="1" customFormat="1" x14ac:dyDescent="0.2">
      <c r="A62" s="1">
        <v>81</v>
      </c>
      <c r="B62" s="1" t="s">
        <v>157</v>
      </c>
      <c r="C62" s="1" t="s">
        <v>311</v>
      </c>
      <c r="D62" s="1" t="s">
        <v>122</v>
      </c>
      <c r="E62" s="1" t="s">
        <v>13</v>
      </c>
      <c r="F62" s="1" t="s">
        <v>85</v>
      </c>
      <c r="G62" s="1" t="s">
        <v>312</v>
      </c>
      <c r="H62" s="5" t="s">
        <v>192</v>
      </c>
      <c r="I62" s="5" t="s">
        <v>314</v>
      </c>
      <c r="J62" s="5" t="str">
        <f>"Fetches a bundle of all "&amp;B62&amp;" resources for the specified patient and a category code = `laboratory`"</f>
        <v>Fetches a bundle of all Observation resources for the specified patient and a category code = `laboratory`</v>
      </c>
    </row>
    <row r="63" spans="1:10" s="1" customFormat="1" x14ac:dyDescent="0.2">
      <c r="A63" s="1">
        <v>82</v>
      </c>
      <c r="B63" s="1" t="s">
        <v>157</v>
      </c>
      <c r="C63" s="1" t="s">
        <v>311</v>
      </c>
      <c r="D63" s="1" t="s">
        <v>124</v>
      </c>
      <c r="E63" s="1" t="s">
        <v>13</v>
      </c>
      <c r="F63" s="1" t="s">
        <v>85</v>
      </c>
      <c r="H63" s="5" t="s">
        <v>196</v>
      </c>
      <c r="I63" s="5" t="s">
        <v>281</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x14ac:dyDescent="0.2">
      <c r="A64" s="1">
        <v>83</v>
      </c>
      <c r="B64" s="1" t="s">
        <v>157</v>
      </c>
      <c r="C64" s="10" t="s">
        <v>311</v>
      </c>
      <c r="D64" s="1" t="s">
        <v>168</v>
      </c>
      <c r="E64" s="1" t="s">
        <v>13</v>
      </c>
      <c r="F64" s="1" t="s">
        <v>188</v>
      </c>
      <c r="G64" s="1" t="s">
        <v>312</v>
      </c>
      <c r="H64" s="5" t="s">
        <v>197</v>
      </c>
      <c r="I64" s="5" t="s">
        <v>315</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x14ac:dyDescent="0.2">
      <c r="A65" s="1">
        <v>84</v>
      </c>
      <c r="B65" s="1" t="s">
        <v>157</v>
      </c>
      <c r="C65" s="10" t="s">
        <v>311</v>
      </c>
      <c r="D65" s="1" t="s">
        <v>189</v>
      </c>
      <c r="E65" s="1" t="s">
        <v>65</v>
      </c>
      <c r="F65" s="1" t="s">
        <v>188</v>
      </c>
      <c r="H65" s="5" t="s">
        <v>195</v>
      </c>
      <c r="I65" s="5" t="s">
        <v>193</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x14ac:dyDescent="0.2">
      <c r="A66" s="1">
        <v>85</v>
      </c>
      <c r="B66" s="1" t="s">
        <v>270</v>
      </c>
      <c r="C66" s="1" t="s">
        <v>311</v>
      </c>
      <c r="D66" s="1" t="s">
        <v>95</v>
      </c>
      <c r="E66" s="1" t="s">
        <v>65</v>
      </c>
      <c r="F66" s="1" t="s">
        <v>85</v>
      </c>
      <c r="H66" s="5" t="s">
        <v>182</v>
      </c>
      <c r="I66" s="5" t="s">
        <v>181</v>
      </c>
      <c r="J66" s="5" t="str">
        <f>"Fetches a bundle of all "&amp;B66&amp;" resources for the specified "&amp;SUBSTITUTE(D66,","," and ")</f>
        <v>Fetches a bundle of all !Observation resources for the specified patient and status</v>
      </c>
    </row>
    <row r="67" spans="1:16" s="1" customFormat="1" x14ac:dyDescent="0.2">
      <c r="A67" s="1">
        <v>88</v>
      </c>
      <c r="B67" s="1" t="s">
        <v>205</v>
      </c>
      <c r="C67" s="10" t="s">
        <v>207</v>
      </c>
      <c r="D67" s="1" t="s">
        <v>122</v>
      </c>
      <c r="E67" s="1" t="s">
        <v>13</v>
      </c>
      <c r="F67" s="1" t="s">
        <v>85</v>
      </c>
      <c r="G67" s="1" t="s">
        <v>275</v>
      </c>
      <c r="H67" s="5" t="s">
        <v>213</v>
      </c>
      <c r="I67" s="5" t="s">
        <v>214</v>
      </c>
      <c r="J67" s="5" t="str">
        <f>"Fetches a bundle of all "&amp;B67&amp;" resources for the specified "&amp;SUBSTITUTE(D67,","," and ")&amp;"=`assess-plan`"</f>
        <v>Fetches a bundle of all CarePlan resources for the specified patient and category=`assess-plan`</v>
      </c>
    </row>
    <row r="68" spans="1:16" s="1" customFormat="1" x14ac:dyDescent="0.2">
      <c r="A68" s="1">
        <v>89</v>
      </c>
      <c r="B68" s="1" t="s">
        <v>205</v>
      </c>
      <c r="C68" s="10" t="s">
        <v>207</v>
      </c>
      <c r="D68" s="1" t="s">
        <v>168</v>
      </c>
      <c r="E68" s="1" t="s">
        <v>65</v>
      </c>
      <c r="F68" s="1" t="s">
        <v>188</v>
      </c>
      <c r="G68" s="1" t="s">
        <v>275</v>
      </c>
      <c r="H68" s="5" t="s">
        <v>212</v>
      </c>
      <c r="I68" s="5" t="s">
        <v>308</v>
      </c>
      <c r="J68" s="5" t="s">
        <v>216</v>
      </c>
    </row>
    <row r="69" spans="1:16" s="1" customFormat="1" x14ac:dyDescent="0.2">
      <c r="A69" s="1">
        <v>90</v>
      </c>
      <c r="B69" s="1" t="s">
        <v>205</v>
      </c>
      <c r="C69" s="10" t="s">
        <v>207</v>
      </c>
      <c r="D69" s="1" t="s">
        <v>208</v>
      </c>
      <c r="E69" s="1" t="s">
        <v>65</v>
      </c>
      <c r="F69" s="1" t="s">
        <v>85</v>
      </c>
      <c r="G69" s="1" t="s">
        <v>275</v>
      </c>
      <c r="H69" s="5" t="s">
        <v>210</v>
      </c>
      <c r="I69" s="5" t="s">
        <v>215</v>
      </c>
      <c r="J69" s="5" t="s">
        <v>217</v>
      </c>
    </row>
    <row r="70" spans="1:16" s="1" customFormat="1" x14ac:dyDescent="0.2">
      <c r="A70" s="1">
        <v>91</v>
      </c>
      <c r="B70" s="1" t="s">
        <v>205</v>
      </c>
      <c r="C70" s="10" t="s">
        <v>207</v>
      </c>
      <c r="D70" s="1" t="s">
        <v>209</v>
      </c>
      <c r="E70" s="1" t="s">
        <v>65</v>
      </c>
      <c r="F70" s="1" t="s">
        <v>188</v>
      </c>
      <c r="G70" s="1" t="s">
        <v>275</v>
      </c>
      <c r="H70" s="5" t="s">
        <v>211</v>
      </c>
      <c r="I70" s="5" t="s">
        <v>309</v>
      </c>
      <c r="J70" s="5" t="s">
        <v>218</v>
      </c>
    </row>
    <row r="71" spans="1:16" s="1" customFormat="1" x14ac:dyDescent="0.2">
      <c r="A71" s="1">
        <v>94</v>
      </c>
      <c r="B71" s="1" t="s">
        <v>219</v>
      </c>
      <c r="C71" s="1" t="str">
        <f>"http://hl7.org/fhir/us/core/StructureDefinition/us-core-"&amp;LOWER(B71)</f>
        <v>http://hl7.org/fhir/us/core/StructureDefinition/us-core-careteam</v>
      </c>
      <c r="D71" s="1" t="s">
        <v>95</v>
      </c>
      <c r="E71" s="1" t="s">
        <v>13</v>
      </c>
      <c r="F71" s="1" t="s">
        <v>85</v>
      </c>
      <c r="G71" s="1" t="s">
        <v>263</v>
      </c>
      <c r="H71" s="5" t="s">
        <v>220</v>
      </c>
      <c r="I71" s="5" t="s">
        <v>221</v>
      </c>
      <c r="J71" s="5" t="s">
        <v>222</v>
      </c>
    </row>
    <row r="72" spans="1:16" s="1" customFormat="1" ht="16" x14ac:dyDescent="0.2">
      <c r="A72" s="1">
        <v>97</v>
      </c>
      <c r="B72" s="1" t="s">
        <v>157</v>
      </c>
      <c r="C72" s="9" t="s">
        <v>228</v>
      </c>
      <c r="D72" s="1" t="s">
        <v>124</v>
      </c>
      <c r="E72" s="1" t="s">
        <v>13</v>
      </c>
      <c r="F72" s="1" t="s">
        <v>85</v>
      </c>
      <c r="G72" s="1" t="s">
        <v>276</v>
      </c>
      <c r="H72" s="5" t="s">
        <v>230</v>
      </c>
      <c r="I72" s="5" t="s">
        <v>229</v>
      </c>
      <c r="J72" s="5" t="str">
        <f>"Fetches a bundle of all "&amp;B72&amp;" resources for the specified patient and observation code."</f>
        <v>Fetches a bundle of all Observation resources for the specified patient and observation code.</v>
      </c>
    </row>
    <row r="73" spans="1:16" s="1" customFormat="1" x14ac:dyDescent="0.2">
      <c r="A73" s="1">
        <v>100</v>
      </c>
      <c r="B73" s="1" t="s">
        <v>157</v>
      </c>
      <c r="C73" s="1" t="s">
        <v>269</v>
      </c>
      <c r="D73" s="1" t="s">
        <v>208</v>
      </c>
      <c r="E73" s="1" t="s">
        <v>65</v>
      </c>
      <c r="F73" s="1" t="s">
        <v>85</v>
      </c>
      <c r="G73" s="1" t="s">
        <v>316</v>
      </c>
      <c r="H73" s="5" t="s">
        <v>232</v>
      </c>
      <c r="I73" s="5" t="s">
        <v>317</v>
      </c>
      <c r="J73" s="5" t="str">
        <f>"Fetches a bundle of all "&amp;B73&amp;" resources for the specified "&amp;SUBSTITUTE(D73,","," and ")</f>
        <v>Fetches a bundle of all Observation resources for the specified patient and category and status</v>
      </c>
    </row>
    <row r="74" spans="1:16" s="1" customFormat="1" x14ac:dyDescent="0.2">
      <c r="A74" s="1">
        <v>101</v>
      </c>
      <c r="B74" s="1" t="s">
        <v>157</v>
      </c>
      <c r="C74" s="1" t="s">
        <v>269</v>
      </c>
      <c r="D74" s="1" t="s">
        <v>122</v>
      </c>
      <c r="E74" s="1" t="s">
        <v>13</v>
      </c>
      <c r="F74" s="1" t="s">
        <v>85</v>
      </c>
      <c r="G74" s="1" t="s">
        <v>316</v>
      </c>
      <c r="H74" s="5" t="s">
        <v>231</v>
      </c>
      <c r="I74" s="5" t="s">
        <v>318</v>
      </c>
      <c r="J74" s="5" t="str">
        <f>"Fetches a bundle of all "&amp;B74&amp;" resources for the specified patient and a category code = `vital-signs`"</f>
        <v>Fetches a bundle of all Observation resources for the specified patient and a category code = `vital-signs`</v>
      </c>
    </row>
    <row r="75" spans="1:16" s="1" customFormat="1" x14ac:dyDescent="0.2">
      <c r="A75" s="1">
        <v>102</v>
      </c>
      <c r="B75" s="1" t="s">
        <v>157</v>
      </c>
      <c r="C75" s="1" t="s">
        <v>269</v>
      </c>
      <c r="D75" s="1" t="s">
        <v>124</v>
      </c>
      <c r="E75" s="1" t="s">
        <v>13</v>
      </c>
      <c r="F75" s="1" t="s">
        <v>85</v>
      </c>
      <c r="G75" s="1" t="s">
        <v>316</v>
      </c>
      <c r="H75" s="5" t="s">
        <v>234</v>
      </c>
      <c r="I75" s="5" t="s">
        <v>235</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x14ac:dyDescent="0.2">
      <c r="A76" s="1">
        <v>103</v>
      </c>
      <c r="B76" s="1" t="s">
        <v>157</v>
      </c>
      <c r="C76" s="1" t="s">
        <v>269</v>
      </c>
      <c r="D76" s="1" t="s">
        <v>168</v>
      </c>
      <c r="E76" s="1" t="s">
        <v>13</v>
      </c>
      <c r="F76" s="1" t="s">
        <v>188</v>
      </c>
      <c r="G76" s="1" t="s">
        <v>316</v>
      </c>
      <c r="H76" s="5" t="s">
        <v>237</v>
      </c>
      <c r="I76" s="5" t="s">
        <v>319</v>
      </c>
      <c r="J76" s="5" t="str">
        <f>"Fetches a bundle of all "&amp;B76&amp;" resources for the specified patient and date and a category code = `vital-signs`"</f>
        <v>Fetches a bundle of all Observation resources for the specified patient and date and a category code = `vital-signs`</v>
      </c>
    </row>
    <row r="77" spans="1:16" x14ac:dyDescent="0.2">
      <c r="A77" s="1">
        <v>104</v>
      </c>
      <c r="B77" s="1" t="s">
        <v>157</v>
      </c>
      <c r="C77" s="1" t="s">
        <v>269</v>
      </c>
      <c r="D77" s="1" t="s">
        <v>189</v>
      </c>
      <c r="E77" s="1" t="s">
        <v>65</v>
      </c>
      <c r="F77" s="1" t="s">
        <v>188</v>
      </c>
      <c r="H77" s="5" t="s">
        <v>238</v>
      </c>
      <c r="I77" s="5" t="s">
        <v>236</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x14ac:dyDescent="0.2">
      <c r="A78" s="1">
        <v>107</v>
      </c>
      <c r="B78" s="1" t="s">
        <v>152</v>
      </c>
      <c r="C78" s="1" t="str">
        <f t="shared" ref="C78:C83" si="3">"http://hl7.org/fhir/us/core/StructureDefinition/us-core-"&amp;LOWER(B78)</f>
        <v>http://hl7.org/fhir/us/core/StructureDefinition/us-core-documentreference</v>
      </c>
      <c r="D78" s="1" t="s">
        <v>95</v>
      </c>
      <c r="E78" s="1" t="s">
        <v>65</v>
      </c>
      <c r="F78" s="1" t="s">
        <v>85</v>
      </c>
      <c r="H78" s="5" t="s">
        <v>241</v>
      </c>
      <c r="I78" s="5" t="s">
        <v>243</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x14ac:dyDescent="0.2">
      <c r="A79" s="1">
        <v>108</v>
      </c>
      <c r="B79" s="1" t="s">
        <v>240</v>
      </c>
      <c r="C79" s="1" t="str">
        <f t="shared" si="3"/>
        <v>http://hl7.org/fhir/us/core/StructureDefinition/us-core-!documentreference</v>
      </c>
      <c r="D79" s="1" t="s">
        <v>239</v>
      </c>
      <c r="E79" s="1" t="s">
        <v>65</v>
      </c>
      <c r="F79" s="1" t="s">
        <v>126</v>
      </c>
      <c r="H79" s="5" t="s">
        <v>241</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x14ac:dyDescent="0.2">
      <c r="A80" s="1">
        <v>109</v>
      </c>
      <c r="B80" s="1" t="s">
        <v>152</v>
      </c>
      <c r="C80" s="1" t="str">
        <f t="shared" si="3"/>
        <v>http://hl7.org/fhir/us/core/StructureDefinition/us-core-documentreference</v>
      </c>
      <c r="D80" s="1" t="s">
        <v>122</v>
      </c>
      <c r="E80" s="1" t="s">
        <v>13</v>
      </c>
      <c r="F80" s="1" t="s">
        <v>85</v>
      </c>
      <c r="G80" s="1" t="s">
        <v>277</v>
      </c>
      <c r="H80" s="5" t="s">
        <v>245</v>
      </c>
      <c r="I80" s="5" t="s">
        <v>242</v>
      </c>
      <c r="J80" s="5" t="s">
        <v>244</v>
      </c>
    </row>
    <row r="81" spans="1:10" s="1" customFormat="1" ht="20.25" customHeight="1" x14ac:dyDescent="0.2">
      <c r="A81" s="1">
        <v>110</v>
      </c>
      <c r="B81" s="1" t="s">
        <v>152</v>
      </c>
      <c r="C81" s="1" t="str">
        <f t="shared" si="3"/>
        <v>http://hl7.org/fhir/us/core/StructureDefinition/us-core-documentreference</v>
      </c>
      <c r="D81" s="1" t="s">
        <v>168</v>
      </c>
      <c r="E81" s="1" t="s">
        <v>13</v>
      </c>
      <c r="F81" s="1" t="s">
        <v>188</v>
      </c>
      <c r="G81" s="1" t="s">
        <v>277</v>
      </c>
      <c r="H81" s="5" t="s">
        <v>247</v>
      </c>
      <c r="I81" s="8" t="s">
        <v>246</v>
      </c>
      <c r="J81" s="5" t="s">
        <v>249</v>
      </c>
    </row>
    <row r="82" spans="1:10" s="1" customFormat="1" x14ac:dyDescent="0.2">
      <c r="A82" s="1">
        <v>111</v>
      </c>
      <c r="B82" s="1" t="s">
        <v>152</v>
      </c>
      <c r="C82" s="1" t="str">
        <f t="shared" si="3"/>
        <v>http://hl7.org/fhir/us/core/StructureDefinition/us-core-documentreference</v>
      </c>
      <c r="D82" s="1" t="s">
        <v>97</v>
      </c>
      <c r="E82" s="1" t="s">
        <v>13</v>
      </c>
      <c r="F82" s="1" t="s">
        <v>85</v>
      </c>
      <c r="H82" s="5" t="s">
        <v>251</v>
      </c>
      <c r="I82" s="5" t="s">
        <v>287</v>
      </c>
      <c r="J82" s="5" t="s">
        <v>248</v>
      </c>
    </row>
    <row r="83" spans="1:10" s="1" customFormat="1" ht="20.25" customHeight="1" x14ac:dyDescent="0.2">
      <c r="A83" s="1">
        <v>112</v>
      </c>
      <c r="B83" s="1" t="s">
        <v>152</v>
      </c>
      <c r="C83" s="1" t="str">
        <f t="shared" si="3"/>
        <v>http://hl7.org/fhir/us/core/StructureDefinition/us-core-documentreference</v>
      </c>
      <c r="D83" s="1" t="s">
        <v>250</v>
      </c>
      <c r="E83" s="1" t="s">
        <v>65</v>
      </c>
      <c r="F83" s="1" t="s">
        <v>188</v>
      </c>
      <c r="H83" s="5" t="s">
        <v>252</v>
      </c>
      <c r="I83" s="5" t="s">
        <v>286</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x14ac:dyDescent="0.2">
      <c r="A84" s="1">
        <v>115</v>
      </c>
      <c r="B84" s="1" t="s">
        <v>223</v>
      </c>
      <c r="C84" s="1" t="s">
        <v>329</v>
      </c>
      <c r="D84" s="1" t="s">
        <v>97</v>
      </c>
      <c r="E84" s="1" t="s">
        <v>65</v>
      </c>
      <c r="F84" s="1" t="s">
        <v>85</v>
      </c>
      <c r="H84" s="5" t="s">
        <v>285</v>
      </c>
      <c r="I84" s="5" t="s">
        <v>288</v>
      </c>
      <c r="J84" s="5" t="s">
        <v>289</v>
      </c>
    </row>
  </sheetData>
  <sortState xmlns:xlrd2="http://schemas.microsoft.com/office/spreadsheetml/2017/richdata2" ref="A2:J128">
    <sortCondition ref="A1"/>
  </sortState>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Saul Kravitz</cp:lastModifiedBy>
  <dcterms:created xsi:type="dcterms:W3CDTF">2019-02-19T18:23:22Z</dcterms:created>
  <dcterms:modified xsi:type="dcterms:W3CDTF">2020-06-10T13:56:51Z</dcterms:modified>
</cp:coreProperties>
</file>