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Área de Trabalho/"/>
    </mc:Choice>
  </mc:AlternateContent>
  <xr:revisionPtr revIDLastSave="3" documentId="8_{85BEF7EE-6212-474C-8F17-730835C84D43}" xr6:coauthVersionLast="47" xr6:coauthVersionMax="47" xr10:uidLastSave="{2D4151D9-FF25-47AA-B36C-3383A694D3ED}"/>
  <bookViews>
    <workbookView xWindow="-108" yWindow="-108" windowWidth="23256" windowHeight="12456" xr2:uid="{7B805935-DB3F-43B8-B3B1-82EC1AD45B82}"/>
  </bookViews>
  <sheets>
    <sheet name="Planilha1" sheetId="1" r:id="rId1"/>
  </sheets>
  <definedNames>
    <definedName name="_xlnm._FilterDatabase" localSheetId="0" hidden="1">Planilha1!$A$1:$AK$54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7" i="1" l="1"/>
  <c r="AH55" i="1"/>
  <c r="AH56" i="1"/>
  <c r="AK58" i="1"/>
  <c r="AK57" i="1"/>
  <c r="AK56" i="1"/>
  <c r="AK55" i="1"/>
  <c r="AK44" i="1" l="1" a="1"/>
  <c r="AK44" i="1" s="1"/>
  <c r="AK5" i="1" a="1"/>
  <c r="AK5" i="1" s="1"/>
  <c r="AK45" i="1" a="1"/>
  <c r="AK45" i="1" s="1"/>
  <c r="AK6" i="1" a="1"/>
  <c r="AK6" i="1" s="1"/>
  <c r="AK7" i="1" a="1"/>
  <c r="AK7" i="1" s="1"/>
  <c r="AK46" i="1" a="1"/>
  <c r="AK46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47" i="1" a="1"/>
  <c r="AK47" i="1" s="1"/>
  <c r="AK2" i="1" a="1"/>
  <c r="AK2" i="1" s="1"/>
  <c r="AK21" i="1" a="1"/>
  <c r="AK21" i="1" s="1"/>
  <c r="AK22" i="1" a="1"/>
  <c r="AK22" i="1" s="1"/>
  <c r="AK23" i="1" a="1"/>
  <c r="AK23" i="1" s="1"/>
  <c r="AK24" i="1" a="1"/>
  <c r="AK24" i="1" s="1"/>
  <c r="AK48" i="1" a="1"/>
  <c r="AK48" i="1" s="1"/>
  <c r="AK49" i="1" a="1"/>
  <c r="AK49" i="1" s="1"/>
  <c r="AK25" i="1" a="1"/>
  <c r="AK25" i="1" s="1"/>
  <c r="AK26" i="1" a="1"/>
  <c r="AK26" i="1" s="1"/>
  <c r="AK50" i="1" a="1"/>
  <c r="AK50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" i="1" a="1"/>
  <c r="AK3" i="1" s="1"/>
  <c r="AK51" i="1" a="1"/>
  <c r="AK51" i="1" s="1"/>
  <c r="AK52" i="1" a="1"/>
  <c r="AK52" i="1" s="1"/>
  <c r="AK37" i="1" a="1"/>
  <c r="AK37" i="1" s="1"/>
  <c r="AK38" i="1" a="1"/>
  <c r="AK38" i="1" s="1"/>
  <c r="AK39" i="1" a="1"/>
  <c r="AK39" i="1" s="1"/>
  <c r="AK53" i="1" a="1"/>
  <c r="AK53" i="1" s="1"/>
  <c r="AK54" i="1" a="1"/>
  <c r="AK54" i="1" s="1"/>
  <c r="AK40" i="1" a="1"/>
  <c r="AK40" i="1" s="1"/>
  <c r="AK41" i="1" a="1"/>
  <c r="AK41" i="1" s="1"/>
  <c r="AK42" i="1" a="1"/>
  <c r="AK42" i="1" s="1"/>
  <c r="AK43" i="1" a="1"/>
  <c r="AK43" i="1" s="1"/>
  <c r="AK4" i="1" a="1"/>
  <c r="AK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tc={0D45F10B-3A9D-420A-97BB-442994901359}</author>
  </authors>
  <commentList>
    <comment ref="AJ1" authorId="0" shapeId="0" xr:uid="{0D45F10B-3A9D-420A-97BB-442994901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Perguntar se sem dor pode ser considerado score zero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<sst xmlns="http://schemas.openxmlformats.org/spreadsheetml/2006/main" count="340" uniqueCount="147">
  <si>
    <t>A.H.M</t>
  </si>
  <si>
    <t>33.5</t>
  </si>
  <si>
    <t>TEC SEG.</t>
  </si>
  <si>
    <t>V</t>
  </si>
  <si>
    <t>J.S</t>
  </si>
  <si>
    <t>lar</t>
  </si>
  <si>
    <t>C</t>
  </si>
  <si>
    <t>lombar</t>
  </si>
  <si>
    <t xml:space="preserve">M. C. </t>
  </si>
  <si>
    <t>30.4</t>
  </si>
  <si>
    <t>farmaceutica</t>
  </si>
  <si>
    <t>200 min semana</t>
  </si>
  <si>
    <t>luta\ natacao</t>
  </si>
  <si>
    <t>C. F</t>
  </si>
  <si>
    <t>aux, esc</t>
  </si>
  <si>
    <t>C.V</t>
  </si>
  <si>
    <t>autonoma</t>
  </si>
  <si>
    <t>120 minut</t>
  </si>
  <si>
    <t>pilates</t>
  </si>
  <si>
    <t>K.C.S</t>
  </si>
  <si>
    <t>Diarista</t>
  </si>
  <si>
    <t>60 minutos</t>
  </si>
  <si>
    <t xml:space="preserve">caminhada 3x </t>
  </si>
  <si>
    <t>V.S. S</t>
  </si>
  <si>
    <t>Atendent</t>
  </si>
  <si>
    <t>P.O</t>
  </si>
  <si>
    <t>pole sport</t>
  </si>
  <si>
    <t>S.C</t>
  </si>
  <si>
    <t>Assi. Esc</t>
  </si>
  <si>
    <t>natacao</t>
  </si>
  <si>
    <t>I. M. S</t>
  </si>
  <si>
    <t>D.N.S</t>
  </si>
  <si>
    <t>L.N.G</t>
  </si>
  <si>
    <t>esteticista</t>
  </si>
  <si>
    <t xml:space="preserve">caminhada </t>
  </si>
  <si>
    <t>S.P</t>
  </si>
  <si>
    <t>Aux serv gerais</t>
  </si>
  <si>
    <t>caminhada</t>
  </si>
  <si>
    <t>J.LM.D</t>
  </si>
  <si>
    <t>28.4</t>
  </si>
  <si>
    <t>C.C.P</t>
  </si>
  <si>
    <t>D.S</t>
  </si>
  <si>
    <t>agachamento along</t>
  </si>
  <si>
    <t>M.C.S</t>
  </si>
  <si>
    <t>E.S</t>
  </si>
  <si>
    <t>C.F.C</t>
  </si>
  <si>
    <t>estudante</t>
  </si>
  <si>
    <t>180 minutos</t>
  </si>
  <si>
    <t>academia</t>
  </si>
  <si>
    <t>K.C.R</t>
  </si>
  <si>
    <t>aux escrit</t>
  </si>
  <si>
    <t>M.D</t>
  </si>
  <si>
    <t>Lar</t>
  </si>
  <si>
    <t>J.A</t>
  </si>
  <si>
    <t>T.S</t>
  </si>
  <si>
    <t>cabeleireira</t>
  </si>
  <si>
    <t>2V 1 C</t>
  </si>
  <si>
    <t>J.M</t>
  </si>
  <si>
    <t>B.C</t>
  </si>
  <si>
    <t>V.C</t>
  </si>
  <si>
    <t>S.C.D</t>
  </si>
  <si>
    <t>M.S</t>
  </si>
  <si>
    <t>V.L.L</t>
  </si>
  <si>
    <t>B.A.S</t>
  </si>
  <si>
    <t>A.S</t>
  </si>
  <si>
    <t>W.S</t>
  </si>
  <si>
    <t>A.P.S</t>
  </si>
  <si>
    <t>Recepcionist</t>
  </si>
  <si>
    <t>V.A</t>
  </si>
  <si>
    <t>A.G</t>
  </si>
  <si>
    <t>aux. Faturam.</t>
  </si>
  <si>
    <t>2C 1 V</t>
  </si>
  <si>
    <t>K.N.S</t>
  </si>
  <si>
    <t>F.S</t>
  </si>
  <si>
    <t>aux adm</t>
  </si>
  <si>
    <t>A.F.M</t>
  </si>
  <si>
    <t>Y.S</t>
  </si>
  <si>
    <t>aux enferm</t>
  </si>
  <si>
    <t>N.L.S</t>
  </si>
  <si>
    <t>M.R</t>
  </si>
  <si>
    <t>A.K.S</t>
  </si>
  <si>
    <t>30.9</t>
  </si>
  <si>
    <t>C.F</t>
  </si>
  <si>
    <t>D.G.S</t>
  </si>
  <si>
    <t>T.L.P</t>
  </si>
  <si>
    <t>Camareira</t>
  </si>
  <si>
    <t>L.S.S</t>
  </si>
  <si>
    <t>220 minutps</t>
  </si>
  <si>
    <t>E.S.S</t>
  </si>
  <si>
    <t>agente saude</t>
  </si>
  <si>
    <t>J.L.S</t>
  </si>
  <si>
    <t>1C 1V</t>
  </si>
  <si>
    <t>L.NS</t>
  </si>
  <si>
    <t>Biologa</t>
  </si>
  <si>
    <t xml:space="preserve">300 minut0s </t>
  </si>
  <si>
    <t>pilates academia</t>
  </si>
  <si>
    <t>J.A.S.C</t>
  </si>
  <si>
    <t>psicologa</t>
  </si>
  <si>
    <t>V.S.B. G</t>
  </si>
  <si>
    <t>A.R.P</t>
  </si>
  <si>
    <t>25.9</t>
  </si>
  <si>
    <t>V.V.S</t>
  </si>
  <si>
    <t>aux</t>
  </si>
  <si>
    <t>id</t>
  </si>
  <si>
    <t>idade</t>
  </si>
  <si>
    <t>estatura</t>
  </si>
  <si>
    <t>imc_pre_gestacional</t>
  </si>
  <si>
    <t>imc_pos_gestacional</t>
  </si>
  <si>
    <t>peso_pre_gestacional</t>
  </si>
  <si>
    <t>idade_gestacional_1</t>
  </si>
  <si>
    <t>peso_1</t>
  </si>
  <si>
    <t>idade_gestacional_2</t>
  </si>
  <si>
    <t>peso_2</t>
  </si>
  <si>
    <t>idade_gestacional_3</t>
  </si>
  <si>
    <t>peso_3</t>
  </si>
  <si>
    <t>idade_gestacional_4</t>
  </si>
  <si>
    <t>peso_4</t>
  </si>
  <si>
    <t>idade_gestacional_5</t>
  </si>
  <si>
    <t>peso_5</t>
  </si>
  <si>
    <t>idade_gestacional_6</t>
  </si>
  <si>
    <t>peso_6</t>
  </si>
  <si>
    <t>ganho_peso_gestacional</t>
  </si>
  <si>
    <t>idade_gestacional_parto</t>
  </si>
  <si>
    <t>profissao</t>
  </si>
  <si>
    <t>renda</t>
  </si>
  <si>
    <t>uso_medicamento_sim_1_n_2</t>
  </si>
  <si>
    <t>estado_conjugal_com _1_sem_2</t>
  </si>
  <si>
    <t>tabaco_sim_1_n_2</t>
  </si>
  <si>
    <t>atvfisica_sim_1_n_2</t>
  </si>
  <si>
    <t>tempo_atividade_minutos</t>
  </si>
  <si>
    <t>qual_atividade</t>
  </si>
  <si>
    <t>quantos_abortos</t>
  </si>
  <si>
    <t>quantos_partos</t>
  </si>
  <si>
    <t>tipo_parto</t>
  </si>
  <si>
    <t>peso_nascer</t>
  </si>
  <si>
    <t>local_dor</t>
  </si>
  <si>
    <t>tipo_dor</t>
  </si>
  <si>
    <t>score_dor</t>
  </si>
  <si>
    <t>p</t>
  </si>
  <si>
    <t/>
  </si>
  <si>
    <t>sem dor</t>
  </si>
  <si>
    <t>classificacao</t>
  </si>
  <si>
    <t>numeros_gestacoes</t>
  </si>
  <si>
    <t>%lombar</t>
  </si>
  <si>
    <t>%moderado</t>
  </si>
  <si>
    <t>%grave</t>
  </si>
  <si>
    <t>%sem 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</si>
</sst>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ulo Gil" id="{D5116E8F-81E8-47CE-BD2D-1B5F65D65B1F}" userId="e4b858b1fb629067" providerId="Windows Live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4-08-09T12:12:25.76" personId="{D5116E8F-81E8-47CE-BD2D-1B5F65D65B1F}" id="{0D45F10B-3A9D-420A-97BB-442994901359}">
    <text>Perguntar se sem dor pode ser considerado score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7966-DF44-4006-874A-2A7415013FC0}">
  <dimension ref="A1:AK58"/>
  <sheetViews>
    <sheetView tabSelected="1" topLeftCell="X1" zoomScale="70" zoomScaleNormal="70" workbookViewId="0">
      <selection activeCell="AM21" sqref="AM21"/>
    </sheetView>
  </sheetViews>
  <sheetFormatPr defaultRowHeight="14.4" x14ac:dyDescent="0.3"/>
  <cols>
    <col min="1" max="1" width="9.44140625" style="1" bestFit="1" customWidth="1"/>
    <col min="2" max="2" width="6.5546875" style="1" bestFit="1" customWidth="1"/>
    <col min="3" max="3" width="9" style="1" bestFit="1" customWidth="1"/>
    <col min="4" max="4" width="21.21875" style="1" customWidth="1"/>
    <col min="5" max="5" width="19.77734375" style="1" customWidth="1"/>
    <col min="6" max="6" width="20.44140625" style="1" bestFit="1" customWidth="1"/>
    <col min="7" max="7" width="19.44140625" style="1" bestFit="1" customWidth="1"/>
    <col min="8" max="8" width="7.21875" style="1" bestFit="1" customWidth="1"/>
    <col min="9" max="9" width="19.44140625" style="1" bestFit="1" customWidth="1"/>
    <col min="10" max="10" width="7.21875" style="1" bestFit="1" customWidth="1"/>
    <col min="11" max="11" width="19.44140625" style="1" bestFit="1" customWidth="1"/>
    <col min="12" max="12" width="8.44140625" style="1" bestFit="1" customWidth="1"/>
    <col min="13" max="13" width="19.44140625" style="1" bestFit="1" customWidth="1"/>
    <col min="14" max="14" width="7.21875" style="1" customWidth="1"/>
    <col min="15" max="15" width="19.44140625" style="1" customWidth="1"/>
    <col min="16" max="16" width="7.21875" style="1" bestFit="1" customWidth="1"/>
    <col min="17" max="17" width="19.44140625" style="1" bestFit="1" customWidth="1"/>
    <col min="18" max="18" width="7.21875" style="1" customWidth="1"/>
    <col min="19" max="19" width="23" style="1" bestFit="1" customWidth="1"/>
    <col min="20" max="20" width="29.77734375" style="1" bestFit="1" customWidth="1"/>
    <col min="21" max="21" width="23.109375" style="1" customWidth="1"/>
    <col min="22" max="22" width="14.21875" style="1" bestFit="1" customWidth="1"/>
    <col min="23" max="23" width="6.109375" style="1" bestFit="1" customWidth="1"/>
    <col min="24" max="24" width="27.77734375" style="1" bestFit="1" customWidth="1"/>
    <col min="25" max="25" width="17.5546875" style="1" bestFit="1" customWidth="1"/>
    <col min="26" max="26" width="19.33203125" style="1" bestFit="1" customWidth="1"/>
    <col min="27" max="27" width="24.21875" style="1" bestFit="1" customWidth="1"/>
    <col min="28" max="29" width="18.33203125" style="1" bestFit="1" customWidth="1"/>
    <col min="30" max="30" width="16.109375" style="1" customWidth="1"/>
    <col min="31" max="31" width="15" style="1" bestFit="1" customWidth="1"/>
    <col min="32" max="32" width="10.21875" style="1" bestFit="1" customWidth="1"/>
    <col min="33" max="33" width="12" style="1" bestFit="1" customWidth="1"/>
    <col min="34" max="34" width="9.44140625" style="1" bestFit="1" customWidth="1"/>
    <col min="35" max="35" width="8.5546875" style="1" bestFit="1" customWidth="1"/>
    <col min="36" max="36" width="11.33203125" style="1" bestFit="1" customWidth="1"/>
    <col min="37" max="37" width="12.77734375" style="1" bestFit="1" customWidth="1"/>
    <col min="38" max="16384" width="8.88671875" style="1"/>
  </cols>
  <sheetData>
    <row r="1" spans="1:37" x14ac:dyDescent="0.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126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142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141</v>
      </c>
    </row>
    <row r="2" spans="1:37" x14ac:dyDescent="0.3">
      <c r="A2" s="2" t="s">
        <v>54</v>
      </c>
      <c r="B2" s="2">
        <v>29</v>
      </c>
      <c r="C2" s="3">
        <v>1.73</v>
      </c>
      <c r="D2" s="4">
        <v>23.4</v>
      </c>
      <c r="E2" s="2">
        <v>27.7</v>
      </c>
      <c r="F2" s="2">
        <v>70</v>
      </c>
      <c r="G2" s="2">
        <v>12</v>
      </c>
      <c r="H2" s="2">
        <v>73</v>
      </c>
      <c r="I2" s="2">
        <v>16</v>
      </c>
      <c r="J2" s="2">
        <v>75</v>
      </c>
      <c r="K2" s="2">
        <v>20</v>
      </c>
      <c r="L2" s="2">
        <v>76</v>
      </c>
      <c r="M2" s="2">
        <v>24</v>
      </c>
      <c r="N2" s="2">
        <v>79</v>
      </c>
      <c r="O2" s="2">
        <v>32</v>
      </c>
      <c r="P2" s="2">
        <v>80</v>
      </c>
      <c r="Q2" s="2">
        <v>36</v>
      </c>
      <c r="R2" s="2">
        <v>83</v>
      </c>
      <c r="S2" s="4">
        <v>18.5</v>
      </c>
      <c r="T2" s="2">
        <v>1</v>
      </c>
      <c r="U2" s="2">
        <v>38</v>
      </c>
      <c r="V2" s="2" t="s">
        <v>55</v>
      </c>
      <c r="W2" s="2">
        <v>2</v>
      </c>
      <c r="X2" s="2">
        <v>2</v>
      </c>
      <c r="Y2" s="2">
        <v>2</v>
      </c>
      <c r="Z2" s="2">
        <v>2</v>
      </c>
      <c r="AA2" s="2"/>
      <c r="AB2" s="2"/>
      <c r="AC2" s="2">
        <v>4</v>
      </c>
      <c r="AD2" s="2">
        <v>1</v>
      </c>
      <c r="AE2" s="2">
        <v>3</v>
      </c>
      <c r="AF2" s="2" t="s">
        <v>56</v>
      </c>
      <c r="AG2" s="2">
        <v>3120</v>
      </c>
      <c r="AH2" s="2" t="s">
        <v>7</v>
      </c>
      <c r="AI2" s="2" t="s">
        <v>138</v>
      </c>
      <c r="AJ2" s="2">
        <v>8</v>
      </c>
      <c r="AK2" s="2" t="str" cm="1">
        <f t="array" ref="AK2">_xlfn.IFS(AJ2=0,"sem dor",AJ2&lt;3,"leve",AJ2&lt;8,"moderado",AJ2&gt;7,"grave")</f>
        <v>grave</v>
      </c>
    </row>
    <row r="3" spans="1:37" x14ac:dyDescent="0.3">
      <c r="A3" s="2" t="s">
        <v>82</v>
      </c>
      <c r="B3" s="2">
        <v>19</v>
      </c>
      <c r="C3" s="3">
        <v>1.7</v>
      </c>
      <c r="D3" s="4">
        <v>18</v>
      </c>
      <c r="E3" s="2">
        <v>25.3</v>
      </c>
      <c r="F3" s="2">
        <v>52</v>
      </c>
      <c r="G3" s="2">
        <v>7</v>
      </c>
      <c r="H3" s="2">
        <v>56</v>
      </c>
      <c r="I3" s="2">
        <v>12</v>
      </c>
      <c r="J3" s="2">
        <v>59</v>
      </c>
      <c r="K3" s="2">
        <v>18</v>
      </c>
      <c r="L3" s="2">
        <v>61</v>
      </c>
      <c r="M3" s="2">
        <v>24</v>
      </c>
      <c r="N3" s="2">
        <v>67</v>
      </c>
      <c r="O3" s="2">
        <v>28</v>
      </c>
      <c r="P3" s="2">
        <v>70</v>
      </c>
      <c r="Q3" s="2">
        <v>32</v>
      </c>
      <c r="R3" s="2">
        <v>73</v>
      </c>
      <c r="S3" s="4">
        <v>40.299999999999997</v>
      </c>
      <c r="T3" s="2">
        <v>1</v>
      </c>
      <c r="U3" s="2">
        <v>37</v>
      </c>
      <c r="V3" s="2" t="s">
        <v>5</v>
      </c>
      <c r="W3" s="2">
        <v>2</v>
      </c>
      <c r="X3" s="2">
        <v>2</v>
      </c>
      <c r="Y3" s="2">
        <v>2</v>
      </c>
      <c r="Z3" s="2">
        <v>2</v>
      </c>
      <c r="AA3" s="2"/>
      <c r="AB3" s="2"/>
      <c r="AC3" s="2">
        <v>2</v>
      </c>
      <c r="AD3" s="2">
        <v>0</v>
      </c>
      <c r="AE3" s="2">
        <v>2</v>
      </c>
      <c r="AF3" s="2" t="s">
        <v>3</v>
      </c>
      <c r="AG3" s="2">
        <v>3140</v>
      </c>
      <c r="AH3" s="2" t="s">
        <v>7</v>
      </c>
      <c r="AI3" s="2" t="s">
        <v>138</v>
      </c>
      <c r="AJ3" s="2">
        <v>9</v>
      </c>
      <c r="AK3" s="2" t="str" cm="1">
        <f t="array" ref="AK3">_xlfn.IFS(AJ3=0,"sem dor",AJ3&lt;3,"leve",AJ3&lt;8,"moderado",AJ3&gt;7,"grave")</f>
        <v>grave</v>
      </c>
    </row>
    <row r="4" spans="1:37" x14ac:dyDescent="0.3">
      <c r="A4" s="2" t="s">
        <v>4</v>
      </c>
      <c r="B4" s="2">
        <v>35</v>
      </c>
      <c r="C4" s="3">
        <v>1.69</v>
      </c>
      <c r="D4" s="4">
        <v>30.1</v>
      </c>
      <c r="E4" s="2">
        <v>33.299999999999997</v>
      </c>
      <c r="F4" s="2">
        <v>86</v>
      </c>
      <c r="G4" s="2">
        <v>16</v>
      </c>
      <c r="H4" s="2">
        <v>87</v>
      </c>
      <c r="I4" s="2">
        <v>20</v>
      </c>
      <c r="J4" s="2">
        <v>88</v>
      </c>
      <c r="K4" s="2">
        <v>28</v>
      </c>
      <c r="L4" s="2">
        <v>90</v>
      </c>
      <c r="M4" s="2">
        <v>34</v>
      </c>
      <c r="N4" s="2">
        <v>92</v>
      </c>
      <c r="O4" s="2">
        <v>36</v>
      </c>
      <c r="P4" s="2">
        <v>94</v>
      </c>
      <c r="Q4" s="2">
        <v>38</v>
      </c>
      <c r="R4" s="2">
        <v>95</v>
      </c>
      <c r="S4" s="4">
        <v>10</v>
      </c>
      <c r="T4" s="2">
        <v>1</v>
      </c>
      <c r="U4" s="2">
        <v>39</v>
      </c>
      <c r="V4" s="2" t="s">
        <v>5</v>
      </c>
      <c r="W4" s="2">
        <v>2</v>
      </c>
      <c r="X4" s="2">
        <v>2</v>
      </c>
      <c r="Y4" s="2">
        <v>2</v>
      </c>
      <c r="Z4" s="2">
        <v>2</v>
      </c>
      <c r="AA4" s="2"/>
      <c r="AB4" s="2"/>
      <c r="AC4" s="2">
        <v>4</v>
      </c>
      <c r="AD4" s="2">
        <v>1</v>
      </c>
      <c r="AE4" s="2">
        <v>3</v>
      </c>
      <c r="AF4" s="2" t="s">
        <v>6</v>
      </c>
      <c r="AG4" s="2">
        <v>3810</v>
      </c>
      <c r="AH4" s="2" t="s">
        <v>7</v>
      </c>
      <c r="AI4" s="2" t="s">
        <v>138</v>
      </c>
      <c r="AJ4" s="2">
        <v>7</v>
      </c>
      <c r="AK4" s="2" t="str" cm="1">
        <f t="array" ref="AK4">_xlfn.IFS(AJ4=0,"sem dor",AJ4&lt;3,"leve",AJ4&lt;8,"moderado",AJ4&gt;7,"grave")</f>
        <v>moderado</v>
      </c>
    </row>
    <row r="5" spans="1:37" x14ac:dyDescent="0.3">
      <c r="A5" s="2" t="s">
        <v>13</v>
      </c>
      <c r="B5" s="2">
        <v>29</v>
      </c>
      <c r="C5" s="3">
        <v>1.65</v>
      </c>
      <c r="D5" s="4">
        <v>21.3</v>
      </c>
      <c r="E5" s="2">
        <v>25</v>
      </c>
      <c r="F5" s="2">
        <v>58</v>
      </c>
      <c r="G5" s="2">
        <v>10</v>
      </c>
      <c r="H5" s="2">
        <v>60</v>
      </c>
      <c r="I5" s="2">
        <v>14</v>
      </c>
      <c r="J5" s="2">
        <v>63</v>
      </c>
      <c r="K5" s="2">
        <v>18</v>
      </c>
      <c r="L5" s="2">
        <v>64</v>
      </c>
      <c r="M5" s="2">
        <v>22</v>
      </c>
      <c r="N5" s="2">
        <v>65</v>
      </c>
      <c r="O5" s="2">
        <v>30</v>
      </c>
      <c r="P5" s="2">
        <v>66</v>
      </c>
      <c r="Q5" s="2">
        <v>36</v>
      </c>
      <c r="R5" s="2">
        <v>68</v>
      </c>
      <c r="S5" s="4">
        <v>17.2</v>
      </c>
      <c r="T5" s="2">
        <v>1</v>
      </c>
      <c r="U5" s="2">
        <v>38</v>
      </c>
      <c r="V5" s="2" t="s">
        <v>14</v>
      </c>
      <c r="W5" s="2">
        <v>2</v>
      </c>
      <c r="X5" s="2">
        <v>2</v>
      </c>
      <c r="Y5" s="2">
        <v>2</v>
      </c>
      <c r="Z5" s="2">
        <v>2</v>
      </c>
      <c r="AA5" s="2"/>
      <c r="AB5" s="2"/>
      <c r="AC5" s="2">
        <v>1</v>
      </c>
      <c r="AD5" s="2">
        <v>0</v>
      </c>
      <c r="AE5" s="2">
        <v>1</v>
      </c>
      <c r="AF5" s="2" t="s">
        <v>3</v>
      </c>
      <c r="AG5" s="2">
        <v>3500</v>
      </c>
      <c r="AH5" s="2" t="s">
        <v>7</v>
      </c>
      <c r="AI5" s="2" t="s">
        <v>138</v>
      </c>
      <c r="AJ5" s="2">
        <v>5</v>
      </c>
      <c r="AK5" s="2" t="str" cm="1">
        <f t="array" ref="AK5">_xlfn.IFS(AJ5=0,"sem dor",AJ5&lt;3,"leve",AJ5&lt;8,"moderado",AJ5&gt;7,"grave")</f>
        <v>moderado</v>
      </c>
    </row>
    <row r="6" spans="1:37" x14ac:dyDescent="0.3">
      <c r="A6" s="2" t="s">
        <v>19</v>
      </c>
      <c r="B6" s="2">
        <v>21</v>
      </c>
      <c r="C6" s="3">
        <v>1.6</v>
      </c>
      <c r="D6" s="4">
        <v>15.6</v>
      </c>
      <c r="E6" s="2">
        <v>22.7</v>
      </c>
      <c r="F6" s="2">
        <v>40</v>
      </c>
      <c r="G6" s="2">
        <v>12</v>
      </c>
      <c r="H6" s="2">
        <v>42</v>
      </c>
      <c r="I6" s="2">
        <v>18</v>
      </c>
      <c r="J6" s="2">
        <v>44</v>
      </c>
      <c r="K6" s="2">
        <v>22</v>
      </c>
      <c r="L6" s="2">
        <v>46</v>
      </c>
      <c r="M6" s="2">
        <v>28</v>
      </c>
      <c r="N6" s="2">
        <v>50</v>
      </c>
      <c r="O6" s="2">
        <v>32</v>
      </c>
      <c r="P6" s="2">
        <v>54</v>
      </c>
      <c r="Q6" s="2">
        <v>37</v>
      </c>
      <c r="R6" s="2">
        <v>58</v>
      </c>
      <c r="S6" s="4">
        <v>45</v>
      </c>
      <c r="T6" s="2">
        <v>2</v>
      </c>
      <c r="U6" s="2">
        <v>39</v>
      </c>
      <c r="V6" s="2" t="s">
        <v>20</v>
      </c>
      <c r="W6" s="2">
        <v>1</v>
      </c>
      <c r="X6" s="2">
        <v>2</v>
      </c>
      <c r="Y6" s="2">
        <v>2</v>
      </c>
      <c r="Z6" s="2">
        <v>1</v>
      </c>
      <c r="AA6" s="2" t="s">
        <v>21</v>
      </c>
      <c r="AB6" s="2" t="s">
        <v>22</v>
      </c>
      <c r="AC6" s="2">
        <v>2</v>
      </c>
      <c r="AD6" s="2">
        <v>0</v>
      </c>
      <c r="AE6" s="2">
        <v>2</v>
      </c>
      <c r="AF6" s="2" t="s">
        <v>3</v>
      </c>
      <c r="AG6" s="2">
        <v>3000</v>
      </c>
      <c r="AH6" s="2" t="s">
        <v>7</v>
      </c>
      <c r="AI6" s="2" t="s">
        <v>138</v>
      </c>
      <c r="AJ6" s="2">
        <v>6</v>
      </c>
      <c r="AK6" s="2" t="str" cm="1">
        <f t="array" ref="AK6">_xlfn.IFS(AJ6=0,"sem dor",AJ6&lt;3,"leve",AJ6&lt;8,"moderado",AJ6&gt;7,"grave")</f>
        <v>moderado</v>
      </c>
    </row>
    <row r="7" spans="1:37" x14ac:dyDescent="0.3">
      <c r="A7" s="2" t="s">
        <v>23</v>
      </c>
      <c r="B7" s="2">
        <v>38</v>
      </c>
      <c r="C7" s="3">
        <v>1.6</v>
      </c>
      <c r="D7" s="4">
        <v>23.4</v>
      </c>
      <c r="E7" s="2">
        <v>30.9</v>
      </c>
      <c r="F7" s="2">
        <v>60</v>
      </c>
      <c r="G7" s="2">
        <v>12</v>
      </c>
      <c r="H7" s="2">
        <v>63</v>
      </c>
      <c r="I7" s="2">
        <v>18</v>
      </c>
      <c r="J7" s="2">
        <v>65</v>
      </c>
      <c r="K7" s="2">
        <v>22</v>
      </c>
      <c r="L7" s="2">
        <v>69</v>
      </c>
      <c r="M7" s="2">
        <v>26</v>
      </c>
      <c r="N7" s="2">
        <v>73</v>
      </c>
      <c r="O7" s="2">
        <v>33</v>
      </c>
      <c r="P7" s="2">
        <v>77</v>
      </c>
      <c r="Q7" s="2">
        <v>37</v>
      </c>
      <c r="R7" s="2">
        <v>79</v>
      </c>
      <c r="S7" s="4">
        <v>31.6</v>
      </c>
      <c r="T7" s="2">
        <v>1</v>
      </c>
      <c r="U7" s="2">
        <v>41</v>
      </c>
      <c r="V7" s="2" t="s">
        <v>24</v>
      </c>
      <c r="W7" s="2">
        <v>2</v>
      </c>
      <c r="X7" s="2">
        <v>2</v>
      </c>
      <c r="Y7" s="2">
        <v>2</v>
      </c>
      <c r="Z7" s="2">
        <v>2</v>
      </c>
      <c r="AA7" s="2"/>
      <c r="AB7" s="2"/>
      <c r="AC7" s="2">
        <v>2</v>
      </c>
      <c r="AD7" s="2">
        <v>0</v>
      </c>
      <c r="AE7" s="2">
        <v>2</v>
      </c>
      <c r="AF7" s="2" t="s">
        <v>3</v>
      </c>
      <c r="AG7" s="2">
        <v>3200</v>
      </c>
      <c r="AH7" s="2" t="s">
        <v>7</v>
      </c>
      <c r="AI7" s="2" t="s">
        <v>138</v>
      </c>
      <c r="AJ7" s="2">
        <v>7</v>
      </c>
      <c r="AK7" s="2" t="str" cm="1">
        <f t="array" ref="AK7">_xlfn.IFS(AJ7=0,"sem dor",AJ7&lt;3,"leve",AJ7&lt;8,"moderado",AJ7&gt;7,"grave")</f>
        <v>moderado</v>
      </c>
    </row>
    <row r="8" spans="1:37" x14ac:dyDescent="0.3">
      <c r="A8" s="2" t="s">
        <v>27</v>
      </c>
      <c r="B8" s="2">
        <v>38</v>
      </c>
      <c r="C8" s="3">
        <v>1.6</v>
      </c>
      <c r="D8" s="4">
        <v>19.5</v>
      </c>
      <c r="E8" s="2">
        <v>23.8</v>
      </c>
      <c r="F8" s="2">
        <v>49</v>
      </c>
      <c r="G8" s="2">
        <v>12</v>
      </c>
      <c r="H8" s="2">
        <v>52</v>
      </c>
      <c r="I8" s="2">
        <v>16</v>
      </c>
      <c r="J8" s="2">
        <v>53</v>
      </c>
      <c r="K8" s="2">
        <v>20</v>
      </c>
      <c r="L8" s="2">
        <v>54</v>
      </c>
      <c r="M8" s="2">
        <v>26</v>
      </c>
      <c r="N8" s="2">
        <v>55</v>
      </c>
      <c r="O8" s="2">
        <v>32</v>
      </c>
      <c r="P8" s="2">
        <v>58</v>
      </c>
      <c r="Q8" s="2">
        <v>36</v>
      </c>
      <c r="R8" s="2">
        <v>61</v>
      </c>
      <c r="S8" s="4">
        <v>22.2</v>
      </c>
      <c r="T8" s="2">
        <v>1</v>
      </c>
      <c r="U8" s="2">
        <v>37</v>
      </c>
      <c r="V8" s="2" t="s">
        <v>28</v>
      </c>
      <c r="W8" s="2">
        <v>2</v>
      </c>
      <c r="X8" s="2">
        <v>2</v>
      </c>
      <c r="Y8" s="2">
        <v>2</v>
      </c>
      <c r="Z8" s="2">
        <v>1</v>
      </c>
      <c r="AA8" s="2" t="s">
        <v>17</v>
      </c>
      <c r="AB8" s="2" t="s">
        <v>29</v>
      </c>
      <c r="AC8" s="2">
        <v>1</v>
      </c>
      <c r="AD8" s="2">
        <v>0</v>
      </c>
      <c r="AE8" s="2">
        <v>1</v>
      </c>
      <c r="AF8" s="2" t="s">
        <v>3</v>
      </c>
      <c r="AG8" s="2">
        <v>2450</v>
      </c>
      <c r="AH8" s="2" t="s">
        <v>7</v>
      </c>
      <c r="AI8" s="2" t="s">
        <v>138</v>
      </c>
      <c r="AJ8" s="2">
        <v>5</v>
      </c>
      <c r="AK8" s="2" t="str" cm="1">
        <f t="array" ref="AK8">_xlfn.IFS(AJ8=0,"sem dor",AJ8&lt;3,"leve",AJ8&lt;8,"moderado",AJ8&gt;7,"grave")</f>
        <v>moderado</v>
      </c>
    </row>
    <row r="9" spans="1:37" x14ac:dyDescent="0.3">
      <c r="A9" s="2" t="s">
        <v>30</v>
      </c>
      <c r="B9" s="2">
        <v>30</v>
      </c>
      <c r="C9" s="3">
        <v>1.65</v>
      </c>
      <c r="D9" s="4">
        <v>18.399999999999999</v>
      </c>
      <c r="E9" s="2">
        <v>30.5</v>
      </c>
      <c r="F9" s="2">
        <v>50</v>
      </c>
      <c r="G9" s="2">
        <v>14</v>
      </c>
      <c r="H9" s="2">
        <v>55</v>
      </c>
      <c r="I9" s="2">
        <v>18</v>
      </c>
      <c r="J9" s="2">
        <v>65</v>
      </c>
      <c r="K9" s="2">
        <v>22</v>
      </c>
      <c r="L9" s="2">
        <v>70</v>
      </c>
      <c r="M9" s="2">
        <v>24</v>
      </c>
      <c r="N9" s="2">
        <v>78</v>
      </c>
      <c r="O9" s="2">
        <v>30</v>
      </c>
      <c r="P9" s="2">
        <v>80</v>
      </c>
      <c r="Q9" s="2">
        <v>36</v>
      </c>
      <c r="R9" s="2">
        <v>83</v>
      </c>
      <c r="S9" s="4">
        <v>66</v>
      </c>
      <c r="T9" s="2">
        <v>1</v>
      </c>
      <c r="U9" s="2">
        <v>40</v>
      </c>
      <c r="V9" s="2" t="s">
        <v>5</v>
      </c>
      <c r="W9" s="2">
        <v>1</v>
      </c>
      <c r="X9" s="2">
        <v>2</v>
      </c>
      <c r="Y9" s="2">
        <v>1</v>
      </c>
      <c r="Z9" s="2">
        <v>2</v>
      </c>
      <c r="AA9" s="2"/>
      <c r="AB9" s="2"/>
      <c r="AC9" s="2">
        <v>12</v>
      </c>
      <c r="AD9" s="2">
        <v>2</v>
      </c>
      <c r="AE9" s="2">
        <v>10</v>
      </c>
      <c r="AF9" s="2" t="s">
        <v>3</v>
      </c>
      <c r="AG9" s="2">
        <v>3400</v>
      </c>
      <c r="AH9" s="2" t="s">
        <v>7</v>
      </c>
      <c r="AI9" s="2" t="s">
        <v>138</v>
      </c>
      <c r="AJ9" s="2">
        <v>7</v>
      </c>
      <c r="AK9" s="2" t="str" cm="1">
        <f t="array" ref="AK9">_xlfn.IFS(AJ9=0,"sem dor",AJ9&lt;3,"leve",AJ9&lt;8,"moderado",AJ9&gt;7,"grave")</f>
        <v>moderado</v>
      </c>
    </row>
    <row r="10" spans="1:37" x14ac:dyDescent="0.3">
      <c r="A10" s="2" t="s">
        <v>31</v>
      </c>
      <c r="B10" s="2">
        <v>29</v>
      </c>
      <c r="C10" s="3">
        <v>1.65</v>
      </c>
      <c r="D10" s="4">
        <v>25.7</v>
      </c>
      <c r="E10" s="2">
        <v>28.7</v>
      </c>
      <c r="F10" s="2">
        <v>70</v>
      </c>
      <c r="G10" s="2">
        <v>12</v>
      </c>
      <c r="H10" s="2">
        <v>70</v>
      </c>
      <c r="I10" s="2">
        <v>16</v>
      </c>
      <c r="J10" s="2">
        <v>72</v>
      </c>
      <c r="K10" s="2">
        <v>24</v>
      </c>
      <c r="L10" s="2">
        <v>74</v>
      </c>
      <c r="M10" s="2">
        <v>28</v>
      </c>
      <c r="N10" s="2">
        <v>76</v>
      </c>
      <c r="O10" s="2">
        <v>32</v>
      </c>
      <c r="P10" s="2">
        <v>77</v>
      </c>
      <c r="Q10" s="2">
        <v>36</v>
      </c>
      <c r="R10" s="2">
        <v>78</v>
      </c>
      <c r="S10" s="4">
        <v>11.4</v>
      </c>
      <c r="T10" s="2">
        <v>1</v>
      </c>
      <c r="U10" s="2">
        <v>39</v>
      </c>
      <c r="V10" s="2" t="s">
        <v>16</v>
      </c>
      <c r="W10" s="2">
        <v>2</v>
      </c>
      <c r="X10" s="2">
        <v>2</v>
      </c>
      <c r="Y10" s="2">
        <v>2</v>
      </c>
      <c r="Z10" s="2">
        <v>2</v>
      </c>
      <c r="AA10" s="2"/>
      <c r="AB10" s="2"/>
      <c r="AC10" s="2">
        <v>2</v>
      </c>
      <c r="AD10" s="2">
        <v>0</v>
      </c>
      <c r="AE10" s="2">
        <v>2</v>
      </c>
      <c r="AF10" s="2" t="s">
        <v>3</v>
      </c>
      <c r="AG10" s="2">
        <v>3450</v>
      </c>
      <c r="AH10" s="2" t="s">
        <v>7</v>
      </c>
      <c r="AI10" s="2" t="s">
        <v>138</v>
      </c>
      <c r="AJ10" s="2">
        <v>5</v>
      </c>
      <c r="AK10" s="2" t="str" cm="1">
        <f t="array" ref="AK10">_xlfn.IFS(AJ10=0,"sem dor",AJ10&lt;3,"leve",AJ10&lt;8,"moderado",AJ10&gt;7,"grave")</f>
        <v>moderado</v>
      </c>
    </row>
    <row r="11" spans="1:37" x14ac:dyDescent="0.3">
      <c r="A11" s="2" t="s">
        <v>32</v>
      </c>
      <c r="B11" s="2">
        <v>26</v>
      </c>
      <c r="C11" s="3">
        <v>1.52</v>
      </c>
      <c r="D11" s="4">
        <v>21.2</v>
      </c>
      <c r="E11" s="2">
        <v>25.1</v>
      </c>
      <c r="F11" s="2">
        <v>49</v>
      </c>
      <c r="G11" s="2">
        <v>12</v>
      </c>
      <c r="H11" s="2">
        <v>50</v>
      </c>
      <c r="I11" s="2">
        <v>16</v>
      </c>
      <c r="J11" s="2">
        <v>52</v>
      </c>
      <c r="K11" s="2">
        <v>20</v>
      </c>
      <c r="L11" s="2">
        <v>53</v>
      </c>
      <c r="M11" s="2">
        <v>25</v>
      </c>
      <c r="N11" s="2">
        <v>55</v>
      </c>
      <c r="O11" s="2">
        <v>30</v>
      </c>
      <c r="P11" s="2">
        <v>56</v>
      </c>
      <c r="Q11" s="2">
        <v>35</v>
      </c>
      <c r="R11" s="2">
        <v>58</v>
      </c>
      <c r="S11" s="4">
        <v>18.3</v>
      </c>
      <c r="T11" s="2">
        <v>1</v>
      </c>
      <c r="U11" s="2">
        <v>38</v>
      </c>
      <c r="V11" s="2" t="s">
        <v>33</v>
      </c>
      <c r="W11" s="2">
        <v>2</v>
      </c>
      <c r="X11" s="2">
        <v>2</v>
      </c>
      <c r="Y11" s="2">
        <v>2</v>
      </c>
      <c r="Z11" s="2">
        <v>1</v>
      </c>
      <c r="AA11" s="2" t="s">
        <v>21</v>
      </c>
      <c r="AB11" s="2" t="s">
        <v>34</v>
      </c>
      <c r="AC11" s="2">
        <v>1</v>
      </c>
      <c r="AD11" s="2">
        <v>0</v>
      </c>
      <c r="AE11" s="2">
        <v>1</v>
      </c>
      <c r="AF11" s="2" t="s">
        <v>3</v>
      </c>
      <c r="AG11" s="2">
        <v>2900</v>
      </c>
      <c r="AH11" s="2" t="s">
        <v>7</v>
      </c>
      <c r="AI11" s="2" t="s">
        <v>138</v>
      </c>
      <c r="AJ11" s="2">
        <v>4</v>
      </c>
      <c r="AK11" s="2" t="str" cm="1">
        <f t="array" ref="AK11">_xlfn.IFS(AJ11=0,"sem dor",AJ11&lt;3,"leve",AJ11&lt;8,"moderado",AJ11&gt;7,"grave")</f>
        <v>moderado</v>
      </c>
    </row>
    <row r="12" spans="1:37" x14ac:dyDescent="0.3">
      <c r="A12" s="2" t="s">
        <v>35</v>
      </c>
      <c r="B12" s="2">
        <v>23</v>
      </c>
      <c r="C12" s="3">
        <v>1.55</v>
      </c>
      <c r="D12" s="4">
        <v>28.7</v>
      </c>
      <c r="E12" s="2">
        <v>30.8</v>
      </c>
      <c r="F12" s="2">
        <v>69</v>
      </c>
      <c r="G12" s="2">
        <v>12</v>
      </c>
      <c r="H12" s="2">
        <v>70</v>
      </c>
      <c r="I12" s="2">
        <v>16</v>
      </c>
      <c r="J12" s="2">
        <v>70</v>
      </c>
      <c r="K12" s="2">
        <v>20</v>
      </c>
      <c r="L12" s="2">
        <v>71</v>
      </c>
      <c r="M12" s="2">
        <v>28</v>
      </c>
      <c r="N12" s="2">
        <v>72</v>
      </c>
      <c r="O12" s="2">
        <v>30</v>
      </c>
      <c r="P12" s="2">
        <v>73</v>
      </c>
      <c r="Q12" s="2">
        <v>36</v>
      </c>
      <c r="R12" s="2">
        <v>74</v>
      </c>
      <c r="S12" s="4">
        <v>7.24</v>
      </c>
      <c r="T12" s="2">
        <v>1</v>
      </c>
      <c r="U12" s="2">
        <v>36</v>
      </c>
      <c r="V12" s="2" t="s">
        <v>36</v>
      </c>
      <c r="W12" s="2">
        <v>1</v>
      </c>
      <c r="X12" s="2">
        <v>2</v>
      </c>
      <c r="Y12" s="2">
        <v>2</v>
      </c>
      <c r="Z12" s="2">
        <v>1</v>
      </c>
      <c r="AA12" s="2" t="s">
        <v>17</v>
      </c>
      <c r="AB12" s="2" t="s">
        <v>37</v>
      </c>
      <c r="AC12" s="2">
        <v>3</v>
      </c>
      <c r="AD12" s="2">
        <v>0</v>
      </c>
      <c r="AE12" s="2">
        <v>3</v>
      </c>
      <c r="AF12" s="2" t="s">
        <v>6</v>
      </c>
      <c r="AG12" s="2">
        <v>2255</v>
      </c>
      <c r="AH12" s="2" t="s">
        <v>7</v>
      </c>
      <c r="AI12" s="2" t="s">
        <v>138</v>
      </c>
      <c r="AJ12" s="2">
        <v>3</v>
      </c>
      <c r="AK12" s="2" t="str" cm="1">
        <f t="array" ref="AK12">_xlfn.IFS(AJ12=0,"sem dor",AJ12&lt;3,"leve",AJ12&lt;8,"moderado",AJ12&gt;7,"grave")</f>
        <v>moderado</v>
      </c>
    </row>
    <row r="13" spans="1:37" x14ac:dyDescent="0.3">
      <c r="A13" s="2" t="s">
        <v>38</v>
      </c>
      <c r="B13" s="2">
        <v>20</v>
      </c>
      <c r="C13" s="3">
        <v>1.57</v>
      </c>
      <c r="D13" s="4" t="s">
        <v>39</v>
      </c>
      <c r="E13" s="2">
        <v>34.5</v>
      </c>
      <c r="F13" s="2">
        <v>70</v>
      </c>
      <c r="G13" s="2">
        <v>14</v>
      </c>
      <c r="H13" s="2">
        <v>73</v>
      </c>
      <c r="I13" s="2">
        <v>18</v>
      </c>
      <c r="J13" s="2">
        <v>75</v>
      </c>
      <c r="K13" s="2">
        <v>22</v>
      </c>
      <c r="L13" s="2">
        <v>79</v>
      </c>
      <c r="M13" s="2">
        <v>26</v>
      </c>
      <c r="N13" s="2">
        <v>80</v>
      </c>
      <c r="O13" s="2">
        <v>30</v>
      </c>
      <c r="P13" s="2">
        <v>82</v>
      </c>
      <c r="Q13" s="2">
        <v>34</v>
      </c>
      <c r="R13" s="2">
        <v>85</v>
      </c>
      <c r="S13" s="4">
        <v>21.4</v>
      </c>
      <c r="T13" s="2">
        <v>1</v>
      </c>
      <c r="U13" s="2">
        <v>40</v>
      </c>
      <c r="V13" s="2" t="s">
        <v>24</v>
      </c>
      <c r="W13" s="2">
        <v>2</v>
      </c>
      <c r="X13" s="2">
        <v>2</v>
      </c>
      <c r="Y13" s="2">
        <v>2</v>
      </c>
      <c r="Z13" s="2">
        <v>2</v>
      </c>
      <c r="AA13" s="2"/>
      <c r="AB13" s="2"/>
      <c r="AC13" s="2">
        <v>1</v>
      </c>
      <c r="AD13" s="2">
        <v>0</v>
      </c>
      <c r="AE13" s="2">
        <v>1</v>
      </c>
      <c r="AF13" s="2" t="s">
        <v>3</v>
      </c>
      <c r="AG13" s="2">
        <v>3600</v>
      </c>
      <c r="AH13" s="2" t="s">
        <v>7</v>
      </c>
      <c r="AI13" s="2" t="s">
        <v>138</v>
      </c>
      <c r="AJ13" s="2">
        <v>6</v>
      </c>
      <c r="AK13" s="2" t="str" cm="1">
        <f t="array" ref="AK13">_xlfn.IFS(AJ13=0,"sem dor",AJ13&lt;3,"leve",AJ13&lt;8,"moderado",AJ13&gt;7,"grave")</f>
        <v>moderado</v>
      </c>
    </row>
    <row r="14" spans="1:37" x14ac:dyDescent="0.3">
      <c r="A14" s="2" t="s">
        <v>40</v>
      </c>
      <c r="B14" s="2">
        <v>19</v>
      </c>
      <c r="C14" s="3">
        <v>1.58</v>
      </c>
      <c r="D14" s="4">
        <v>24</v>
      </c>
      <c r="E14" s="2" t="s">
        <v>9</v>
      </c>
      <c r="F14" s="2">
        <v>60</v>
      </c>
      <c r="G14" s="2">
        <v>13</v>
      </c>
      <c r="H14" s="2">
        <v>63</v>
      </c>
      <c r="I14" s="2">
        <v>17</v>
      </c>
      <c r="J14" s="2">
        <v>64</v>
      </c>
      <c r="K14" s="2">
        <v>22</v>
      </c>
      <c r="L14" s="2">
        <v>68</v>
      </c>
      <c r="M14" s="2">
        <v>27</v>
      </c>
      <c r="N14" s="2">
        <v>70</v>
      </c>
      <c r="O14" s="2">
        <v>32</v>
      </c>
      <c r="P14" s="2">
        <v>73</v>
      </c>
      <c r="Q14" s="2">
        <v>36</v>
      </c>
      <c r="R14" s="2">
        <v>76</v>
      </c>
      <c r="S14" s="4">
        <v>26.6</v>
      </c>
      <c r="T14" s="2">
        <v>1</v>
      </c>
      <c r="U14" s="2">
        <v>38</v>
      </c>
      <c r="V14" s="2" t="s">
        <v>5</v>
      </c>
      <c r="W14" s="2">
        <v>1</v>
      </c>
      <c r="X14" s="2">
        <v>2</v>
      </c>
      <c r="Y14" s="2">
        <v>2</v>
      </c>
      <c r="Z14" s="2">
        <v>2</v>
      </c>
      <c r="AA14" s="2"/>
      <c r="AB14" s="2"/>
      <c r="AC14" s="2">
        <v>1</v>
      </c>
      <c r="AD14" s="2">
        <v>0</v>
      </c>
      <c r="AE14" s="2">
        <v>1</v>
      </c>
      <c r="AF14" s="2" t="s">
        <v>3</v>
      </c>
      <c r="AG14" s="2">
        <v>2800</v>
      </c>
      <c r="AH14" s="2" t="s">
        <v>7</v>
      </c>
      <c r="AI14" s="2" t="s">
        <v>138</v>
      </c>
      <c r="AJ14" s="2">
        <v>6</v>
      </c>
      <c r="AK14" s="2" t="str" cm="1">
        <f t="array" ref="AK14">_xlfn.IFS(AJ14=0,"sem dor",AJ14&lt;3,"leve",AJ14&lt;8,"moderado",AJ14&gt;7,"grave")</f>
        <v>moderado</v>
      </c>
    </row>
    <row r="15" spans="1:37" x14ac:dyDescent="0.3">
      <c r="A15" s="2" t="s">
        <v>41</v>
      </c>
      <c r="B15" s="2">
        <v>24</v>
      </c>
      <c r="C15" s="3">
        <v>1.55</v>
      </c>
      <c r="D15" s="4">
        <v>22.5</v>
      </c>
      <c r="E15" s="2">
        <v>23.3</v>
      </c>
      <c r="F15" s="2">
        <v>54</v>
      </c>
      <c r="G15" s="2">
        <v>12</v>
      </c>
      <c r="H15" s="2">
        <v>54</v>
      </c>
      <c r="I15" s="2">
        <v>16</v>
      </c>
      <c r="J15" s="2">
        <v>54</v>
      </c>
      <c r="K15" s="2">
        <v>21</v>
      </c>
      <c r="L15" s="2">
        <v>55</v>
      </c>
      <c r="M15" s="2">
        <v>26</v>
      </c>
      <c r="N15" s="2">
        <v>56</v>
      </c>
      <c r="O15" s="2">
        <v>30</v>
      </c>
      <c r="P15" s="2">
        <v>56</v>
      </c>
      <c r="Q15" s="2">
        <v>34</v>
      </c>
      <c r="R15" s="2">
        <v>56</v>
      </c>
      <c r="S15" s="4">
        <v>3.7</v>
      </c>
      <c r="T15" s="2">
        <v>1</v>
      </c>
      <c r="U15" s="2">
        <v>38</v>
      </c>
      <c r="V15" s="2" t="s">
        <v>5</v>
      </c>
      <c r="W15" s="2">
        <v>1</v>
      </c>
      <c r="X15" s="2">
        <v>2</v>
      </c>
      <c r="Y15" s="2">
        <v>2</v>
      </c>
      <c r="Z15" s="2">
        <v>1</v>
      </c>
      <c r="AA15" s="2" t="s">
        <v>21</v>
      </c>
      <c r="AB15" s="2" t="s">
        <v>42</v>
      </c>
      <c r="AC15" s="2">
        <v>1</v>
      </c>
      <c r="AD15" s="2">
        <v>0</v>
      </c>
      <c r="AE15" s="2">
        <v>1</v>
      </c>
      <c r="AF15" s="2" t="s">
        <v>3</v>
      </c>
      <c r="AG15" s="2">
        <v>3000</v>
      </c>
      <c r="AH15" s="2" t="s">
        <v>7</v>
      </c>
      <c r="AI15" s="2" t="s">
        <v>138</v>
      </c>
      <c r="AJ15" s="2">
        <v>5</v>
      </c>
      <c r="AK15" s="2" t="str" cm="1">
        <f t="array" ref="AK15">_xlfn.IFS(AJ15=0,"sem dor",AJ15&lt;3,"leve",AJ15&lt;8,"moderado",AJ15&gt;7,"grave")</f>
        <v>moderado</v>
      </c>
    </row>
    <row r="16" spans="1:37" x14ac:dyDescent="0.3">
      <c r="A16" s="2" t="s">
        <v>43</v>
      </c>
      <c r="B16" s="2">
        <v>22</v>
      </c>
      <c r="C16" s="3">
        <v>1.63</v>
      </c>
      <c r="D16" s="9">
        <v>9.6</v>
      </c>
      <c r="E16" s="2">
        <v>27.1</v>
      </c>
      <c r="F16" s="2">
        <v>52</v>
      </c>
      <c r="G16" s="2">
        <v>12</v>
      </c>
      <c r="H16" s="2">
        <v>53</v>
      </c>
      <c r="I16" s="2">
        <v>16</v>
      </c>
      <c r="J16" s="2">
        <v>54</v>
      </c>
      <c r="K16" s="2">
        <v>20</v>
      </c>
      <c r="L16" s="2">
        <v>59</v>
      </c>
      <c r="M16" s="2">
        <v>24</v>
      </c>
      <c r="N16" s="2">
        <v>60</v>
      </c>
      <c r="O16" s="2">
        <v>28</v>
      </c>
      <c r="P16" s="2">
        <v>65</v>
      </c>
      <c r="Q16" s="2">
        <v>32</v>
      </c>
      <c r="R16" s="2">
        <v>72</v>
      </c>
      <c r="S16" s="4">
        <v>38.4</v>
      </c>
      <c r="T16" s="2">
        <v>1</v>
      </c>
      <c r="U16" s="2">
        <v>38</v>
      </c>
      <c r="V16" s="2" t="s">
        <v>24</v>
      </c>
      <c r="W16" s="2">
        <v>2</v>
      </c>
      <c r="X16" s="2">
        <v>2</v>
      </c>
      <c r="Y16" s="2">
        <v>2</v>
      </c>
      <c r="Z16" s="2">
        <v>2</v>
      </c>
      <c r="AA16" s="2"/>
      <c r="AB16" s="2"/>
      <c r="AC16" s="2">
        <v>1</v>
      </c>
      <c r="AD16" s="2">
        <v>0</v>
      </c>
      <c r="AE16" s="2">
        <v>1</v>
      </c>
      <c r="AF16" s="2" t="s">
        <v>3</v>
      </c>
      <c r="AG16" s="2">
        <v>3200</v>
      </c>
      <c r="AH16" s="2" t="s">
        <v>7</v>
      </c>
      <c r="AI16" s="2" t="s">
        <v>138</v>
      </c>
      <c r="AJ16" s="2">
        <v>6</v>
      </c>
      <c r="AK16" s="2" t="str" cm="1">
        <f t="array" ref="AK16">_xlfn.IFS(AJ16=0,"sem dor",AJ16&lt;3,"leve",AJ16&lt;8,"moderado",AJ16&gt;7,"grave")</f>
        <v>moderado</v>
      </c>
    </row>
    <row r="17" spans="1:37" x14ac:dyDescent="0.3">
      <c r="A17" s="2" t="s">
        <v>44</v>
      </c>
      <c r="B17" s="2">
        <v>36</v>
      </c>
      <c r="C17" s="3">
        <v>1.63</v>
      </c>
      <c r="D17" s="4">
        <v>34.299999999999997</v>
      </c>
      <c r="E17" s="2">
        <v>36.1</v>
      </c>
      <c r="F17" s="2">
        <v>91</v>
      </c>
      <c r="G17" s="2">
        <v>12</v>
      </c>
      <c r="H17" s="2">
        <v>92</v>
      </c>
      <c r="I17" s="2">
        <v>17</v>
      </c>
      <c r="J17" s="2">
        <v>93</v>
      </c>
      <c r="K17" s="2">
        <v>22</v>
      </c>
      <c r="L17" s="2">
        <v>93</v>
      </c>
      <c r="M17" s="2">
        <v>26</v>
      </c>
      <c r="N17" s="2">
        <v>94</v>
      </c>
      <c r="O17" s="2">
        <v>30</v>
      </c>
      <c r="P17" s="2">
        <v>95</v>
      </c>
      <c r="Q17" s="2">
        <v>34</v>
      </c>
      <c r="R17" s="2">
        <v>95.9</v>
      </c>
      <c r="S17" s="4">
        <v>5.38</v>
      </c>
      <c r="T17" s="2">
        <v>1</v>
      </c>
      <c r="U17" s="2">
        <v>35</v>
      </c>
      <c r="V17" s="2" t="s">
        <v>20</v>
      </c>
      <c r="W17" s="2">
        <v>1</v>
      </c>
      <c r="X17" s="2">
        <v>2</v>
      </c>
      <c r="Y17" s="2">
        <v>2</v>
      </c>
      <c r="Z17" s="2">
        <v>2</v>
      </c>
      <c r="AA17" s="2"/>
      <c r="AB17" s="2"/>
      <c r="AC17" s="2">
        <v>3</v>
      </c>
      <c r="AD17" s="2">
        <v>0</v>
      </c>
      <c r="AE17" s="2">
        <v>3</v>
      </c>
      <c r="AF17" s="2" t="s">
        <v>3</v>
      </c>
      <c r="AG17" s="2">
        <v>2330</v>
      </c>
      <c r="AH17" s="2" t="s">
        <v>7</v>
      </c>
      <c r="AI17" s="2" t="s">
        <v>138</v>
      </c>
      <c r="AJ17" s="2">
        <v>5</v>
      </c>
      <c r="AK17" s="2" t="str" cm="1">
        <f t="array" ref="AK17">_xlfn.IFS(AJ17=0,"sem dor",AJ17&lt;3,"leve",AJ17&lt;8,"moderado",AJ17&gt;7,"grave")</f>
        <v>moderado</v>
      </c>
    </row>
    <row r="18" spans="1:37" x14ac:dyDescent="0.3">
      <c r="A18" s="2" t="s">
        <v>45</v>
      </c>
      <c r="B18" s="2">
        <v>20</v>
      </c>
      <c r="C18" s="3">
        <v>1.6</v>
      </c>
      <c r="D18" s="4">
        <v>20.3</v>
      </c>
      <c r="E18" s="2">
        <v>32.4</v>
      </c>
      <c r="F18" s="2">
        <v>52</v>
      </c>
      <c r="G18" s="2">
        <v>10</v>
      </c>
      <c r="H18" s="2">
        <v>58</v>
      </c>
      <c r="I18" s="2">
        <v>14</v>
      </c>
      <c r="J18" s="2">
        <v>60</v>
      </c>
      <c r="K18" s="2">
        <v>18</v>
      </c>
      <c r="L18" s="2">
        <v>65</v>
      </c>
      <c r="M18" s="2">
        <v>22</v>
      </c>
      <c r="N18" s="2">
        <v>70</v>
      </c>
      <c r="O18" s="2">
        <v>26</v>
      </c>
      <c r="P18" s="2">
        <v>75</v>
      </c>
      <c r="Q18" s="2">
        <v>32</v>
      </c>
      <c r="R18" s="2">
        <v>83</v>
      </c>
      <c r="S18" s="4">
        <v>59.6</v>
      </c>
      <c r="T18" s="2">
        <v>1</v>
      </c>
      <c r="U18" s="2">
        <v>39</v>
      </c>
      <c r="V18" s="2" t="s">
        <v>46</v>
      </c>
      <c r="W18" s="2">
        <v>1</v>
      </c>
      <c r="X18" s="2">
        <v>2</v>
      </c>
      <c r="Y18" s="2">
        <v>2</v>
      </c>
      <c r="Z18" s="2">
        <v>1</v>
      </c>
      <c r="AA18" s="2" t="s">
        <v>47</v>
      </c>
      <c r="AB18" s="2" t="s">
        <v>48</v>
      </c>
      <c r="AC18" s="2">
        <v>1</v>
      </c>
      <c r="AD18" s="2">
        <v>0</v>
      </c>
      <c r="AE18" s="2">
        <v>1</v>
      </c>
      <c r="AF18" s="2" t="s">
        <v>6</v>
      </c>
      <c r="AG18" s="2">
        <v>3400</v>
      </c>
      <c r="AH18" s="2" t="s">
        <v>7</v>
      </c>
      <c r="AI18" s="2" t="s">
        <v>138</v>
      </c>
      <c r="AJ18" s="2">
        <v>4</v>
      </c>
      <c r="AK18" s="2" t="str" cm="1">
        <f t="array" ref="AK18">_xlfn.IFS(AJ18=0,"sem dor",AJ18&lt;3,"leve",AJ18&lt;8,"moderado",AJ18&gt;7,"grave")</f>
        <v>moderado</v>
      </c>
    </row>
    <row r="19" spans="1:37" x14ac:dyDescent="0.3">
      <c r="A19" s="2" t="s">
        <v>49</v>
      </c>
      <c r="B19" s="2">
        <v>26</v>
      </c>
      <c r="C19" s="3">
        <v>1.69</v>
      </c>
      <c r="D19" s="4">
        <v>29.1</v>
      </c>
      <c r="E19" s="2">
        <v>32.9</v>
      </c>
      <c r="F19" s="2">
        <v>83</v>
      </c>
      <c r="G19" s="2">
        <v>11</v>
      </c>
      <c r="H19" s="2">
        <v>84</v>
      </c>
      <c r="I19" s="2">
        <v>16</v>
      </c>
      <c r="J19" s="2">
        <v>85</v>
      </c>
      <c r="K19" s="2">
        <v>20</v>
      </c>
      <c r="L19" s="2">
        <v>86</v>
      </c>
      <c r="M19" s="2">
        <v>24</v>
      </c>
      <c r="N19" s="2">
        <v>89</v>
      </c>
      <c r="O19" s="2">
        <v>28</v>
      </c>
      <c r="P19" s="2">
        <v>90</v>
      </c>
      <c r="Q19" s="2">
        <v>32</v>
      </c>
      <c r="R19" s="2">
        <v>94</v>
      </c>
      <c r="S19" s="4">
        <v>13.2</v>
      </c>
      <c r="T19" s="2">
        <v>1</v>
      </c>
      <c r="U19" s="2">
        <v>39</v>
      </c>
      <c r="V19" s="2" t="s">
        <v>50</v>
      </c>
      <c r="W19" s="2">
        <v>2</v>
      </c>
      <c r="X19" s="2">
        <v>2</v>
      </c>
      <c r="Y19" s="2">
        <v>2</v>
      </c>
      <c r="Z19" s="2">
        <v>2</v>
      </c>
      <c r="AA19" s="2"/>
      <c r="AB19" s="2"/>
      <c r="AC19" s="2">
        <v>2</v>
      </c>
      <c r="AD19" s="2">
        <v>0</v>
      </c>
      <c r="AE19" s="2">
        <v>2</v>
      </c>
      <c r="AF19" s="2" t="s">
        <v>6</v>
      </c>
      <c r="AG19" s="2">
        <v>3800</v>
      </c>
      <c r="AH19" s="2" t="s">
        <v>7</v>
      </c>
      <c r="AI19" s="2" t="s">
        <v>138</v>
      </c>
      <c r="AJ19" s="2">
        <v>7</v>
      </c>
      <c r="AK19" s="2" t="str" cm="1">
        <f t="array" ref="AK19">_xlfn.IFS(AJ19=0,"sem dor",AJ19&lt;3,"leve",AJ19&lt;8,"moderado",AJ19&gt;7,"grave")</f>
        <v>moderado</v>
      </c>
    </row>
    <row r="20" spans="1:37" x14ac:dyDescent="0.3">
      <c r="A20" s="2" t="s">
        <v>51</v>
      </c>
      <c r="B20" s="2">
        <v>30</v>
      </c>
      <c r="C20" s="3">
        <v>1.57</v>
      </c>
      <c r="D20" s="4">
        <v>38.5</v>
      </c>
      <c r="E20" s="2">
        <v>40.6</v>
      </c>
      <c r="F20" s="2">
        <v>95</v>
      </c>
      <c r="G20" s="2">
        <v>8</v>
      </c>
      <c r="H20" s="2">
        <v>95</v>
      </c>
      <c r="I20" s="2">
        <v>12</v>
      </c>
      <c r="J20" s="2">
        <v>96</v>
      </c>
      <c r="K20" s="2">
        <v>20</v>
      </c>
      <c r="L20" s="2">
        <v>97</v>
      </c>
      <c r="M20" s="2">
        <v>24</v>
      </c>
      <c r="N20" s="2">
        <v>98</v>
      </c>
      <c r="O20" s="2">
        <v>30</v>
      </c>
      <c r="P20" s="2">
        <v>99</v>
      </c>
      <c r="Q20" s="2">
        <v>36</v>
      </c>
      <c r="R20" s="2">
        <v>100</v>
      </c>
      <c r="S20" s="4">
        <v>5.26</v>
      </c>
      <c r="T20" s="2">
        <v>1</v>
      </c>
      <c r="U20" s="2">
        <v>39</v>
      </c>
      <c r="V20" s="2" t="s">
        <v>52</v>
      </c>
      <c r="W20" s="2">
        <v>2</v>
      </c>
      <c r="X20" s="2">
        <v>2</v>
      </c>
      <c r="Y20" s="2">
        <v>2</v>
      </c>
      <c r="Z20" s="2">
        <v>2</v>
      </c>
      <c r="AA20" s="2"/>
      <c r="AB20" s="2"/>
      <c r="AC20" s="2">
        <v>3</v>
      </c>
      <c r="AD20" s="2">
        <v>1</v>
      </c>
      <c r="AE20" s="2">
        <v>2</v>
      </c>
      <c r="AF20" s="2" t="s">
        <v>6</v>
      </c>
      <c r="AG20" s="2">
        <v>3280</v>
      </c>
      <c r="AH20" s="2" t="s">
        <v>7</v>
      </c>
      <c r="AI20" s="2" t="s">
        <v>138</v>
      </c>
      <c r="AJ20" s="2">
        <v>7</v>
      </c>
      <c r="AK20" s="2" t="str" cm="1">
        <f t="array" ref="AK20">_xlfn.IFS(AJ20=0,"sem dor",AJ20&lt;3,"leve",AJ20&lt;8,"moderado",AJ20&gt;7,"grave")</f>
        <v>moderado</v>
      </c>
    </row>
    <row r="21" spans="1:37" x14ac:dyDescent="0.3">
      <c r="A21" s="2" t="s">
        <v>57</v>
      </c>
      <c r="B21" s="2">
        <v>42</v>
      </c>
      <c r="C21" s="3">
        <v>1.5</v>
      </c>
      <c r="D21" s="4">
        <v>22.2</v>
      </c>
      <c r="E21" s="2">
        <v>28.9</v>
      </c>
      <c r="F21" s="2">
        <v>50</v>
      </c>
      <c r="G21" s="2">
        <v>12</v>
      </c>
      <c r="H21" s="2">
        <v>53</v>
      </c>
      <c r="I21" s="2">
        <v>16</v>
      </c>
      <c r="J21" s="2">
        <v>55</v>
      </c>
      <c r="K21" s="2">
        <v>22</v>
      </c>
      <c r="L21" s="2">
        <v>57</v>
      </c>
      <c r="M21" s="2">
        <v>26</v>
      </c>
      <c r="N21" s="2">
        <v>58</v>
      </c>
      <c r="O21" s="2">
        <v>32</v>
      </c>
      <c r="P21" s="2">
        <v>60</v>
      </c>
      <c r="Q21" s="2">
        <v>36</v>
      </c>
      <c r="R21" s="2">
        <v>65</v>
      </c>
      <c r="S21" s="4">
        <v>30</v>
      </c>
      <c r="T21" s="2">
        <v>1</v>
      </c>
      <c r="U21" s="2">
        <v>38</v>
      </c>
      <c r="V21" s="2" t="s">
        <v>5</v>
      </c>
      <c r="W21" s="2">
        <v>2</v>
      </c>
      <c r="X21" s="2">
        <v>2</v>
      </c>
      <c r="Y21" s="2">
        <v>2</v>
      </c>
      <c r="Z21" s="2">
        <v>2</v>
      </c>
      <c r="AA21" s="2"/>
      <c r="AB21" s="2"/>
      <c r="AC21" s="2">
        <v>3</v>
      </c>
      <c r="AD21" s="2">
        <v>1</v>
      </c>
      <c r="AE21" s="2">
        <v>2</v>
      </c>
      <c r="AF21" s="2" t="s">
        <v>3</v>
      </c>
      <c r="AG21" s="2">
        <v>3330</v>
      </c>
      <c r="AH21" s="2" t="s">
        <v>7</v>
      </c>
      <c r="AI21" s="2" t="s">
        <v>138</v>
      </c>
      <c r="AJ21" s="2">
        <v>7</v>
      </c>
      <c r="AK21" s="2" t="str" cm="1">
        <f t="array" ref="AK21">_xlfn.IFS(AJ21=0,"sem dor",AJ21&lt;3,"leve",AJ21&lt;8,"moderado",AJ21&gt;7,"grave")</f>
        <v>moderado</v>
      </c>
    </row>
    <row r="22" spans="1:37" x14ac:dyDescent="0.3">
      <c r="A22" s="2" t="s">
        <v>58</v>
      </c>
      <c r="B22" s="2">
        <v>27</v>
      </c>
      <c r="C22" s="3">
        <v>1.59</v>
      </c>
      <c r="D22" s="4">
        <v>25.7</v>
      </c>
      <c r="E22" s="2">
        <v>27.7</v>
      </c>
      <c r="F22" s="2">
        <v>65</v>
      </c>
      <c r="G22" s="2">
        <v>12</v>
      </c>
      <c r="H22" s="2">
        <v>66</v>
      </c>
      <c r="I22" s="2">
        <v>16</v>
      </c>
      <c r="J22" s="2">
        <v>67</v>
      </c>
      <c r="K22" s="2">
        <v>22</v>
      </c>
      <c r="L22" s="2">
        <v>68</v>
      </c>
      <c r="M22" s="2">
        <v>26</v>
      </c>
      <c r="N22" s="2">
        <v>68</v>
      </c>
      <c r="O22" s="2">
        <v>30</v>
      </c>
      <c r="P22" s="2">
        <v>69</v>
      </c>
      <c r="Q22" s="2">
        <v>34</v>
      </c>
      <c r="R22" s="2">
        <v>70</v>
      </c>
      <c r="S22" s="4">
        <v>7.69</v>
      </c>
      <c r="T22" s="2">
        <v>1</v>
      </c>
      <c r="U22" s="2">
        <v>41</v>
      </c>
      <c r="V22" s="2" t="s">
        <v>5</v>
      </c>
      <c r="W22" s="2">
        <v>2</v>
      </c>
      <c r="X22" s="2">
        <v>2</v>
      </c>
      <c r="Y22" s="2">
        <v>2</v>
      </c>
      <c r="Z22" s="2">
        <v>2</v>
      </c>
      <c r="AA22" s="2"/>
      <c r="AB22" s="2"/>
      <c r="AC22" s="2">
        <v>1</v>
      </c>
      <c r="AD22" s="2">
        <v>0</v>
      </c>
      <c r="AE22" s="2">
        <v>1</v>
      </c>
      <c r="AF22" s="2" t="s">
        <v>3</v>
      </c>
      <c r="AG22" s="2">
        <v>2500</v>
      </c>
      <c r="AH22" s="2" t="s">
        <v>7</v>
      </c>
      <c r="AI22" s="2" t="s">
        <v>138</v>
      </c>
      <c r="AJ22" s="2">
        <v>3</v>
      </c>
      <c r="AK22" s="2" t="str" cm="1">
        <f t="array" ref="AK22">_xlfn.IFS(AJ22=0,"sem dor",AJ22&lt;3,"leve",AJ22&lt;8,"moderado",AJ22&gt;7,"grave")</f>
        <v>moderado</v>
      </c>
    </row>
    <row r="23" spans="1:37" x14ac:dyDescent="0.3">
      <c r="A23" s="2" t="s">
        <v>59</v>
      </c>
      <c r="B23" s="2">
        <v>31</v>
      </c>
      <c r="C23" s="3">
        <v>1.6</v>
      </c>
      <c r="D23" s="4">
        <v>37.1</v>
      </c>
      <c r="E23" s="2">
        <v>37.5</v>
      </c>
      <c r="F23" s="2">
        <v>95</v>
      </c>
      <c r="G23" s="2">
        <v>10</v>
      </c>
      <c r="H23" s="2">
        <v>95</v>
      </c>
      <c r="I23" s="2">
        <v>14</v>
      </c>
      <c r="J23" s="2">
        <v>95</v>
      </c>
      <c r="K23" s="2">
        <v>20</v>
      </c>
      <c r="L23" s="2">
        <v>95</v>
      </c>
      <c r="M23" s="2">
        <v>28</v>
      </c>
      <c r="N23" s="2">
        <v>95</v>
      </c>
      <c r="O23" s="2">
        <v>32</v>
      </c>
      <c r="P23" s="2">
        <v>95</v>
      </c>
      <c r="Q23" s="2">
        <v>36</v>
      </c>
      <c r="R23" s="2">
        <v>96</v>
      </c>
      <c r="S23" s="4">
        <v>1</v>
      </c>
      <c r="T23" s="2">
        <v>1</v>
      </c>
      <c r="U23" s="2">
        <v>41</v>
      </c>
      <c r="V23" s="2" t="s">
        <v>16</v>
      </c>
      <c r="W23" s="2">
        <v>2</v>
      </c>
      <c r="X23" s="2">
        <v>2</v>
      </c>
      <c r="Y23" s="2">
        <v>2</v>
      </c>
      <c r="Z23" s="2">
        <v>2</v>
      </c>
      <c r="AA23" s="2"/>
      <c r="AB23" s="2"/>
      <c r="AC23" s="2">
        <v>2</v>
      </c>
      <c r="AD23" s="2">
        <v>0</v>
      </c>
      <c r="AE23" s="2">
        <v>2</v>
      </c>
      <c r="AF23" s="2" t="s">
        <v>3</v>
      </c>
      <c r="AG23" s="2">
        <v>3050</v>
      </c>
      <c r="AH23" s="2" t="s">
        <v>7</v>
      </c>
      <c r="AI23" s="2" t="s">
        <v>138</v>
      </c>
      <c r="AJ23" s="2">
        <v>3</v>
      </c>
      <c r="AK23" s="2" t="str" cm="1">
        <f t="array" ref="AK23">_xlfn.IFS(AJ23=0,"sem dor",AJ23&lt;3,"leve",AJ23&lt;8,"moderado",AJ23&gt;7,"grave")</f>
        <v>moderado</v>
      </c>
    </row>
    <row r="24" spans="1:37" x14ac:dyDescent="0.3">
      <c r="A24" s="2" t="s">
        <v>60</v>
      </c>
      <c r="B24" s="2">
        <v>30</v>
      </c>
      <c r="C24" s="3">
        <v>1.67</v>
      </c>
      <c r="D24" s="4">
        <v>32.299999999999997</v>
      </c>
      <c r="E24" s="2">
        <v>35.1</v>
      </c>
      <c r="F24" s="2">
        <v>90</v>
      </c>
      <c r="G24" s="2">
        <v>8</v>
      </c>
      <c r="H24" s="2">
        <v>89</v>
      </c>
      <c r="I24" s="2">
        <v>14</v>
      </c>
      <c r="J24" s="2">
        <v>89</v>
      </c>
      <c r="K24" s="2">
        <v>20</v>
      </c>
      <c r="L24" s="2">
        <v>91</v>
      </c>
      <c r="M24" s="2">
        <v>26</v>
      </c>
      <c r="N24" s="2">
        <v>94</v>
      </c>
      <c r="O24" s="2">
        <v>34</v>
      </c>
      <c r="P24" s="2">
        <v>96</v>
      </c>
      <c r="Q24" s="2">
        <v>37</v>
      </c>
      <c r="R24" s="2">
        <v>98</v>
      </c>
      <c r="S24" s="4">
        <v>8.8800000000000008</v>
      </c>
      <c r="T24" s="2">
        <v>2</v>
      </c>
      <c r="U24" s="2">
        <v>39</v>
      </c>
      <c r="V24" s="2" t="s">
        <v>24</v>
      </c>
      <c r="W24" s="2">
        <v>2</v>
      </c>
      <c r="X24" s="2">
        <v>2</v>
      </c>
      <c r="Y24" s="2">
        <v>2</v>
      </c>
      <c r="Z24" s="2">
        <v>2</v>
      </c>
      <c r="AA24" s="2"/>
      <c r="AB24" s="2"/>
      <c r="AC24" s="2">
        <v>3</v>
      </c>
      <c r="AD24" s="2">
        <v>0</v>
      </c>
      <c r="AE24" s="2">
        <v>3</v>
      </c>
      <c r="AF24" s="2" t="s">
        <v>6</v>
      </c>
      <c r="AG24" s="2">
        <v>3350</v>
      </c>
      <c r="AH24" s="2" t="s">
        <v>7</v>
      </c>
      <c r="AI24" s="2" t="s">
        <v>138</v>
      </c>
      <c r="AJ24" s="2">
        <v>5</v>
      </c>
      <c r="AK24" s="2" t="str" cm="1">
        <f t="array" ref="AK24">_xlfn.IFS(AJ24=0,"sem dor",AJ24&lt;3,"leve",AJ24&lt;8,"moderado",AJ24&gt;7,"grave")</f>
        <v>moderado</v>
      </c>
    </row>
    <row r="25" spans="1:37" x14ac:dyDescent="0.3">
      <c r="A25" s="2" t="s">
        <v>63</v>
      </c>
      <c r="B25" s="2">
        <v>29</v>
      </c>
      <c r="C25" s="3">
        <v>1.59</v>
      </c>
      <c r="D25" s="4">
        <v>27.7</v>
      </c>
      <c r="E25" s="2">
        <v>32.4</v>
      </c>
      <c r="F25" s="2">
        <v>70</v>
      </c>
      <c r="G25" s="2">
        <v>10</v>
      </c>
      <c r="H25" s="2">
        <v>70</v>
      </c>
      <c r="I25" s="2">
        <v>16</v>
      </c>
      <c r="J25" s="2">
        <v>74</v>
      </c>
      <c r="K25" s="2">
        <v>20</v>
      </c>
      <c r="L25" s="2">
        <v>74</v>
      </c>
      <c r="M25" s="2">
        <v>26</v>
      </c>
      <c r="N25" s="2">
        <v>77</v>
      </c>
      <c r="O25" s="2">
        <v>30</v>
      </c>
      <c r="P25" s="2">
        <v>78</v>
      </c>
      <c r="Q25" s="2">
        <v>34</v>
      </c>
      <c r="R25" s="2">
        <v>82</v>
      </c>
      <c r="S25" s="4">
        <v>17.100000000000001</v>
      </c>
      <c r="T25" s="2">
        <v>1</v>
      </c>
      <c r="U25" s="2">
        <v>40</v>
      </c>
      <c r="V25" s="2" t="s">
        <v>5</v>
      </c>
      <c r="W25" s="2">
        <v>2</v>
      </c>
      <c r="X25" s="2">
        <v>2</v>
      </c>
      <c r="Y25" s="2">
        <v>2</v>
      </c>
      <c r="Z25" s="2">
        <v>2</v>
      </c>
      <c r="AA25" s="2"/>
      <c r="AB25" s="2"/>
      <c r="AC25" s="2">
        <v>3</v>
      </c>
      <c r="AD25" s="2">
        <v>1</v>
      </c>
      <c r="AE25" s="2">
        <v>2</v>
      </c>
      <c r="AF25" s="2" t="s">
        <v>3</v>
      </c>
      <c r="AG25" s="2">
        <v>3900</v>
      </c>
      <c r="AH25" s="2" t="s">
        <v>7</v>
      </c>
      <c r="AI25" s="2" t="s">
        <v>138</v>
      </c>
      <c r="AJ25" s="2">
        <v>6</v>
      </c>
      <c r="AK25" s="2" t="str" cm="1">
        <f t="array" ref="AK25">_xlfn.IFS(AJ25=0,"sem dor",AJ25&lt;3,"leve",AJ25&lt;8,"moderado",AJ25&gt;7,"grave")</f>
        <v>moderado</v>
      </c>
    </row>
    <row r="26" spans="1:37" x14ac:dyDescent="0.3">
      <c r="A26" s="2" t="s">
        <v>64</v>
      </c>
      <c r="B26" s="2">
        <v>36</v>
      </c>
      <c r="C26" s="3">
        <v>1.63</v>
      </c>
      <c r="D26" s="4">
        <v>39.5</v>
      </c>
      <c r="E26" s="2">
        <v>45.2</v>
      </c>
      <c r="F26" s="2">
        <v>105</v>
      </c>
      <c r="G26" s="2">
        <v>12</v>
      </c>
      <c r="H26" s="2">
        <v>106</v>
      </c>
      <c r="I26" s="2">
        <v>18</v>
      </c>
      <c r="J26" s="2">
        <v>110</v>
      </c>
      <c r="K26" s="2">
        <v>22</v>
      </c>
      <c r="L26" s="2">
        <v>112</v>
      </c>
      <c r="M26" s="2">
        <v>26</v>
      </c>
      <c r="N26" s="2">
        <v>118</v>
      </c>
      <c r="O26" s="2">
        <v>32</v>
      </c>
      <c r="P26" s="2">
        <v>120</v>
      </c>
      <c r="Q26" s="2">
        <v>36</v>
      </c>
      <c r="R26" s="2">
        <v>120</v>
      </c>
      <c r="S26" s="4">
        <v>12.5</v>
      </c>
      <c r="T26" s="2">
        <v>1</v>
      </c>
      <c r="U26" s="2">
        <v>40</v>
      </c>
      <c r="V26" s="2" t="s">
        <v>24</v>
      </c>
      <c r="W26" s="2">
        <v>2</v>
      </c>
      <c r="X26" s="2">
        <v>1</v>
      </c>
      <c r="Y26" s="2">
        <v>2</v>
      </c>
      <c r="Z26" s="2">
        <v>2</v>
      </c>
      <c r="AA26" s="2"/>
      <c r="AB26" s="2"/>
      <c r="AC26" s="2">
        <v>2</v>
      </c>
      <c r="AD26" s="2">
        <v>0</v>
      </c>
      <c r="AE26" s="2">
        <v>2</v>
      </c>
      <c r="AF26" s="2" t="s">
        <v>6</v>
      </c>
      <c r="AG26" s="2">
        <v>3500</v>
      </c>
      <c r="AH26" s="2" t="s">
        <v>7</v>
      </c>
      <c r="AI26" s="2" t="s">
        <v>138</v>
      </c>
      <c r="AJ26" s="2">
        <v>7</v>
      </c>
      <c r="AK26" s="2" t="str" cm="1">
        <f t="array" ref="AK26">_xlfn.IFS(AJ26=0,"sem dor",AJ26&lt;3,"leve",AJ26&lt;8,"moderado",AJ26&gt;7,"grave")</f>
        <v>moderado</v>
      </c>
    </row>
    <row r="27" spans="1:37" x14ac:dyDescent="0.3">
      <c r="A27" s="2" t="s">
        <v>66</v>
      </c>
      <c r="B27" s="2">
        <v>24</v>
      </c>
      <c r="C27" s="3">
        <v>1.51</v>
      </c>
      <c r="D27" s="4">
        <v>30.7</v>
      </c>
      <c r="E27" s="2">
        <v>35.5</v>
      </c>
      <c r="F27" s="2">
        <v>70</v>
      </c>
      <c r="G27" s="2">
        <v>12</v>
      </c>
      <c r="H27" s="2">
        <v>72</v>
      </c>
      <c r="I27" s="2">
        <v>18</v>
      </c>
      <c r="J27" s="2">
        <v>73</v>
      </c>
      <c r="K27" s="2">
        <v>22</v>
      </c>
      <c r="L27" s="2">
        <v>75</v>
      </c>
      <c r="M27" s="2">
        <v>26</v>
      </c>
      <c r="N27" s="2">
        <v>79</v>
      </c>
      <c r="O27" s="2">
        <v>32</v>
      </c>
      <c r="P27" s="2">
        <v>80</v>
      </c>
      <c r="Q27" s="2">
        <v>36</v>
      </c>
      <c r="R27" s="2">
        <v>81</v>
      </c>
      <c r="S27" s="4">
        <v>15.7</v>
      </c>
      <c r="T27" s="2">
        <v>2</v>
      </c>
      <c r="U27" s="2">
        <v>39</v>
      </c>
      <c r="V27" s="2" t="s">
        <v>67</v>
      </c>
      <c r="W27" s="2">
        <v>2</v>
      </c>
      <c r="X27" s="2">
        <v>2</v>
      </c>
      <c r="Y27" s="2">
        <v>2</v>
      </c>
      <c r="Z27" s="2">
        <v>2</v>
      </c>
      <c r="AA27" s="2"/>
      <c r="AB27" s="2"/>
      <c r="AC27" s="2">
        <v>2</v>
      </c>
      <c r="AD27" s="2">
        <v>0</v>
      </c>
      <c r="AE27" s="2">
        <v>2</v>
      </c>
      <c r="AF27" s="2" t="s">
        <v>6</v>
      </c>
      <c r="AG27" s="2">
        <v>3370</v>
      </c>
      <c r="AH27" s="2" t="s">
        <v>7</v>
      </c>
      <c r="AI27" s="2" t="s">
        <v>138</v>
      </c>
      <c r="AJ27" s="2">
        <v>5</v>
      </c>
      <c r="AK27" s="2" t="str" cm="1">
        <f t="array" ref="AK27">_xlfn.IFS(AJ27=0,"sem dor",AJ27&lt;3,"leve",AJ27&lt;8,"moderado",AJ27&gt;7,"grave")</f>
        <v>moderado</v>
      </c>
    </row>
    <row r="28" spans="1:37" x14ac:dyDescent="0.3">
      <c r="A28" s="2" t="s">
        <v>68</v>
      </c>
      <c r="B28" s="2">
        <v>35</v>
      </c>
      <c r="C28" s="3">
        <v>1.62</v>
      </c>
      <c r="D28" s="4">
        <v>19.100000000000001</v>
      </c>
      <c r="E28" s="2">
        <v>22.9</v>
      </c>
      <c r="F28" s="2">
        <v>50</v>
      </c>
      <c r="G28" s="2">
        <v>14</v>
      </c>
      <c r="H28" s="2">
        <v>54</v>
      </c>
      <c r="I28" s="2">
        <v>20</v>
      </c>
      <c r="J28" s="2">
        <v>56</v>
      </c>
      <c r="K28" s="2">
        <v>24</v>
      </c>
      <c r="L28" s="2">
        <v>56</v>
      </c>
      <c r="M28" s="2">
        <v>28</v>
      </c>
      <c r="N28" s="2">
        <v>57</v>
      </c>
      <c r="O28" s="2">
        <v>32</v>
      </c>
      <c r="P28" s="2">
        <v>57</v>
      </c>
      <c r="Q28" s="2">
        <v>36</v>
      </c>
      <c r="R28" s="2">
        <v>60</v>
      </c>
      <c r="S28" s="4">
        <v>20</v>
      </c>
      <c r="T28" s="2">
        <v>1</v>
      </c>
      <c r="U28" s="2">
        <v>38</v>
      </c>
      <c r="V28" s="2" t="s">
        <v>5</v>
      </c>
      <c r="W28" s="2">
        <v>2</v>
      </c>
      <c r="X28" s="2">
        <v>2</v>
      </c>
      <c r="Y28" s="2">
        <v>2</v>
      </c>
      <c r="Z28" s="2">
        <v>2</v>
      </c>
      <c r="AA28" s="2"/>
      <c r="AB28" s="2"/>
      <c r="AC28" s="2">
        <v>7</v>
      </c>
      <c r="AD28" s="2">
        <v>2</v>
      </c>
      <c r="AE28" s="2">
        <v>5</v>
      </c>
      <c r="AF28" s="2" t="s">
        <v>3</v>
      </c>
      <c r="AG28" s="2">
        <v>3230</v>
      </c>
      <c r="AH28" s="2" t="s">
        <v>7</v>
      </c>
      <c r="AI28" s="2" t="s">
        <v>138</v>
      </c>
      <c r="AJ28" s="2">
        <v>5</v>
      </c>
      <c r="AK28" s="2" t="str" cm="1">
        <f t="array" ref="AK28">_xlfn.IFS(AJ28=0,"sem dor",AJ28&lt;3,"leve",AJ28&lt;8,"moderado",AJ28&gt;7,"grave")</f>
        <v>moderado</v>
      </c>
    </row>
    <row r="29" spans="1:37" x14ac:dyDescent="0.3">
      <c r="A29" s="2" t="s">
        <v>69</v>
      </c>
      <c r="B29" s="2">
        <v>31</v>
      </c>
      <c r="C29" s="3">
        <v>1.53</v>
      </c>
      <c r="D29" s="4">
        <v>32.9</v>
      </c>
      <c r="E29" s="2">
        <v>36.299999999999997</v>
      </c>
      <c r="F29" s="2">
        <v>77</v>
      </c>
      <c r="G29" s="2">
        <v>12</v>
      </c>
      <c r="H29" s="2">
        <v>78</v>
      </c>
      <c r="I29" s="2">
        <v>16</v>
      </c>
      <c r="J29" s="2">
        <v>79</v>
      </c>
      <c r="K29" s="2">
        <v>20</v>
      </c>
      <c r="L29" s="2">
        <v>79</v>
      </c>
      <c r="M29" s="2">
        <v>24</v>
      </c>
      <c r="N29" s="2">
        <v>81</v>
      </c>
      <c r="O29" s="2">
        <v>28</v>
      </c>
      <c r="P29" s="2">
        <v>82</v>
      </c>
      <c r="Q29" s="2">
        <v>36</v>
      </c>
      <c r="R29" s="2">
        <v>85</v>
      </c>
      <c r="S29" s="4">
        <v>10.3</v>
      </c>
      <c r="T29" s="2">
        <v>2</v>
      </c>
      <c r="U29" s="2">
        <v>40</v>
      </c>
      <c r="V29" s="2" t="s">
        <v>70</v>
      </c>
      <c r="W29" s="2">
        <v>2</v>
      </c>
      <c r="X29" s="2">
        <v>2</v>
      </c>
      <c r="Y29" s="2">
        <v>2</v>
      </c>
      <c r="Z29" s="2">
        <v>2</v>
      </c>
      <c r="AA29" s="2"/>
      <c r="AB29" s="2"/>
      <c r="AC29" s="2">
        <v>3</v>
      </c>
      <c r="AD29" s="2">
        <v>0</v>
      </c>
      <c r="AE29" s="2">
        <v>3</v>
      </c>
      <c r="AF29" s="2" t="s">
        <v>71</v>
      </c>
      <c r="AG29" s="2">
        <v>3300</v>
      </c>
      <c r="AH29" s="2" t="s">
        <v>7</v>
      </c>
      <c r="AI29" s="2" t="s">
        <v>138</v>
      </c>
      <c r="AJ29" s="2">
        <v>5</v>
      </c>
      <c r="AK29" s="2" t="str" cm="1">
        <f t="array" ref="AK29">_xlfn.IFS(AJ29=0,"sem dor",AJ29&lt;3,"leve",AJ29&lt;8,"moderado",AJ29&gt;7,"grave")</f>
        <v>moderado</v>
      </c>
    </row>
    <row r="30" spans="1:37" x14ac:dyDescent="0.3">
      <c r="A30" s="2" t="s">
        <v>72</v>
      </c>
      <c r="B30" s="2">
        <v>21</v>
      </c>
      <c r="C30" s="3">
        <v>1.62</v>
      </c>
      <c r="D30" s="4">
        <v>20.2</v>
      </c>
      <c r="E30" s="2">
        <v>24.8</v>
      </c>
      <c r="F30" s="2">
        <v>53</v>
      </c>
      <c r="G30" s="2">
        <v>12</v>
      </c>
      <c r="H30" s="2">
        <v>55</v>
      </c>
      <c r="I30" s="2">
        <v>16</v>
      </c>
      <c r="J30" s="2">
        <v>56</v>
      </c>
      <c r="K30" s="2">
        <v>20</v>
      </c>
      <c r="L30" s="2">
        <v>58</v>
      </c>
      <c r="M30" s="2">
        <v>24</v>
      </c>
      <c r="N30" s="2">
        <v>59</v>
      </c>
      <c r="O30" s="2">
        <v>28</v>
      </c>
      <c r="P30" s="2">
        <v>62</v>
      </c>
      <c r="Q30" s="2">
        <v>34</v>
      </c>
      <c r="R30" s="2">
        <v>65</v>
      </c>
      <c r="S30" s="4">
        <v>22.6</v>
      </c>
      <c r="T30" s="2">
        <v>1</v>
      </c>
      <c r="U30" s="2">
        <v>36</v>
      </c>
      <c r="V30" s="2" t="s">
        <v>5</v>
      </c>
      <c r="W30" s="2">
        <v>2</v>
      </c>
      <c r="X30" s="2">
        <v>2</v>
      </c>
      <c r="Y30" s="2">
        <v>2</v>
      </c>
      <c r="Z30" s="2">
        <v>2</v>
      </c>
      <c r="AA30" s="2"/>
      <c r="AB30" s="2"/>
      <c r="AC30" s="2">
        <v>1</v>
      </c>
      <c r="AD30" s="2">
        <v>0</v>
      </c>
      <c r="AE30" s="2">
        <v>1</v>
      </c>
      <c r="AF30" s="2" t="s">
        <v>3</v>
      </c>
      <c r="AG30" s="2">
        <v>2590</v>
      </c>
      <c r="AH30" s="2" t="s">
        <v>7</v>
      </c>
      <c r="AI30" s="2" t="s">
        <v>138</v>
      </c>
      <c r="AJ30" s="2">
        <v>6</v>
      </c>
      <c r="AK30" s="2" t="str" cm="1">
        <f t="array" ref="AK30">_xlfn.IFS(AJ30=0,"sem dor",AJ30&lt;3,"leve",AJ30&lt;8,"moderado",AJ30&gt;7,"grave")</f>
        <v>moderado</v>
      </c>
    </row>
    <row r="31" spans="1:37" x14ac:dyDescent="0.3">
      <c r="A31" s="2" t="s">
        <v>73</v>
      </c>
      <c r="B31" s="2">
        <v>26</v>
      </c>
      <c r="C31" s="3">
        <v>1.63</v>
      </c>
      <c r="D31" s="4">
        <v>23.3</v>
      </c>
      <c r="E31" s="2">
        <v>26</v>
      </c>
      <c r="F31" s="2">
        <v>62</v>
      </c>
      <c r="G31" s="2">
        <v>14</v>
      </c>
      <c r="H31" s="2">
        <v>62</v>
      </c>
      <c r="I31" s="2">
        <v>18</v>
      </c>
      <c r="J31" s="2">
        <v>64</v>
      </c>
      <c r="K31" s="2">
        <v>22</v>
      </c>
      <c r="L31" s="2">
        <v>65</v>
      </c>
      <c r="M31" s="2">
        <v>26</v>
      </c>
      <c r="N31" s="2">
        <v>67</v>
      </c>
      <c r="O31" s="2">
        <v>30</v>
      </c>
      <c r="P31" s="2">
        <v>68</v>
      </c>
      <c r="Q31" s="2">
        <v>34</v>
      </c>
      <c r="R31" s="2">
        <v>69</v>
      </c>
      <c r="S31" s="4">
        <v>11.2</v>
      </c>
      <c r="T31" s="2">
        <v>1</v>
      </c>
      <c r="U31" s="2">
        <v>39</v>
      </c>
      <c r="V31" s="2" t="s">
        <v>74</v>
      </c>
      <c r="W31" s="2">
        <v>2</v>
      </c>
      <c r="X31" s="2">
        <v>2</v>
      </c>
      <c r="Y31" s="2">
        <v>1</v>
      </c>
      <c r="Z31" s="2">
        <v>2</v>
      </c>
      <c r="AA31" s="2"/>
      <c r="AB31" s="2"/>
      <c r="AC31" s="2">
        <v>2</v>
      </c>
      <c r="AD31" s="2">
        <v>0</v>
      </c>
      <c r="AE31" s="2">
        <v>2</v>
      </c>
      <c r="AF31" s="2" t="s">
        <v>3</v>
      </c>
      <c r="AG31" s="2">
        <v>2450</v>
      </c>
      <c r="AH31" s="2" t="s">
        <v>7</v>
      </c>
      <c r="AI31" s="2" t="s">
        <v>138</v>
      </c>
      <c r="AJ31" s="2">
        <v>4</v>
      </c>
      <c r="AK31" s="2" t="str" cm="1">
        <f t="array" ref="AK31">_xlfn.IFS(AJ31=0,"sem dor",AJ31&lt;3,"leve",AJ31&lt;8,"moderado",AJ31&gt;7,"grave")</f>
        <v>moderado</v>
      </c>
    </row>
    <row r="32" spans="1:37" x14ac:dyDescent="0.3">
      <c r="A32" s="2" t="s">
        <v>75</v>
      </c>
      <c r="B32" s="2">
        <v>22</v>
      </c>
      <c r="C32" s="3">
        <v>1.57</v>
      </c>
      <c r="D32" s="4">
        <v>28.4</v>
      </c>
      <c r="E32" s="2">
        <v>32.5</v>
      </c>
      <c r="F32" s="2">
        <v>70</v>
      </c>
      <c r="G32" s="2">
        <v>12</v>
      </c>
      <c r="H32" s="2">
        <v>72</v>
      </c>
      <c r="I32" s="2">
        <v>16</v>
      </c>
      <c r="J32" s="2">
        <v>74</v>
      </c>
      <c r="K32" s="2">
        <v>20</v>
      </c>
      <c r="L32" s="2">
        <v>75</v>
      </c>
      <c r="M32" s="2">
        <v>24</v>
      </c>
      <c r="N32" s="2">
        <v>78</v>
      </c>
      <c r="O32" s="2">
        <v>28</v>
      </c>
      <c r="P32" s="2">
        <v>79</v>
      </c>
      <c r="Q32" s="2">
        <v>32</v>
      </c>
      <c r="R32" s="2">
        <v>80</v>
      </c>
      <c r="S32" s="4">
        <v>14.2</v>
      </c>
      <c r="T32" s="2">
        <v>1</v>
      </c>
      <c r="U32" s="2">
        <v>39</v>
      </c>
      <c r="V32" s="2" t="s">
        <v>5</v>
      </c>
      <c r="W32" s="2">
        <v>2</v>
      </c>
      <c r="X32" s="2">
        <v>2</v>
      </c>
      <c r="Y32" s="2">
        <v>2</v>
      </c>
      <c r="Z32" s="2">
        <v>2</v>
      </c>
      <c r="AA32" s="2"/>
      <c r="AB32" s="2"/>
      <c r="AC32" s="2">
        <v>1</v>
      </c>
      <c r="AD32" s="2">
        <v>0</v>
      </c>
      <c r="AE32" s="2">
        <v>1</v>
      </c>
      <c r="AF32" s="2" t="s">
        <v>6</v>
      </c>
      <c r="AG32" s="2">
        <v>2670</v>
      </c>
      <c r="AH32" s="2" t="s">
        <v>7</v>
      </c>
      <c r="AI32" s="2" t="s">
        <v>138</v>
      </c>
      <c r="AJ32" s="2">
        <v>7</v>
      </c>
      <c r="AK32" s="2" t="str" cm="1">
        <f t="array" ref="AK32">_xlfn.IFS(AJ32=0,"sem dor",AJ32&lt;3,"leve",AJ32&lt;8,"moderado",AJ32&gt;7,"grave")</f>
        <v>moderado</v>
      </c>
    </row>
    <row r="33" spans="1:37" x14ac:dyDescent="0.3">
      <c r="A33" s="2" t="s">
        <v>76</v>
      </c>
      <c r="B33" s="2">
        <v>24</v>
      </c>
      <c r="C33" s="3">
        <v>1.65</v>
      </c>
      <c r="D33" s="4">
        <v>24.2</v>
      </c>
      <c r="E33" s="2">
        <v>28.7</v>
      </c>
      <c r="F33" s="2">
        <v>66</v>
      </c>
      <c r="G33" s="2">
        <v>12</v>
      </c>
      <c r="H33" s="2">
        <v>69</v>
      </c>
      <c r="I33" s="2">
        <v>16</v>
      </c>
      <c r="J33" s="2">
        <v>70</v>
      </c>
      <c r="K33" s="2">
        <v>20</v>
      </c>
      <c r="L33" s="2">
        <v>72</v>
      </c>
      <c r="M33" s="2">
        <v>24</v>
      </c>
      <c r="N33" s="2">
        <v>76</v>
      </c>
      <c r="O33" s="2">
        <v>28</v>
      </c>
      <c r="P33" s="2">
        <v>77</v>
      </c>
      <c r="Q33" s="2">
        <v>32</v>
      </c>
      <c r="R33" s="2">
        <v>78</v>
      </c>
      <c r="S33" s="4">
        <v>18.100000000000001</v>
      </c>
      <c r="T33" s="2">
        <v>1</v>
      </c>
      <c r="U33" s="2">
        <v>36</v>
      </c>
      <c r="V33" s="2" t="s">
        <v>77</v>
      </c>
      <c r="W33" s="2">
        <v>2</v>
      </c>
      <c r="X33" s="2">
        <v>2</v>
      </c>
      <c r="Y33" s="2">
        <v>2</v>
      </c>
      <c r="Z33" s="2">
        <v>2</v>
      </c>
      <c r="AA33" s="2"/>
      <c r="AB33" s="2"/>
      <c r="AC33" s="2">
        <v>1</v>
      </c>
      <c r="AD33" s="2">
        <v>0</v>
      </c>
      <c r="AE33" s="2">
        <v>1</v>
      </c>
      <c r="AF33" s="2" t="s">
        <v>6</v>
      </c>
      <c r="AG33" s="2">
        <v>2240</v>
      </c>
      <c r="AH33" s="2" t="s">
        <v>7</v>
      </c>
      <c r="AI33" s="2" t="s">
        <v>138</v>
      </c>
      <c r="AJ33" s="2">
        <v>5</v>
      </c>
      <c r="AK33" s="2" t="str" cm="1">
        <f t="array" ref="AK33">_xlfn.IFS(AJ33=0,"sem dor",AJ33&lt;3,"leve",AJ33&lt;8,"moderado",AJ33&gt;7,"grave")</f>
        <v>moderado</v>
      </c>
    </row>
    <row r="34" spans="1:37" x14ac:dyDescent="0.3">
      <c r="A34" s="2" t="s">
        <v>78</v>
      </c>
      <c r="B34" s="2">
        <v>33</v>
      </c>
      <c r="C34" s="3">
        <v>1.7</v>
      </c>
      <c r="D34" s="4">
        <v>31.8</v>
      </c>
      <c r="E34" s="2">
        <v>38.1</v>
      </c>
      <c r="F34" s="2">
        <v>92</v>
      </c>
      <c r="G34" s="2">
        <v>12</v>
      </c>
      <c r="H34" s="2">
        <v>94</v>
      </c>
      <c r="I34" s="2">
        <v>16</v>
      </c>
      <c r="J34" s="2">
        <v>96</v>
      </c>
      <c r="K34" s="2">
        <v>20</v>
      </c>
      <c r="L34" s="2">
        <v>99</v>
      </c>
      <c r="M34" s="2">
        <v>24</v>
      </c>
      <c r="N34" s="2">
        <v>105</v>
      </c>
      <c r="O34" s="2">
        <v>28</v>
      </c>
      <c r="P34" s="2">
        <v>108</v>
      </c>
      <c r="Q34" s="2">
        <v>35</v>
      </c>
      <c r="R34" s="2">
        <v>110</v>
      </c>
      <c r="S34" s="4">
        <v>19.5</v>
      </c>
      <c r="T34" s="2">
        <v>1</v>
      </c>
      <c r="U34" s="2">
        <v>38</v>
      </c>
      <c r="V34" s="2" t="s">
        <v>24</v>
      </c>
      <c r="W34" s="2">
        <v>2</v>
      </c>
      <c r="X34" s="2">
        <v>2</v>
      </c>
      <c r="Y34" s="2">
        <v>2</v>
      </c>
      <c r="Z34" s="2">
        <v>2</v>
      </c>
      <c r="AA34" s="2"/>
      <c r="AB34" s="2"/>
      <c r="AC34" s="2">
        <v>2</v>
      </c>
      <c r="AD34" s="2">
        <v>0</v>
      </c>
      <c r="AE34" s="2">
        <v>2</v>
      </c>
      <c r="AF34" s="2" t="s">
        <v>3</v>
      </c>
      <c r="AG34" s="2">
        <v>3440</v>
      </c>
      <c r="AH34" s="2" t="s">
        <v>7</v>
      </c>
      <c r="AI34" s="2" t="s">
        <v>138</v>
      </c>
      <c r="AJ34" s="2">
        <v>5</v>
      </c>
      <c r="AK34" s="2" t="str" cm="1">
        <f t="array" ref="AK34">_xlfn.IFS(AJ34=0,"sem dor",AJ34&lt;3,"leve",AJ34&lt;8,"moderado",AJ34&gt;7,"grave")</f>
        <v>moderado</v>
      </c>
    </row>
    <row r="35" spans="1:37" x14ac:dyDescent="0.3">
      <c r="A35" s="2" t="s">
        <v>79</v>
      </c>
      <c r="B35" s="2">
        <v>29</v>
      </c>
      <c r="C35" s="3">
        <v>1.7</v>
      </c>
      <c r="D35" s="4">
        <v>26.3</v>
      </c>
      <c r="E35" s="2">
        <v>30.1</v>
      </c>
      <c r="F35" s="2">
        <v>76</v>
      </c>
      <c r="G35" s="2">
        <v>12</v>
      </c>
      <c r="H35" s="2">
        <v>78</v>
      </c>
      <c r="I35" s="2">
        <v>16</v>
      </c>
      <c r="J35" s="2">
        <v>80</v>
      </c>
      <c r="K35" s="2">
        <v>20</v>
      </c>
      <c r="L35" s="2">
        <v>83</v>
      </c>
      <c r="M35" s="2">
        <v>24</v>
      </c>
      <c r="N35" s="2">
        <v>85</v>
      </c>
      <c r="O35" s="2">
        <v>28</v>
      </c>
      <c r="P35" s="2">
        <v>86</v>
      </c>
      <c r="Q35" s="2">
        <v>32</v>
      </c>
      <c r="R35" s="2">
        <v>87</v>
      </c>
      <c r="S35" s="4">
        <v>14.4</v>
      </c>
      <c r="T35" s="2">
        <v>1</v>
      </c>
      <c r="U35" s="2">
        <v>38</v>
      </c>
      <c r="V35" s="2" t="s">
        <v>16</v>
      </c>
      <c r="W35" s="2">
        <v>2</v>
      </c>
      <c r="X35" s="2">
        <v>2</v>
      </c>
      <c r="Y35" s="2">
        <v>2</v>
      </c>
      <c r="Z35" s="2">
        <v>2</v>
      </c>
      <c r="AA35" s="2"/>
      <c r="AB35" s="2"/>
      <c r="AC35" s="2">
        <v>2</v>
      </c>
      <c r="AD35" s="2">
        <v>0</v>
      </c>
      <c r="AE35" s="2">
        <v>2</v>
      </c>
      <c r="AF35" s="2" t="s">
        <v>3</v>
      </c>
      <c r="AG35" s="2">
        <v>3185</v>
      </c>
      <c r="AH35" s="2" t="s">
        <v>7</v>
      </c>
      <c r="AI35" s="2" t="s">
        <v>138</v>
      </c>
      <c r="AJ35" s="2">
        <v>6</v>
      </c>
      <c r="AK35" s="2" t="str" cm="1">
        <f t="array" ref="AK35">_xlfn.IFS(AJ35=0,"sem dor",AJ35&lt;3,"leve",AJ35&lt;8,"moderado",AJ35&gt;7,"grave")</f>
        <v>moderado</v>
      </c>
    </row>
    <row r="36" spans="1:37" x14ac:dyDescent="0.3">
      <c r="A36" s="2" t="s">
        <v>80</v>
      </c>
      <c r="B36" s="2">
        <v>18</v>
      </c>
      <c r="C36" s="3">
        <v>1.65</v>
      </c>
      <c r="D36" s="4">
        <v>26</v>
      </c>
      <c r="E36" s="2" t="s">
        <v>81</v>
      </c>
      <c r="F36" s="2">
        <v>71</v>
      </c>
      <c r="G36" s="2">
        <v>20</v>
      </c>
      <c r="H36" s="2">
        <v>74</v>
      </c>
      <c r="I36" s="2">
        <v>24</v>
      </c>
      <c r="J36" s="2">
        <v>76</v>
      </c>
      <c r="K36" s="2">
        <v>28</v>
      </c>
      <c r="L36" s="2">
        <v>78</v>
      </c>
      <c r="M36" s="2">
        <v>32</v>
      </c>
      <c r="N36" s="2">
        <v>80</v>
      </c>
      <c r="O36" s="2">
        <v>34</v>
      </c>
      <c r="P36" s="2">
        <v>82</v>
      </c>
      <c r="Q36" s="2">
        <v>37</v>
      </c>
      <c r="R36" s="2">
        <v>84</v>
      </c>
      <c r="S36" s="4">
        <v>18.3</v>
      </c>
      <c r="T36" s="2">
        <v>1</v>
      </c>
      <c r="U36" s="2">
        <v>40</v>
      </c>
      <c r="V36" s="2" t="s">
        <v>46</v>
      </c>
      <c r="W36" s="2">
        <v>2</v>
      </c>
      <c r="X36" s="2">
        <v>2</v>
      </c>
      <c r="Y36" s="2">
        <v>2</v>
      </c>
      <c r="Z36" s="2">
        <v>2</v>
      </c>
      <c r="AA36" s="2"/>
      <c r="AB36" s="2"/>
      <c r="AC36" s="2">
        <v>1</v>
      </c>
      <c r="AD36" s="2">
        <v>0</v>
      </c>
      <c r="AE36" s="2">
        <v>1</v>
      </c>
      <c r="AF36" s="2" t="s">
        <v>3</v>
      </c>
      <c r="AG36" s="2">
        <v>2845</v>
      </c>
      <c r="AH36" s="2" t="s">
        <v>7</v>
      </c>
      <c r="AI36" s="2" t="s">
        <v>138</v>
      </c>
      <c r="AJ36" s="2">
        <v>5</v>
      </c>
      <c r="AK36" s="2" t="str" cm="1">
        <f t="array" ref="AK36">_xlfn.IFS(AJ36=0,"sem dor",AJ36&lt;3,"leve",AJ36&lt;8,"moderado",AJ36&gt;7,"grave")</f>
        <v>moderado</v>
      </c>
    </row>
    <row r="37" spans="1:37" x14ac:dyDescent="0.3">
      <c r="A37" s="2" t="s">
        <v>86</v>
      </c>
      <c r="B37" s="2">
        <v>35</v>
      </c>
      <c r="C37" s="3">
        <v>1.65</v>
      </c>
      <c r="D37" s="4">
        <v>25.7</v>
      </c>
      <c r="E37" s="2">
        <v>30.1</v>
      </c>
      <c r="F37" s="2">
        <v>70</v>
      </c>
      <c r="G37" s="2">
        <v>12</v>
      </c>
      <c r="H37" s="2">
        <v>72</v>
      </c>
      <c r="I37" s="2">
        <v>16</v>
      </c>
      <c r="J37" s="2">
        <v>73</v>
      </c>
      <c r="K37" s="2">
        <v>20</v>
      </c>
      <c r="L37" s="2">
        <v>74</v>
      </c>
      <c r="M37" s="2">
        <v>24</v>
      </c>
      <c r="N37" s="2">
        <v>78</v>
      </c>
      <c r="O37" s="2">
        <v>28</v>
      </c>
      <c r="P37" s="2">
        <v>80</v>
      </c>
      <c r="Q37" s="2">
        <v>32</v>
      </c>
      <c r="R37" s="2">
        <v>82</v>
      </c>
      <c r="S37" s="4">
        <v>17.2</v>
      </c>
      <c r="T37" s="2">
        <v>1</v>
      </c>
      <c r="U37" s="2">
        <v>39</v>
      </c>
      <c r="V37" s="2" t="s">
        <v>5</v>
      </c>
      <c r="W37" s="2">
        <v>2</v>
      </c>
      <c r="X37" s="2">
        <v>2</v>
      </c>
      <c r="Y37" s="2">
        <v>2</v>
      </c>
      <c r="Z37" s="2">
        <v>2</v>
      </c>
      <c r="AA37" s="2"/>
      <c r="AB37" s="2"/>
      <c r="AC37" s="2">
        <v>4</v>
      </c>
      <c r="AD37" s="2">
        <v>2</v>
      </c>
      <c r="AE37" s="2">
        <v>2</v>
      </c>
      <c r="AF37" s="2" t="s">
        <v>3</v>
      </c>
      <c r="AG37" s="2">
        <v>3800</v>
      </c>
      <c r="AH37" s="2" t="s">
        <v>7</v>
      </c>
      <c r="AI37" s="2" t="s">
        <v>138</v>
      </c>
      <c r="AJ37" s="2">
        <v>7</v>
      </c>
      <c r="AK37" s="2" t="str" cm="1">
        <f t="array" ref="AK37">_xlfn.IFS(AJ37=0,"sem dor",AJ37&lt;3,"leve",AJ37&lt;8,"moderado",AJ37&gt;7,"grave")</f>
        <v>moderado</v>
      </c>
    </row>
    <row r="38" spans="1:37" x14ac:dyDescent="0.3">
      <c r="A38" s="2" t="s">
        <v>88</v>
      </c>
      <c r="B38" s="2">
        <v>32</v>
      </c>
      <c r="C38" s="3">
        <v>1.69</v>
      </c>
      <c r="D38" s="4">
        <v>27.7</v>
      </c>
      <c r="E38" s="2">
        <v>31.9</v>
      </c>
      <c r="F38" s="2">
        <v>79</v>
      </c>
      <c r="G38" s="2">
        <v>5</v>
      </c>
      <c r="H38" s="2">
        <v>81</v>
      </c>
      <c r="I38" s="2">
        <v>12</v>
      </c>
      <c r="J38" s="2">
        <v>82</v>
      </c>
      <c r="K38" s="2">
        <v>18</v>
      </c>
      <c r="L38" s="2">
        <v>84</v>
      </c>
      <c r="M38" s="2">
        <v>26</v>
      </c>
      <c r="N38" s="2">
        <v>86</v>
      </c>
      <c r="O38" s="2">
        <v>32</v>
      </c>
      <c r="P38" s="2">
        <v>88</v>
      </c>
      <c r="Q38" s="2">
        <v>36</v>
      </c>
      <c r="R38" s="2">
        <v>91</v>
      </c>
      <c r="S38" s="4">
        <v>15.1</v>
      </c>
      <c r="T38" s="2">
        <v>1</v>
      </c>
      <c r="U38" s="2">
        <v>38</v>
      </c>
      <c r="V38" s="2" t="s">
        <v>89</v>
      </c>
      <c r="W38" s="2">
        <v>2</v>
      </c>
      <c r="X38" s="2">
        <v>2</v>
      </c>
      <c r="Y38" s="2">
        <v>2</v>
      </c>
      <c r="Z38" s="2">
        <v>2</v>
      </c>
      <c r="AA38" s="2"/>
      <c r="AB38" s="2"/>
      <c r="AC38" s="2">
        <v>2</v>
      </c>
      <c r="AD38" s="2">
        <v>0</v>
      </c>
      <c r="AE38" s="2">
        <v>2</v>
      </c>
      <c r="AF38" s="2" t="s">
        <v>3</v>
      </c>
      <c r="AG38" s="2">
        <v>2990</v>
      </c>
      <c r="AH38" s="2" t="s">
        <v>7</v>
      </c>
      <c r="AI38" s="2" t="s">
        <v>138</v>
      </c>
      <c r="AJ38" s="2">
        <v>6</v>
      </c>
      <c r="AK38" s="2" t="str" cm="1">
        <f t="array" ref="AK38">_xlfn.IFS(AJ38=0,"sem dor",AJ38&lt;3,"leve",AJ38&lt;8,"moderado",AJ38&gt;7,"grave")</f>
        <v>moderado</v>
      </c>
    </row>
    <row r="39" spans="1:37" x14ac:dyDescent="0.3">
      <c r="A39" s="2" t="s">
        <v>90</v>
      </c>
      <c r="B39" s="2">
        <v>23</v>
      </c>
      <c r="C39" s="3">
        <v>1.6</v>
      </c>
      <c r="D39" s="4">
        <v>20.7</v>
      </c>
      <c r="E39" s="2">
        <v>28.1</v>
      </c>
      <c r="F39" s="2">
        <v>53</v>
      </c>
      <c r="G39" s="2">
        <v>8</v>
      </c>
      <c r="H39" s="2">
        <v>58</v>
      </c>
      <c r="I39" s="2">
        <v>12</v>
      </c>
      <c r="J39" s="2">
        <v>60</v>
      </c>
      <c r="K39" s="2">
        <v>16</v>
      </c>
      <c r="L39" s="2">
        <v>62</v>
      </c>
      <c r="M39" s="2">
        <v>22</v>
      </c>
      <c r="N39" s="2">
        <v>64</v>
      </c>
      <c r="O39" s="2">
        <v>26</v>
      </c>
      <c r="P39" s="2">
        <v>68</v>
      </c>
      <c r="Q39" s="2">
        <v>32</v>
      </c>
      <c r="R39" s="2">
        <v>72</v>
      </c>
      <c r="S39" s="4">
        <v>35.799999999999997</v>
      </c>
      <c r="T39" s="2">
        <v>1</v>
      </c>
      <c r="U39" s="2">
        <v>39</v>
      </c>
      <c r="V39" s="2" t="s">
        <v>5</v>
      </c>
      <c r="W39" s="2">
        <v>1</v>
      </c>
      <c r="X39" s="2">
        <v>2</v>
      </c>
      <c r="Y39" s="2">
        <v>2</v>
      </c>
      <c r="Z39" s="2">
        <v>2</v>
      </c>
      <c r="AA39" s="2"/>
      <c r="AB39" s="2"/>
      <c r="AC39" s="2">
        <v>3</v>
      </c>
      <c r="AD39" s="2">
        <v>1</v>
      </c>
      <c r="AE39" s="2">
        <v>2</v>
      </c>
      <c r="AF39" s="2" t="s">
        <v>91</v>
      </c>
      <c r="AG39" s="2">
        <v>3450</v>
      </c>
      <c r="AH39" s="2" t="s">
        <v>7</v>
      </c>
      <c r="AI39" s="2" t="s">
        <v>138</v>
      </c>
      <c r="AJ39" s="2">
        <v>5</v>
      </c>
      <c r="AK39" s="2" t="str" cm="1">
        <f t="array" ref="AK39">_xlfn.IFS(AJ39=0,"sem dor",AJ39&lt;3,"leve",AJ39&lt;8,"moderado",AJ39&gt;7,"grave")</f>
        <v>moderado</v>
      </c>
    </row>
    <row r="40" spans="1:37" x14ac:dyDescent="0.3">
      <c r="A40" s="2" t="s">
        <v>98</v>
      </c>
      <c r="B40" s="2">
        <v>25</v>
      </c>
      <c r="C40" s="3">
        <v>1.68</v>
      </c>
      <c r="D40" s="4">
        <v>17.7</v>
      </c>
      <c r="E40" s="2">
        <v>24.1</v>
      </c>
      <c r="F40" s="2">
        <v>50</v>
      </c>
      <c r="G40" s="2">
        <v>10</v>
      </c>
      <c r="H40" s="2">
        <v>54</v>
      </c>
      <c r="I40" s="2">
        <v>14</v>
      </c>
      <c r="J40" s="2">
        <v>58</v>
      </c>
      <c r="K40" s="2">
        <v>22</v>
      </c>
      <c r="L40" s="2">
        <v>60</v>
      </c>
      <c r="M40" s="2">
        <v>28</v>
      </c>
      <c r="N40" s="2">
        <v>64</v>
      </c>
      <c r="O40" s="2">
        <v>32</v>
      </c>
      <c r="P40" s="2">
        <v>66</v>
      </c>
      <c r="Q40" s="2">
        <v>36</v>
      </c>
      <c r="R40" s="2">
        <v>68</v>
      </c>
      <c r="S40" s="4">
        <v>36</v>
      </c>
      <c r="T40" s="2">
        <v>1</v>
      </c>
      <c r="U40" s="2">
        <v>39</v>
      </c>
      <c r="V40" s="2" t="s">
        <v>97</v>
      </c>
      <c r="W40" s="2">
        <v>3</v>
      </c>
      <c r="X40" s="2">
        <v>2</v>
      </c>
      <c r="Y40" s="2">
        <v>2</v>
      </c>
      <c r="Z40" s="2">
        <v>2</v>
      </c>
      <c r="AA40" s="2"/>
      <c r="AB40" s="2"/>
      <c r="AC40" s="2">
        <v>1</v>
      </c>
      <c r="AD40" s="2">
        <v>0</v>
      </c>
      <c r="AE40" s="2">
        <v>1</v>
      </c>
      <c r="AF40" s="2" t="s">
        <v>6</v>
      </c>
      <c r="AG40" s="2">
        <v>2300</v>
      </c>
      <c r="AH40" s="2" t="s">
        <v>7</v>
      </c>
      <c r="AI40" s="2" t="s">
        <v>138</v>
      </c>
      <c r="AJ40" s="2">
        <v>7</v>
      </c>
      <c r="AK40" s="2" t="str" cm="1">
        <f t="array" ref="AK40">_xlfn.IFS(AJ40=0,"sem dor",AJ40&lt;3,"leve",AJ40&lt;8,"moderado",AJ40&gt;7,"grave")</f>
        <v>moderado</v>
      </c>
    </row>
    <row r="41" spans="1:37" x14ac:dyDescent="0.3">
      <c r="A41" s="2" t="s">
        <v>99</v>
      </c>
      <c r="B41" s="2">
        <v>32</v>
      </c>
      <c r="C41" s="3">
        <v>1.62</v>
      </c>
      <c r="D41" s="4">
        <v>20.6</v>
      </c>
      <c r="E41" s="2" t="s">
        <v>100</v>
      </c>
      <c r="F41" s="2">
        <v>54</v>
      </c>
      <c r="G41" s="2">
        <v>18</v>
      </c>
      <c r="H41" s="2">
        <v>61</v>
      </c>
      <c r="I41" s="2">
        <v>23</v>
      </c>
      <c r="J41" s="2">
        <v>63</v>
      </c>
      <c r="K41" s="2">
        <v>30</v>
      </c>
      <c r="L41" s="2">
        <v>65</v>
      </c>
      <c r="M41" s="2">
        <v>37</v>
      </c>
      <c r="N41" s="2">
        <v>66</v>
      </c>
      <c r="O41" s="2">
        <v>38</v>
      </c>
      <c r="P41" s="2">
        <v>68</v>
      </c>
      <c r="Q41" s="2">
        <v>39</v>
      </c>
      <c r="R41" s="2">
        <v>68</v>
      </c>
      <c r="S41" s="4">
        <v>25.9</v>
      </c>
      <c r="T41" s="2">
        <v>1</v>
      </c>
      <c r="U41" s="2">
        <v>40</v>
      </c>
      <c r="V41" s="2" t="s">
        <v>24</v>
      </c>
      <c r="W41" s="2">
        <v>2</v>
      </c>
      <c r="X41" s="2">
        <v>2</v>
      </c>
      <c r="Y41" s="2">
        <v>2</v>
      </c>
      <c r="Z41" s="2">
        <v>2</v>
      </c>
      <c r="AA41" s="2"/>
      <c r="AB41" s="2"/>
      <c r="AC41" s="2">
        <v>1</v>
      </c>
      <c r="AD41" s="2">
        <v>0</v>
      </c>
      <c r="AE41" s="2">
        <v>1</v>
      </c>
      <c r="AF41" s="2" t="s">
        <v>6</v>
      </c>
      <c r="AG41" s="2">
        <v>3350</v>
      </c>
      <c r="AH41" s="2" t="s">
        <v>7</v>
      </c>
      <c r="AI41" s="2" t="s">
        <v>138</v>
      </c>
      <c r="AJ41" s="2">
        <v>6</v>
      </c>
      <c r="AK41" s="2" t="str" cm="1">
        <f t="array" ref="AK41">_xlfn.IFS(AJ41=0,"sem dor",AJ41&lt;3,"leve",AJ41&lt;8,"moderado",AJ41&gt;7,"grave")</f>
        <v>moderado</v>
      </c>
    </row>
    <row r="42" spans="1:37" x14ac:dyDescent="0.3">
      <c r="A42" s="2" t="s">
        <v>101</v>
      </c>
      <c r="B42" s="2">
        <v>36</v>
      </c>
      <c r="C42" s="3">
        <v>1.66</v>
      </c>
      <c r="D42" s="4">
        <v>22.1</v>
      </c>
      <c r="E42" s="2">
        <v>26.9</v>
      </c>
      <c r="F42" s="2">
        <v>61</v>
      </c>
      <c r="G42" s="2">
        <v>12</v>
      </c>
      <c r="H42" s="2">
        <v>63</v>
      </c>
      <c r="I42" s="2">
        <v>17</v>
      </c>
      <c r="J42" s="2">
        <v>67</v>
      </c>
      <c r="K42" s="2">
        <v>24</v>
      </c>
      <c r="L42" s="2">
        <v>70</v>
      </c>
      <c r="M42" s="2">
        <v>33</v>
      </c>
      <c r="N42" s="2">
        <v>72</v>
      </c>
      <c r="O42" s="2">
        <v>35</v>
      </c>
      <c r="P42" s="2">
        <v>73</v>
      </c>
      <c r="Q42" s="2">
        <v>38</v>
      </c>
      <c r="R42" s="2">
        <v>74</v>
      </c>
      <c r="S42" s="4">
        <v>21.3</v>
      </c>
      <c r="T42" s="2">
        <v>1</v>
      </c>
      <c r="U42" s="2">
        <v>39</v>
      </c>
      <c r="V42" s="2" t="s">
        <v>102</v>
      </c>
      <c r="W42" s="2">
        <v>2</v>
      </c>
      <c r="X42" s="2">
        <v>2</v>
      </c>
      <c r="Y42" s="2">
        <v>2</v>
      </c>
      <c r="Z42" s="2">
        <v>2</v>
      </c>
      <c r="AA42" s="2"/>
      <c r="AB42" s="2"/>
      <c r="AC42" s="2">
        <v>2</v>
      </c>
      <c r="AD42" s="2">
        <v>1</v>
      </c>
      <c r="AE42" s="2">
        <v>1</v>
      </c>
      <c r="AF42" s="2" t="s">
        <v>6</v>
      </c>
      <c r="AG42" s="2">
        <v>4050</v>
      </c>
      <c r="AH42" s="2" t="s">
        <v>7</v>
      </c>
      <c r="AI42" s="2" t="s">
        <v>138</v>
      </c>
      <c r="AJ42" s="2">
        <v>6</v>
      </c>
      <c r="AK42" s="2" t="str" cm="1">
        <f t="array" ref="AK42">_xlfn.IFS(AJ42=0,"sem dor",AJ42&lt;3,"leve",AJ42&lt;8,"moderado",AJ42&gt;7,"grave")</f>
        <v>moderado</v>
      </c>
    </row>
    <row r="43" spans="1:37" x14ac:dyDescent="0.3">
      <c r="A43" s="1" t="s">
        <v>0</v>
      </c>
      <c r="B43" s="1">
        <v>33</v>
      </c>
      <c r="C43" s="5">
        <v>1.64</v>
      </c>
      <c r="D43" s="6">
        <v>29.7</v>
      </c>
      <c r="E43" s="1" t="s">
        <v>1</v>
      </c>
      <c r="F43" s="1">
        <v>80</v>
      </c>
      <c r="G43" s="1">
        <v>12</v>
      </c>
      <c r="H43" s="1">
        <v>83</v>
      </c>
      <c r="I43" s="1">
        <v>20</v>
      </c>
      <c r="J43" s="1">
        <v>87</v>
      </c>
      <c r="K43" s="1">
        <v>26</v>
      </c>
      <c r="L43" s="1">
        <v>88</v>
      </c>
      <c r="M43" s="1">
        <v>32</v>
      </c>
      <c r="N43" s="1">
        <v>89</v>
      </c>
      <c r="O43" s="1">
        <v>34</v>
      </c>
      <c r="P43" s="1">
        <v>89</v>
      </c>
      <c r="Q43" s="1">
        <v>37</v>
      </c>
      <c r="R43" s="1">
        <v>90</v>
      </c>
      <c r="S43" s="6">
        <v>12.5</v>
      </c>
      <c r="T43" s="1">
        <v>1</v>
      </c>
      <c r="U43" s="1">
        <v>37</v>
      </c>
      <c r="V43" s="1" t="s">
        <v>2</v>
      </c>
      <c r="W43" s="1">
        <v>3</v>
      </c>
      <c r="X43" s="1">
        <v>2</v>
      </c>
      <c r="Y43" s="1">
        <v>2</v>
      </c>
      <c r="Z43" s="1">
        <v>2</v>
      </c>
      <c r="AC43" s="1">
        <v>1</v>
      </c>
      <c r="AD43" s="1">
        <v>0</v>
      </c>
      <c r="AE43" s="1">
        <v>1</v>
      </c>
      <c r="AF43" s="1" t="s">
        <v>3</v>
      </c>
      <c r="AG43" s="1">
        <v>2100</v>
      </c>
      <c r="AH43" s="1" t="s">
        <v>140</v>
      </c>
      <c r="AJ43" s="1">
        <v>0</v>
      </c>
      <c r="AK43" s="1" t="str" cm="1">
        <f t="array" ref="AK43">_xlfn.IFS(AJ43=0,"sem dor",AJ43&lt;3,"leve",AJ43&lt;8,"moderado",AJ43&gt;7,"grave")</f>
        <v>sem dor</v>
      </c>
    </row>
    <row r="44" spans="1:37" x14ac:dyDescent="0.3">
      <c r="A44" s="1" t="s">
        <v>8</v>
      </c>
      <c r="B44" s="1">
        <v>33</v>
      </c>
      <c r="C44" s="5">
        <v>1.72</v>
      </c>
      <c r="D44" s="6" t="s">
        <v>9</v>
      </c>
      <c r="E44" s="1">
        <v>32.1</v>
      </c>
      <c r="F44" s="1">
        <v>90</v>
      </c>
      <c r="G44" s="1">
        <v>12</v>
      </c>
      <c r="H44" s="1">
        <v>90</v>
      </c>
      <c r="I44" s="1">
        <v>16</v>
      </c>
      <c r="J44" s="1">
        <v>88</v>
      </c>
      <c r="K44" s="1">
        <v>22</v>
      </c>
      <c r="L44" s="1">
        <v>87</v>
      </c>
      <c r="M44" s="1">
        <v>28</v>
      </c>
      <c r="N44" s="1">
        <v>90</v>
      </c>
      <c r="O44" s="1">
        <v>34</v>
      </c>
      <c r="P44" s="1">
        <v>92</v>
      </c>
      <c r="Q44" s="1">
        <v>38</v>
      </c>
      <c r="R44" s="1">
        <v>95</v>
      </c>
      <c r="S44" s="6">
        <v>5.5</v>
      </c>
      <c r="T44" s="1">
        <v>1</v>
      </c>
      <c r="U44" s="1">
        <v>39</v>
      </c>
      <c r="V44" s="1" t="s">
        <v>10</v>
      </c>
      <c r="W44" s="1">
        <v>3</v>
      </c>
      <c r="X44" s="1">
        <v>2</v>
      </c>
      <c r="Y44" s="1">
        <v>2</v>
      </c>
      <c r="Z44" s="1">
        <v>1</v>
      </c>
      <c r="AA44" s="1" t="s">
        <v>11</v>
      </c>
      <c r="AB44" s="1" t="s">
        <v>12</v>
      </c>
      <c r="AC44" s="1">
        <v>1</v>
      </c>
      <c r="AD44" s="1">
        <v>0</v>
      </c>
      <c r="AE44" s="1">
        <v>1</v>
      </c>
      <c r="AF44" s="1" t="s">
        <v>3</v>
      </c>
      <c r="AG44" s="1">
        <v>3465</v>
      </c>
      <c r="AH44" s="1" t="s">
        <v>140</v>
      </c>
      <c r="AI44" s="1" t="s">
        <v>139</v>
      </c>
      <c r="AJ44" s="1">
        <v>0</v>
      </c>
      <c r="AK44" s="1" t="str" cm="1">
        <f t="array" ref="AK44">_xlfn.IFS(AJ44=0,"sem dor",AJ44&lt;3,"leve",AJ44&lt;8,"moderado",AJ44&gt;7,"grave")</f>
        <v>sem dor</v>
      </c>
    </row>
    <row r="45" spans="1:37" x14ac:dyDescent="0.3">
      <c r="A45" s="1" t="s">
        <v>15</v>
      </c>
      <c r="B45" s="1">
        <v>31</v>
      </c>
      <c r="C45" s="5">
        <v>1.66</v>
      </c>
      <c r="D45" s="6">
        <v>18.100000000000001</v>
      </c>
      <c r="E45" s="1">
        <v>21</v>
      </c>
      <c r="F45" s="1">
        <v>50</v>
      </c>
      <c r="G45" s="1">
        <v>13</v>
      </c>
      <c r="H45" s="1">
        <v>52</v>
      </c>
      <c r="I45" s="1">
        <v>16</v>
      </c>
      <c r="J45" s="1">
        <v>52</v>
      </c>
      <c r="K45" s="1">
        <v>20</v>
      </c>
      <c r="L45" s="1">
        <v>54</v>
      </c>
      <c r="M45" s="1">
        <v>26</v>
      </c>
      <c r="N45" s="1">
        <v>55</v>
      </c>
      <c r="O45" s="1">
        <v>32</v>
      </c>
      <c r="P45" s="1">
        <v>56</v>
      </c>
      <c r="Q45" s="1">
        <v>36</v>
      </c>
      <c r="R45" s="1">
        <v>58</v>
      </c>
      <c r="S45" s="6">
        <v>16</v>
      </c>
      <c r="T45" s="1">
        <v>1</v>
      </c>
      <c r="U45" s="1">
        <v>36</v>
      </c>
      <c r="V45" s="1" t="s">
        <v>16</v>
      </c>
      <c r="W45" s="1">
        <v>2</v>
      </c>
      <c r="X45" s="1">
        <v>2</v>
      </c>
      <c r="Y45" s="1">
        <v>2</v>
      </c>
      <c r="Z45" s="1">
        <v>1</v>
      </c>
      <c r="AA45" s="1" t="s">
        <v>17</v>
      </c>
      <c r="AB45" s="1" t="s">
        <v>18</v>
      </c>
      <c r="AC45" s="1">
        <v>1</v>
      </c>
      <c r="AD45" s="1">
        <v>0</v>
      </c>
      <c r="AE45" s="1">
        <v>1</v>
      </c>
      <c r="AF45" s="1" t="s">
        <v>6</v>
      </c>
      <c r="AG45" s="1">
        <v>2500</v>
      </c>
      <c r="AH45" s="1" t="s">
        <v>140</v>
      </c>
      <c r="AI45" s="1" t="s">
        <v>139</v>
      </c>
      <c r="AJ45" s="1">
        <v>0</v>
      </c>
      <c r="AK45" s="1" t="str" cm="1">
        <f t="array" ref="AK45">_xlfn.IFS(AJ45=0,"sem dor",AJ45&lt;3,"leve",AJ45&lt;8,"moderado",AJ45&gt;7,"grave")</f>
        <v>sem dor</v>
      </c>
    </row>
    <row r="46" spans="1:37" x14ac:dyDescent="0.3">
      <c r="A46" s="1" t="s">
        <v>25</v>
      </c>
      <c r="B46" s="1">
        <v>28</v>
      </c>
      <c r="C46" s="5">
        <v>1.65</v>
      </c>
      <c r="D46" s="6">
        <v>38.6</v>
      </c>
      <c r="E46" s="1">
        <v>41.1</v>
      </c>
      <c r="F46" s="1">
        <v>105</v>
      </c>
      <c r="G46" s="1">
        <v>14</v>
      </c>
      <c r="H46" s="1">
        <v>106</v>
      </c>
      <c r="I46" s="1">
        <v>18</v>
      </c>
      <c r="J46" s="1">
        <v>107</v>
      </c>
      <c r="K46" s="1">
        <v>24</v>
      </c>
      <c r="L46" s="1">
        <v>108</v>
      </c>
      <c r="M46" s="1">
        <v>28</v>
      </c>
      <c r="N46" s="1">
        <v>109</v>
      </c>
      <c r="O46" s="1">
        <v>34</v>
      </c>
      <c r="P46" s="1">
        <v>110</v>
      </c>
      <c r="Q46" s="1">
        <v>36</v>
      </c>
      <c r="R46" s="1">
        <v>112</v>
      </c>
      <c r="S46" s="6">
        <v>6.6</v>
      </c>
      <c r="T46" s="1">
        <v>1</v>
      </c>
      <c r="U46" s="1">
        <v>38</v>
      </c>
      <c r="V46" s="1" t="s">
        <v>24</v>
      </c>
      <c r="W46" s="1">
        <v>2</v>
      </c>
      <c r="X46" s="1">
        <v>2</v>
      </c>
      <c r="Y46" s="1">
        <v>2</v>
      </c>
      <c r="Z46" s="1">
        <v>1</v>
      </c>
      <c r="AA46" s="1" t="s">
        <v>17</v>
      </c>
      <c r="AB46" s="1" t="s">
        <v>26</v>
      </c>
      <c r="AC46" s="1">
        <v>1</v>
      </c>
      <c r="AD46" s="1">
        <v>0</v>
      </c>
      <c r="AE46" s="1">
        <v>1</v>
      </c>
      <c r="AF46" s="1" t="s">
        <v>6</v>
      </c>
      <c r="AG46" s="1">
        <v>2380</v>
      </c>
      <c r="AH46" s="1" t="s">
        <v>140</v>
      </c>
      <c r="AI46" s="1" t="s">
        <v>139</v>
      </c>
      <c r="AJ46" s="1">
        <v>0</v>
      </c>
      <c r="AK46" s="1" t="str" cm="1">
        <f t="array" ref="AK46">_xlfn.IFS(AJ46=0,"sem dor",AJ46&lt;3,"leve",AJ46&lt;8,"moderado",AJ46&gt;7,"grave")</f>
        <v>sem dor</v>
      </c>
    </row>
    <row r="47" spans="1:37" x14ac:dyDescent="0.3">
      <c r="A47" s="1" t="s">
        <v>53</v>
      </c>
      <c r="B47" s="1">
        <v>25</v>
      </c>
      <c r="C47" s="5">
        <v>1.63</v>
      </c>
      <c r="D47" s="6">
        <v>28.2</v>
      </c>
      <c r="E47" s="1">
        <v>32.4</v>
      </c>
      <c r="F47" s="1">
        <v>75</v>
      </c>
      <c r="G47" s="1">
        <v>10</v>
      </c>
      <c r="H47" s="1">
        <v>76</v>
      </c>
      <c r="I47" s="1">
        <v>14</v>
      </c>
      <c r="J47" s="1">
        <v>77</v>
      </c>
      <c r="K47" s="1">
        <v>18</v>
      </c>
      <c r="L47" s="1">
        <v>79</v>
      </c>
      <c r="M47" s="1">
        <v>26</v>
      </c>
      <c r="N47" s="1">
        <v>80</v>
      </c>
      <c r="O47" s="1">
        <v>32</v>
      </c>
      <c r="P47" s="1">
        <v>83</v>
      </c>
      <c r="Q47" s="1">
        <v>37</v>
      </c>
      <c r="R47" s="1">
        <v>86</v>
      </c>
      <c r="S47" s="6">
        <v>14.6</v>
      </c>
      <c r="T47" s="1">
        <v>1</v>
      </c>
      <c r="U47" s="1">
        <v>40</v>
      </c>
      <c r="V47" s="1" t="s">
        <v>24</v>
      </c>
      <c r="W47" s="1">
        <v>2</v>
      </c>
      <c r="X47" s="1">
        <v>2</v>
      </c>
      <c r="Y47" s="1">
        <v>2</v>
      </c>
      <c r="Z47" s="1">
        <v>2</v>
      </c>
      <c r="AC47" s="1">
        <v>1</v>
      </c>
      <c r="AD47" s="1">
        <v>0</v>
      </c>
      <c r="AE47" s="1">
        <v>1</v>
      </c>
      <c r="AF47" s="1" t="s">
        <v>6</v>
      </c>
      <c r="AG47" s="1">
        <v>2940</v>
      </c>
      <c r="AH47" s="1" t="s">
        <v>140</v>
      </c>
      <c r="AI47" s="1" t="s">
        <v>139</v>
      </c>
      <c r="AJ47" s="1">
        <v>0</v>
      </c>
      <c r="AK47" s="1" t="str" cm="1">
        <f t="array" ref="AK47">_xlfn.IFS(AJ47=0,"sem dor",AJ47&lt;3,"leve",AJ47&lt;8,"moderado",AJ47&gt;7,"grave")</f>
        <v>sem dor</v>
      </c>
    </row>
    <row r="48" spans="1:37" x14ac:dyDescent="0.3">
      <c r="A48" s="1" t="s">
        <v>61</v>
      </c>
      <c r="B48" s="1">
        <v>31</v>
      </c>
      <c r="C48" s="5">
        <v>1.65</v>
      </c>
      <c r="D48" s="6">
        <v>20.6</v>
      </c>
      <c r="E48" s="1">
        <v>26.4</v>
      </c>
      <c r="F48" s="1">
        <v>56</v>
      </c>
      <c r="G48" s="1">
        <v>12</v>
      </c>
      <c r="H48" s="1">
        <v>57</v>
      </c>
      <c r="I48" s="1">
        <v>16</v>
      </c>
      <c r="J48" s="1">
        <v>58</v>
      </c>
      <c r="K48" s="1">
        <v>22</v>
      </c>
      <c r="L48" s="1">
        <v>61</v>
      </c>
      <c r="M48" s="1">
        <v>28</v>
      </c>
      <c r="N48" s="1">
        <v>64</v>
      </c>
      <c r="O48" s="1">
        <v>33</v>
      </c>
      <c r="P48" s="1">
        <v>67</v>
      </c>
      <c r="Q48" s="1">
        <v>36</v>
      </c>
      <c r="R48" s="1">
        <v>72</v>
      </c>
      <c r="S48" s="6">
        <v>28.5</v>
      </c>
      <c r="T48" s="1">
        <v>1</v>
      </c>
      <c r="U48" s="1">
        <v>39</v>
      </c>
      <c r="V48" s="1" t="s">
        <v>5</v>
      </c>
      <c r="W48" s="1">
        <v>2</v>
      </c>
      <c r="X48" s="1">
        <v>2</v>
      </c>
      <c r="Y48" s="1">
        <v>2</v>
      </c>
      <c r="Z48" s="1">
        <v>1</v>
      </c>
      <c r="AA48" s="1" t="s">
        <v>17</v>
      </c>
      <c r="AB48" s="1" t="s">
        <v>37</v>
      </c>
      <c r="AC48" s="1">
        <v>1</v>
      </c>
      <c r="AD48" s="1">
        <v>0</v>
      </c>
      <c r="AE48" s="1">
        <v>1</v>
      </c>
      <c r="AF48" s="1" t="s">
        <v>6</v>
      </c>
      <c r="AG48" s="1">
        <v>3000</v>
      </c>
      <c r="AH48" s="1" t="s">
        <v>140</v>
      </c>
      <c r="AI48" s="1" t="s">
        <v>139</v>
      </c>
      <c r="AJ48" s="1">
        <v>0</v>
      </c>
      <c r="AK48" s="1" t="str" cm="1">
        <f t="array" ref="AK48">_xlfn.IFS(AJ48=0,"sem dor",AJ48&lt;3,"leve",AJ48&lt;8,"moderado",AJ48&gt;7,"grave")</f>
        <v>sem dor</v>
      </c>
    </row>
    <row r="49" spans="1:37" x14ac:dyDescent="0.3">
      <c r="A49" s="1" t="s">
        <v>62</v>
      </c>
      <c r="B49" s="1">
        <v>23</v>
      </c>
      <c r="C49" s="5">
        <v>1.6</v>
      </c>
      <c r="D49" s="6">
        <v>24.2</v>
      </c>
      <c r="E49" s="1">
        <v>30.5</v>
      </c>
      <c r="F49" s="1">
        <v>62</v>
      </c>
      <c r="G49" s="1">
        <v>10</v>
      </c>
      <c r="H49" s="1">
        <v>65</v>
      </c>
      <c r="I49" s="1">
        <v>18</v>
      </c>
      <c r="J49" s="1">
        <v>68</v>
      </c>
      <c r="K49" s="1">
        <v>22</v>
      </c>
      <c r="L49" s="1">
        <v>68</v>
      </c>
      <c r="M49" s="1">
        <v>28</v>
      </c>
      <c r="N49" s="1">
        <v>71</v>
      </c>
      <c r="O49" s="1">
        <v>32</v>
      </c>
      <c r="P49" s="1">
        <v>72</v>
      </c>
      <c r="Q49" s="1">
        <v>36</v>
      </c>
      <c r="R49" s="1">
        <v>78</v>
      </c>
      <c r="S49" s="6">
        <v>25.8</v>
      </c>
      <c r="T49" s="1">
        <v>1</v>
      </c>
      <c r="U49" s="1">
        <v>40</v>
      </c>
      <c r="V49" s="1" t="s">
        <v>46</v>
      </c>
      <c r="W49" s="1">
        <v>2</v>
      </c>
      <c r="X49" s="1">
        <v>2</v>
      </c>
      <c r="Y49" s="1">
        <v>2</v>
      </c>
      <c r="Z49" s="1">
        <v>1</v>
      </c>
      <c r="AA49" s="1" t="s">
        <v>47</v>
      </c>
      <c r="AB49" s="1" t="s">
        <v>48</v>
      </c>
      <c r="AC49" s="1">
        <v>1</v>
      </c>
      <c r="AD49" s="1">
        <v>0</v>
      </c>
      <c r="AE49" s="1">
        <v>1</v>
      </c>
      <c r="AF49" s="1" t="s">
        <v>6</v>
      </c>
      <c r="AG49" s="1">
        <v>3400</v>
      </c>
      <c r="AH49" s="1" t="s">
        <v>140</v>
      </c>
      <c r="AI49" s="1" t="s">
        <v>139</v>
      </c>
      <c r="AJ49" s="1">
        <v>0</v>
      </c>
      <c r="AK49" s="1" t="str" cm="1">
        <f t="array" ref="AK49">_xlfn.IFS(AJ49=0,"sem dor",AJ49&lt;3,"leve",AJ49&lt;8,"moderado",AJ49&gt;7,"grave")</f>
        <v>sem dor</v>
      </c>
    </row>
    <row r="50" spans="1:37" x14ac:dyDescent="0.3">
      <c r="A50" s="1" t="s">
        <v>65</v>
      </c>
      <c r="B50" s="1">
        <v>20</v>
      </c>
      <c r="C50" s="5">
        <v>1.65</v>
      </c>
      <c r="D50" s="6">
        <v>22</v>
      </c>
      <c r="E50" s="1">
        <v>26.4</v>
      </c>
      <c r="F50" s="1">
        <v>60</v>
      </c>
      <c r="G50" s="1">
        <v>10</v>
      </c>
      <c r="H50" s="1">
        <v>64</v>
      </c>
      <c r="I50" s="1">
        <v>16</v>
      </c>
      <c r="J50" s="1">
        <v>64</v>
      </c>
      <c r="K50" s="1">
        <v>20</v>
      </c>
      <c r="L50" s="1">
        <v>69</v>
      </c>
      <c r="M50" s="1">
        <v>26</v>
      </c>
      <c r="N50" s="1">
        <v>70</v>
      </c>
      <c r="O50" s="1">
        <v>30</v>
      </c>
      <c r="P50" s="1">
        <v>72</v>
      </c>
      <c r="Q50" s="1">
        <v>34</v>
      </c>
      <c r="R50" s="1">
        <v>72</v>
      </c>
      <c r="S50" s="6">
        <v>20</v>
      </c>
      <c r="T50" s="1">
        <v>1</v>
      </c>
      <c r="U50" s="1">
        <v>39</v>
      </c>
      <c r="V50" s="1" t="s">
        <v>5</v>
      </c>
      <c r="W50" s="1">
        <v>1</v>
      </c>
      <c r="X50" s="1">
        <v>2</v>
      </c>
      <c r="Y50" s="1">
        <v>2</v>
      </c>
      <c r="Z50" s="1">
        <v>2</v>
      </c>
      <c r="AC50" s="1">
        <v>3</v>
      </c>
      <c r="AD50" s="1">
        <v>1</v>
      </c>
      <c r="AE50" s="1">
        <v>2</v>
      </c>
      <c r="AF50" s="1" t="s">
        <v>3</v>
      </c>
      <c r="AG50" s="1">
        <v>3000</v>
      </c>
      <c r="AH50" s="1" t="s">
        <v>140</v>
      </c>
      <c r="AI50" s="1" t="s">
        <v>139</v>
      </c>
      <c r="AJ50" s="1">
        <v>0</v>
      </c>
      <c r="AK50" s="1" t="str" cm="1">
        <f t="array" ref="AK50">_xlfn.IFS(AJ50=0,"sem dor",AJ50&lt;3,"leve",AJ50&lt;8,"moderado",AJ50&gt;7,"grave")</f>
        <v>sem dor</v>
      </c>
    </row>
    <row r="51" spans="1:37" x14ac:dyDescent="0.3">
      <c r="A51" s="1" t="s">
        <v>83</v>
      </c>
      <c r="B51" s="1">
        <v>24</v>
      </c>
      <c r="C51" s="5">
        <v>1.68</v>
      </c>
      <c r="D51" s="6">
        <v>23.7</v>
      </c>
      <c r="E51" s="1">
        <v>24.8</v>
      </c>
      <c r="F51" s="1">
        <v>67</v>
      </c>
      <c r="G51" s="1">
        <v>10</v>
      </c>
      <c r="H51" s="1">
        <v>67</v>
      </c>
      <c r="I51" s="1">
        <v>15</v>
      </c>
      <c r="J51" s="1">
        <v>67</v>
      </c>
      <c r="K51" s="1">
        <v>19</v>
      </c>
      <c r="L51" s="1">
        <v>68</v>
      </c>
      <c r="M51" s="1">
        <v>24</v>
      </c>
      <c r="N51" s="1">
        <v>68</v>
      </c>
      <c r="O51" s="1">
        <v>28</v>
      </c>
      <c r="P51" s="1">
        <v>68</v>
      </c>
      <c r="Q51" s="1">
        <v>32</v>
      </c>
      <c r="R51" s="1">
        <v>70</v>
      </c>
      <c r="S51" s="6">
        <v>4.4000000000000004</v>
      </c>
      <c r="T51" s="1">
        <v>1</v>
      </c>
      <c r="U51" s="1">
        <v>36</v>
      </c>
      <c r="V51" s="1" t="s">
        <v>16</v>
      </c>
      <c r="W51" s="1">
        <v>2</v>
      </c>
      <c r="X51" s="1">
        <v>2</v>
      </c>
      <c r="Y51" s="1">
        <v>2</v>
      </c>
      <c r="Z51" s="1">
        <v>2</v>
      </c>
      <c r="AC51" s="1">
        <v>3</v>
      </c>
      <c r="AD51" s="1">
        <v>0</v>
      </c>
      <c r="AE51" s="1">
        <v>3</v>
      </c>
      <c r="AF51" s="1" t="s">
        <v>6</v>
      </c>
      <c r="AG51" s="1">
        <v>2640</v>
      </c>
      <c r="AH51" s="1" t="s">
        <v>140</v>
      </c>
      <c r="AI51" s="1" t="s">
        <v>139</v>
      </c>
      <c r="AJ51" s="1">
        <v>0</v>
      </c>
      <c r="AK51" s="1" t="str" cm="1">
        <f t="array" ref="AK51">_xlfn.IFS(AJ51=0,"sem dor",AJ51&lt;3,"leve",AJ51&lt;8,"moderado",AJ51&gt;7,"grave")</f>
        <v>sem dor</v>
      </c>
    </row>
    <row r="52" spans="1:37" x14ac:dyDescent="0.3">
      <c r="A52" s="1" t="s">
        <v>84</v>
      </c>
      <c r="B52" s="1">
        <v>32</v>
      </c>
      <c r="C52" s="5">
        <v>1.63</v>
      </c>
      <c r="D52" s="6">
        <v>29.4</v>
      </c>
      <c r="E52" s="1">
        <v>30.9</v>
      </c>
      <c r="F52" s="1">
        <v>78</v>
      </c>
      <c r="G52" s="1">
        <v>12</v>
      </c>
      <c r="H52" s="1">
        <v>79</v>
      </c>
      <c r="I52" s="1">
        <v>16</v>
      </c>
      <c r="J52" s="1">
        <v>79</v>
      </c>
      <c r="K52" s="1">
        <v>20</v>
      </c>
      <c r="L52" s="1">
        <v>80</v>
      </c>
      <c r="M52" s="1">
        <v>24</v>
      </c>
      <c r="N52" s="1">
        <v>80</v>
      </c>
      <c r="O52" s="1">
        <v>28</v>
      </c>
      <c r="P52" s="1">
        <v>81</v>
      </c>
      <c r="Q52" s="1">
        <v>32</v>
      </c>
      <c r="R52" s="1">
        <v>82</v>
      </c>
      <c r="S52" s="6">
        <v>5.12</v>
      </c>
      <c r="T52" s="1">
        <v>1</v>
      </c>
      <c r="U52" s="1">
        <v>40</v>
      </c>
      <c r="V52" s="1" t="s">
        <v>85</v>
      </c>
      <c r="W52" s="1">
        <v>2</v>
      </c>
      <c r="X52" s="1">
        <v>2</v>
      </c>
      <c r="Y52" s="1">
        <v>2</v>
      </c>
      <c r="Z52" s="1">
        <v>1</v>
      </c>
      <c r="AA52" s="1" t="s">
        <v>87</v>
      </c>
      <c r="AB52" s="1" t="s">
        <v>37</v>
      </c>
      <c r="AC52" s="1">
        <v>6</v>
      </c>
      <c r="AD52" s="1">
        <v>3</v>
      </c>
      <c r="AE52" s="1">
        <v>3</v>
      </c>
      <c r="AF52" s="1" t="s">
        <v>6</v>
      </c>
      <c r="AG52" s="1">
        <v>2800</v>
      </c>
      <c r="AH52" s="1" t="s">
        <v>140</v>
      </c>
      <c r="AI52" s="1" t="s">
        <v>139</v>
      </c>
      <c r="AJ52" s="1">
        <v>0</v>
      </c>
      <c r="AK52" s="1" t="str" cm="1">
        <f t="array" ref="AK52">_xlfn.IFS(AJ52=0,"sem dor",AJ52&lt;3,"leve",AJ52&lt;8,"moderado",AJ52&gt;7,"grave")</f>
        <v>sem dor</v>
      </c>
    </row>
    <row r="53" spans="1:37" x14ac:dyDescent="0.3">
      <c r="A53" s="1" t="s">
        <v>92</v>
      </c>
      <c r="B53" s="1">
        <v>25</v>
      </c>
      <c r="C53" s="5">
        <v>1.53</v>
      </c>
      <c r="D53" s="6">
        <v>39.700000000000003</v>
      </c>
      <c r="E53" s="1">
        <v>41.9</v>
      </c>
      <c r="F53" s="1">
        <v>93</v>
      </c>
      <c r="G53" s="1">
        <v>12</v>
      </c>
      <c r="H53" s="1">
        <v>94</v>
      </c>
      <c r="I53" s="1">
        <v>16</v>
      </c>
      <c r="J53" s="1">
        <v>95</v>
      </c>
      <c r="K53" s="1">
        <v>20</v>
      </c>
      <c r="L53" s="1">
        <v>96</v>
      </c>
      <c r="M53" s="1">
        <v>24</v>
      </c>
      <c r="N53" s="1">
        <v>97</v>
      </c>
      <c r="O53" s="1">
        <v>30</v>
      </c>
      <c r="P53" s="1">
        <v>97</v>
      </c>
      <c r="Q53" s="1">
        <v>36</v>
      </c>
      <c r="R53" s="1">
        <v>98</v>
      </c>
      <c r="S53" s="6">
        <v>5.37</v>
      </c>
      <c r="T53" s="1">
        <v>1</v>
      </c>
      <c r="U53" s="1">
        <v>37</v>
      </c>
      <c r="V53" s="1" t="s">
        <v>50</v>
      </c>
      <c r="W53" s="1">
        <v>2</v>
      </c>
      <c r="X53" s="1">
        <v>2</v>
      </c>
      <c r="Y53" s="1">
        <v>2</v>
      </c>
      <c r="Z53" s="1">
        <v>1</v>
      </c>
      <c r="AA53" s="1" t="s">
        <v>17</v>
      </c>
      <c r="AB53" s="1" t="s">
        <v>37</v>
      </c>
      <c r="AC53" s="1">
        <v>1</v>
      </c>
      <c r="AD53" s="1">
        <v>0</v>
      </c>
      <c r="AE53" s="1">
        <v>1</v>
      </c>
      <c r="AF53" s="1" t="s">
        <v>3</v>
      </c>
      <c r="AG53" s="1">
        <v>3200</v>
      </c>
      <c r="AH53" s="1" t="s">
        <v>140</v>
      </c>
      <c r="AI53" s="1" t="s">
        <v>139</v>
      </c>
      <c r="AJ53" s="1">
        <v>0</v>
      </c>
      <c r="AK53" s="1" t="str" cm="1">
        <f t="array" ref="AK53">_xlfn.IFS(AJ53=0,"sem dor",AJ53&lt;3,"leve",AJ53&lt;8,"moderado",AJ53&gt;7,"grave")</f>
        <v>sem dor</v>
      </c>
    </row>
    <row r="54" spans="1:37" x14ac:dyDescent="0.3">
      <c r="A54" s="1" t="s">
        <v>96</v>
      </c>
      <c r="B54" s="1">
        <v>37</v>
      </c>
      <c r="C54" s="5">
        <v>1.69</v>
      </c>
      <c r="D54" s="6">
        <v>20.7</v>
      </c>
      <c r="E54" s="1">
        <v>25.6</v>
      </c>
      <c r="F54" s="1">
        <v>59</v>
      </c>
      <c r="G54" s="1">
        <v>12</v>
      </c>
      <c r="H54" s="1">
        <v>62</v>
      </c>
      <c r="I54" s="1">
        <v>16</v>
      </c>
      <c r="J54" s="1">
        <v>66</v>
      </c>
      <c r="K54" s="1">
        <v>20</v>
      </c>
      <c r="L54" s="1">
        <v>68</v>
      </c>
      <c r="M54" s="1">
        <v>26</v>
      </c>
      <c r="N54" s="1">
        <v>69</v>
      </c>
      <c r="O54" s="1">
        <v>30</v>
      </c>
      <c r="P54" s="1">
        <v>70</v>
      </c>
      <c r="Q54" s="1">
        <v>34</v>
      </c>
      <c r="R54" s="1">
        <v>73</v>
      </c>
      <c r="S54" s="6">
        <v>23.7</v>
      </c>
      <c r="T54" s="1">
        <v>1</v>
      </c>
      <c r="U54" s="1">
        <v>39</v>
      </c>
      <c r="V54" s="1" t="s">
        <v>93</v>
      </c>
      <c r="W54" s="1">
        <v>3</v>
      </c>
      <c r="X54" s="1">
        <v>2</v>
      </c>
      <c r="Y54" s="1">
        <v>2</v>
      </c>
      <c r="Z54" s="1">
        <v>1</v>
      </c>
      <c r="AA54" s="1" t="s">
        <v>94</v>
      </c>
      <c r="AB54" s="1" t="s">
        <v>95</v>
      </c>
      <c r="AC54" s="1">
        <v>1</v>
      </c>
      <c r="AD54" s="1">
        <v>0</v>
      </c>
      <c r="AE54" s="1">
        <v>1</v>
      </c>
      <c r="AF54" s="1" t="s">
        <v>3</v>
      </c>
      <c r="AG54" s="1">
        <v>3780</v>
      </c>
      <c r="AH54" s="1" t="s">
        <v>140</v>
      </c>
      <c r="AI54" s="1" t="s">
        <v>139</v>
      </c>
      <c r="AJ54" s="1">
        <v>0</v>
      </c>
      <c r="AK54" s="1" t="str" cm="1">
        <f t="array" ref="AK54">_xlfn.IFS(AJ54=0,"sem dor",AJ54&lt;3,"leve",AJ54&lt;8,"moderado",AJ54&gt;7,"grave")</f>
        <v>sem dor</v>
      </c>
    </row>
    <row r="55" spans="1:37" x14ac:dyDescent="0.3">
      <c r="AG55" s="7" t="s">
        <v>143</v>
      </c>
      <c r="AH55" s="8">
        <f>COUNTIF(AH2:AH54,"lombar")/53*100</f>
        <v>77.358490566037744</v>
      </c>
      <c r="AJ55" s="7" t="s">
        <v>144</v>
      </c>
      <c r="AK55" s="8">
        <f>COUNTIF(AK2:AK54,"moderado")/53*100</f>
        <v>73.584905660377359</v>
      </c>
    </row>
    <row r="56" spans="1:37" x14ac:dyDescent="0.3">
      <c r="S56" s="6"/>
      <c r="AG56" s="7" t="s">
        <v>146</v>
      </c>
      <c r="AH56" s="8">
        <f>COUNTIF(AH2:AH54,"sem dor")/53*100</f>
        <v>22.641509433962266</v>
      </c>
      <c r="AJ56" s="7" t="s">
        <v>145</v>
      </c>
      <c r="AK56" s="8">
        <f>COUNTIF(AK2:AK54,"grave")/53*100</f>
        <v>3.7735849056603774</v>
      </c>
    </row>
    <row r="57" spans="1:37" x14ac:dyDescent="0.3">
      <c r="S57" s="6"/>
      <c r="AH57" s="8">
        <f>SUM(AH55:AH56)</f>
        <v>100.00000000000001</v>
      </c>
      <c r="AJ57" s="7" t="s">
        <v>146</v>
      </c>
      <c r="AK57" s="8">
        <f>COUNTIF(AK2:AK54,"sem dor")/53*100</f>
        <v>22.641509433962266</v>
      </c>
    </row>
    <row r="58" spans="1:37" x14ac:dyDescent="0.3">
      <c r="AK58" s="8">
        <f>SUM(AK55:AK57)</f>
        <v>100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Colombo de Souza</dc:creator>
  <cp:lastModifiedBy>Saulo Gil</cp:lastModifiedBy>
  <dcterms:created xsi:type="dcterms:W3CDTF">2024-04-30T12:58:09Z</dcterms:created>
  <dcterms:modified xsi:type="dcterms:W3CDTF">2024-08-09T21:10:29Z</dcterms:modified>
</cp:coreProperties>
</file>