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504" windowWidth="8316" windowHeight="4716"/>
  </bookViews>
  <sheets>
    <sheet name="Market tests" sheetId="1" r:id="rId1"/>
    <sheet name="Matching test1" sheetId="2" r:id="rId2"/>
    <sheet name="Matching test2" sheetId="3" r:id="rId3"/>
    <sheet name="Matching test3" sheetId="4" r:id="rId4"/>
    <sheet name="Matching test4" sheetId="5" r:id="rId5"/>
    <sheet name="Matching test5" sheetId="6" r:id="rId6"/>
  </sheets>
  <calcPr calcId="145621" calcMode="manual"/>
</workbook>
</file>

<file path=xl/calcChain.xml><?xml version="1.0" encoding="utf-8"?>
<calcChain xmlns="http://schemas.openxmlformats.org/spreadsheetml/2006/main">
  <c r="K11" i="6" l="1"/>
  <c r="J11" i="6"/>
  <c r="I11" i="6"/>
  <c r="H11" i="6"/>
  <c r="G11" i="6"/>
  <c r="E11" i="6"/>
  <c r="D11" i="6"/>
  <c r="B11" i="6"/>
  <c r="L11" i="6" s="1"/>
  <c r="L12" i="6" s="1"/>
  <c r="K10" i="6"/>
  <c r="J10" i="6"/>
  <c r="G10" i="6"/>
  <c r="F10" i="6"/>
  <c r="C10" i="6"/>
  <c r="B10" i="6"/>
  <c r="K9" i="6"/>
  <c r="J9" i="6"/>
  <c r="I9" i="6"/>
  <c r="H9" i="6"/>
  <c r="G9" i="6"/>
  <c r="F9" i="6"/>
  <c r="E9" i="6"/>
  <c r="D9" i="6"/>
  <c r="C9" i="6"/>
  <c r="B9" i="6"/>
  <c r="L9" i="6" s="1"/>
  <c r="K8" i="6"/>
  <c r="J8" i="6"/>
  <c r="I8" i="6"/>
  <c r="I10" i="6" s="1"/>
  <c r="H8" i="6"/>
  <c r="H10" i="6" s="1"/>
  <c r="G8" i="6"/>
  <c r="F8" i="6"/>
  <c r="E8" i="6"/>
  <c r="E10" i="6" s="1"/>
  <c r="D8" i="6"/>
  <c r="L8" i="6" s="1"/>
  <c r="L10" i="6" s="1"/>
  <c r="C8" i="6"/>
  <c r="B8" i="6"/>
  <c r="L7" i="6"/>
  <c r="K21" i="5"/>
  <c r="J21" i="5"/>
  <c r="H21" i="5"/>
  <c r="G21" i="5"/>
  <c r="F21" i="5"/>
  <c r="E21" i="5"/>
  <c r="D21" i="5"/>
  <c r="C21" i="5"/>
  <c r="B21" i="5"/>
  <c r="L21" i="5" s="1"/>
  <c r="L22" i="5" s="1"/>
  <c r="K20" i="5"/>
  <c r="H20" i="5"/>
  <c r="G20" i="5"/>
  <c r="D20" i="5"/>
  <c r="C20" i="5"/>
  <c r="K19" i="5"/>
  <c r="J19" i="5"/>
  <c r="I19" i="5"/>
  <c r="H19" i="5"/>
  <c r="G19" i="5"/>
  <c r="F19" i="5"/>
  <c r="E19" i="5"/>
  <c r="D19" i="5"/>
  <c r="C19" i="5"/>
  <c r="B19" i="5"/>
  <c r="L19" i="5" s="1"/>
  <c r="K18" i="5"/>
  <c r="J18" i="5"/>
  <c r="J20" i="5" s="1"/>
  <c r="I18" i="5"/>
  <c r="I20" i="5" s="1"/>
  <c r="H18" i="5"/>
  <c r="G18" i="5"/>
  <c r="F18" i="5"/>
  <c r="F20" i="5" s="1"/>
  <c r="E18" i="5"/>
  <c r="E20" i="5" s="1"/>
  <c r="D18" i="5"/>
  <c r="C18" i="5"/>
  <c r="B18" i="5"/>
  <c r="B20" i="5" s="1"/>
  <c r="L17" i="5"/>
  <c r="K15" i="4"/>
  <c r="I15" i="4"/>
  <c r="H15" i="4"/>
  <c r="G15" i="4"/>
  <c r="F15" i="4"/>
  <c r="E15" i="4"/>
  <c r="D15" i="4"/>
  <c r="C15" i="4"/>
  <c r="B15" i="4"/>
  <c r="L15" i="4" s="1"/>
  <c r="L16" i="4" s="1"/>
  <c r="I14" i="4"/>
  <c r="H14" i="4"/>
  <c r="E14" i="4"/>
  <c r="D14" i="4"/>
  <c r="K13" i="4"/>
  <c r="J13" i="4"/>
  <c r="I13" i="4"/>
  <c r="H13" i="4"/>
  <c r="G13" i="4"/>
  <c r="F13" i="4"/>
  <c r="E13" i="4"/>
  <c r="D13" i="4"/>
  <c r="C13" i="4"/>
  <c r="L13" i="4" s="1"/>
  <c r="B13" i="4"/>
  <c r="K12" i="4"/>
  <c r="K14" i="4" s="1"/>
  <c r="J12" i="4"/>
  <c r="J14" i="4" s="1"/>
  <c r="I12" i="4"/>
  <c r="H12" i="4"/>
  <c r="G12" i="4"/>
  <c r="G14" i="4" s="1"/>
  <c r="F12" i="4"/>
  <c r="F14" i="4" s="1"/>
  <c r="E12" i="4"/>
  <c r="D12" i="4"/>
  <c r="C12" i="4"/>
  <c r="C14" i="4" s="1"/>
  <c r="B12" i="4"/>
  <c r="B14" i="4" s="1"/>
  <c r="L11" i="4"/>
  <c r="K24" i="3"/>
  <c r="J24" i="3"/>
  <c r="I24" i="3"/>
  <c r="H24" i="3"/>
  <c r="F24" i="3"/>
  <c r="E24" i="3"/>
  <c r="D24" i="3"/>
  <c r="C24" i="3"/>
  <c r="B24" i="3"/>
  <c r="L24" i="3" s="1"/>
  <c r="L25" i="3" s="1"/>
  <c r="J23" i="3"/>
  <c r="I23" i="3"/>
  <c r="F23" i="3"/>
  <c r="E23" i="3"/>
  <c r="B23" i="3"/>
  <c r="K22" i="3"/>
  <c r="J22" i="3"/>
  <c r="I22" i="3"/>
  <c r="H22" i="3"/>
  <c r="G22" i="3"/>
  <c r="F22" i="3"/>
  <c r="E22" i="3"/>
  <c r="D22" i="3"/>
  <c r="L22" i="3" s="1"/>
  <c r="C22" i="3"/>
  <c r="B22" i="3"/>
  <c r="K21" i="3"/>
  <c r="K23" i="3" s="1"/>
  <c r="J21" i="3"/>
  <c r="I21" i="3"/>
  <c r="H21" i="3"/>
  <c r="H23" i="3" s="1"/>
  <c r="G21" i="3"/>
  <c r="G23" i="3" s="1"/>
  <c r="F21" i="3"/>
  <c r="E21" i="3"/>
  <c r="D21" i="3"/>
  <c r="D23" i="3" s="1"/>
  <c r="C21" i="3"/>
  <c r="C23" i="3" s="1"/>
  <c r="B21" i="3"/>
  <c r="L20" i="3"/>
  <c r="J25" i="2"/>
  <c r="I25" i="2"/>
  <c r="H25" i="2"/>
  <c r="F25" i="2"/>
  <c r="E25" i="2"/>
  <c r="D25" i="2"/>
  <c r="C25" i="2"/>
  <c r="B25" i="2"/>
  <c r="K25" i="2" s="1"/>
  <c r="K26" i="2" s="1"/>
  <c r="J23" i="2"/>
  <c r="I23" i="2"/>
  <c r="H23" i="2"/>
  <c r="G23" i="2"/>
  <c r="F23" i="2"/>
  <c r="E23" i="2"/>
  <c r="D23" i="2"/>
  <c r="C23" i="2"/>
  <c r="B23" i="2"/>
  <c r="K23" i="2" s="1"/>
  <c r="J22" i="2"/>
  <c r="J24" i="2" s="1"/>
  <c r="I22" i="2"/>
  <c r="I24" i="2" s="1"/>
  <c r="H22" i="2"/>
  <c r="H24" i="2" s="1"/>
  <c r="G22" i="2"/>
  <c r="G24" i="2" s="1"/>
  <c r="F22" i="2"/>
  <c r="F24" i="2" s="1"/>
  <c r="E22" i="2"/>
  <c r="E24" i="2" s="1"/>
  <c r="D22" i="2"/>
  <c r="D24" i="2" s="1"/>
  <c r="C22" i="2"/>
  <c r="C24" i="2" s="1"/>
  <c r="B22" i="2"/>
  <c r="K22" i="2" s="1"/>
  <c r="K24" i="2" s="1"/>
  <c r="K21" i="2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P177" i="1"/>
  <c r="P179" i="1" s="1"/>
  <c r="O177" i="1"/>
  <c r="O179" i="1" s="1"/>
  <c r="N177" i="1"/>
  <c r="N179" i="1" s="1"/>
  <c r="M177" i="1"/>
  <c r="M179" i="1" s="1"/>
  <c r="L177" i="1"/>
  <c r="L179" i="1" s="1"/>
  <c r="K177" i="1"/>
  <c r="K179" i="1" s="1"/>
  <c r="J177" i="1"/>
  <c r="J179" i="1" s="1"/>
  <c r="I177" i="1"/>
  <c r="I179" i="1" s="1"/>
  <c r="H177" i="1"/>
  <c r="H179" i="1" s="1"/>
  <c r="G177" i="1"/>
  <c r="G179" i="1" s="1"/>
  <c r="F177" i="1"/>
  <c r="F179" i="1" s="1"/>
  <c r="E177" i="1"/>
  <c r="D177" i="1"/>
  <c r="D179" i="1" s="1"/>
  <c r="C177" i="1"/>
  <c r="C179" i="1" s="1"/>
  <c r="B177" i="1"/>
  <c r="Q176" i="1"/>
  <c r="Q180" i="1" l="1"/>
  <c r="Q181" i="1" s="1"/>
  <c r="E179" i="1"/>
  <c r="Q178" i="1"/>
  <c r="Q177" i="1"/>
  <c r="L21" i="3"/>
  <c r="L23" i="3" s="1"/>
  <c r="B24" i="2"/>
  <c r="L12" i="4"/>
  <c r="L14" i="4" s="1"/>
  <c r="D10" i="6"/>
  <c r="B179" i="1"/>
  <c r="Q179" i="1" s="1"/>
  <c r="L18" i="5"/>
  <c r="L20" i="5" s="1"/>
</calcChain>
</file>

<file path=xl/sharedStrings.xml><?xml version="1.0" encoding="utf-8"?>
<sst xmlns="http://schemas.openxmlformats.org/spreadsheetml/2006/main" count="816" uniqueCount="577">
  <si>
    <t>Timestamp</t>
  </si>
  <si>
    <t>Earphones</t>
  </si>
  <si>
    <t>iOS App Development for Dummies</t>
  </si>
  <si>
    <t>McGill24 Beanie</t>
  </si>
  <si>
    <t>Wallet</t>
  </si>
  <si>
    <t>Bottle Opener</t>
  </si>
  <si>
    <t>Mini Stool</t>
  </si>
  <si>
    <t>Desk Lamp</t>
  </si>
  <si>
    <t>Cushions</t>
  </si>
  <si>
    <t>Satellite Chair</t>
  </si>
  <si>
    <t>Desk Chair</t>
  </si>
  <si>
    <t>T-fal Pan</t>
  </si>
  <si>
    <t>Dinner Set</t>
  </si>
  <si>
    <t>French Press</t>
  </si>
  <si>
    <t>Espresso Set</t>
  </si>
  <si>
    <t>Fan</t>
  </si>
  <si>
    <t>Last Name</t>
  </si>
  <si>
    <t>First Name</t>
  </si>
  <si>
    <t>Email Address</t>
  </si>
  <si>
    <t>Would you like to know if you have the opportunity to buy any of these items for less than you are willing to spend?</t>
  </si>
  <si>
    <t>Which school do/did you attend?</t>
  </si>
  <si>
    <t>Struthers</t>
  </si>
  <si>
    <t>Tristan</t>
  </si>
  <si>
    <t>tristan.struthers@mail.mcgill.ca</t>
  </si>
  <si>
    <t>Sure!</t>
  </si>
  <si>
    <t>Jahchan</t>
  </si>
  <si>
    <t>John</t>
  </si>
  <si>
    <t>johnjahchan.ic@gmail.com</t>
  </si>
  <si>
    <t>No thanks</t>
  </si>
  <si>
    <t>Kaiser</t>
  </si>
  <si>
    <t>Sean</t>
  </si>
  <si>
    <t>sean.kaiser@eatappetite.com</t>
  </si>
  <si>
    <t>David</t>
  </si>
  <si>
    <t>McCusty</t>
  </si>
  <si>
    <t>pmplmus167@gmail.com</t>
  </si>
  <si>
    <t>Desloges</t>
  </si>
  <si>
    <t>Isabelle</t>
  </si>
  <si>
    <t>isabelle.desloges@mail.mcgill.ca</t>
  </si>
  <si>
    <t>Bridi</t>
  </si>
  <si>
    <t>Paul</t>
  </si>
  <si>
    <t>paulbridi@gmail.com</t>
  </si>
  <si>
    <t>Aternali</t>
  </si>
  <si>
    <t>Andrea</t>
  </si>
  <si>
    <t>andrea.aternali@live.ca</t>
  </si>
  <si>
    <t>Zetler</t>
  </si>
  <si>
    <t>Saul</t>
  </si>
  <si>
    <t>saul.zetler@mail.mcgill.ca</t>
  </si>
  <si>
    <t>Galinyte</t>
  </si>
  <si>
    <t>Goda</t>
  </si>
  <si>
    <t>Godagalinyte@gmail.com</t>
  </si>
  <si>
    <t>Kim</t>
  </si>
  <si>
    <t>Andrew</t>
  </si>
  <si>
    <t>kandrew2015@gmail.com</t>
  </si>
  <si>
    <t xml:space="preserve">Taubenblatt </t>
  </si>
  <si>
    <t xml:space="preserve">Benji </t>
  </si>
  <si>
    <t>Benjamin.Taubenblatt@mail.mcgill.ca</t>
  </si>
  <si>
    <t>Gavita</t>
  </si>
  <si>
    <t>Alexia</t>
  </si>
  <si>
    <t>alexia.gav@hotmail.com</t>
  </si>
  <si>
    <t>Dibirov</t>
  </si>
  <si>
    <t>Ibragim</t>
  </si>
  <si>
    <t>Ibragim.dibirov@mail.mcgill.ca</t>
  </si>
  <si>
    <t>Tseng</t>
  </si>
  <si>
    <t>Ashley</t>
  </si>
  <si>
    <t>Ashley.tseng.23@gmail.com</t>
  </si>
  <si>
    <t>Bendine</t>
  </si>
  <si>
    <t>Elsa</t>
  </si>
  <si>
    <t>elsa.bendine@free.fr</t>
  </si>
  <si>
    <t>Cruickshank</t>
  </si>
  <si>
    <t>Madeleine</t>
  </si>
  <si>
    <t>madeleine.cruickshank@mail.mcgill.ca</t>
  </si>
  <si>
    <t>Shen</t>
  </si>
  <si>
    <t>Connie</t>
  </si>
  <si>
    <t>connie.shen@mail.mcgill.ca</t>
  </si>
  <si>
    <t>Thistle</t>
  </si>
  <si>
    <t>Laura</t>
  </si>
  <si>
    <t>laurathistle24@gmail.com</t>
  </si>
  <si>
    <t>tanna</t>
  </si>
  <si>
    <t>neil</t>
  </si>
  <si>
    <t>neil.tanna@mail.mcgill.ca</t>
  </si>
  <si>
    <t>Wijaya</t>
  </si>
  <si>
    <t>Grace</t>
  </si>
  <si>
    <t>Grace.wijaya@mail.mcgill.ca</t>
  </si>
  <si>
    <t>Hewgill</t>
  </si>
  <si>
    <t>Shannon</t>
  </si>
  <si>
    <t xml:space="preserve">shannonhewgill@gmail.c </t>
  </si>
  <si>
    <t>Maranda</t>
  </si>
  <si>
    <t>J</t>
  </si>
  <si>
    <t>Thelump_94@hotmail.com</t>
  </si>
  <si>
    <t>Oledan</t>
  </si>
  <si>
    <t>Jab</t>
  </si>
  <si>
    <t>jan.oledan@gmail.com</t>
  </si>
  <si>
    <t>Leclercq</t>
  </si>
  <si>
    <t>Alice</t>
  </si>
  <si>
    <t>alice.leclercq@mail.mcgill.ca</t>
  </si>
  <si>
    <t>Scott</t>
  </si>
  <si>
    <t>Drew</t>
  </si>
  <si>
    <t>ascott418@gmail.com</t>
  </si>
  <si>
    <t>O'Brien</t>
  </si>
  <si>
    <t xml:space="preserve">Allison </t>
  </si>
  <si>
    <t>allison.obrien1712@gmail.com</t>
  </si>
  <si>
    <t>Elliott</t>
  </si>
  <si>
    <t>Sarah</t>
  </si>
  <si>
    <t>sarah.elliott@mail.mcgill.ca</t>
  </si>
  <si>
    <t xml:space="preserve">Iris </t>
  </si>
  <si>
    <t>kjw1222@gmail.com</t>
  </si>
  <si>
    <t>Coulombe</t>
  </si>
  <si>
    <t>Claudie</t>
  </si>
  <si>
    <t>Claudie.coulombe@hotmail.com</t>
  </si>
  <si>
    <t>Novack</t>
  </si>
  <si>
    <t>Kaylee</t>
  </si>
  <si>
    <t>kayleenovack@gmail.com</t>
  </si>
  <si>
    <t>Jin Sung</t>
  </si>
  <si>
    <t>jin.sung.kim2@gmail.com</t>
  </si>
  <si>
    <t>Haddad</t>
  </si>
  <si>
    <t>Nour</t>
  </si>
  <si>
    <t>haddadnour@hotmail.com</t>
  </si>
  <si>
    <t>An</t>
  </si>
  <si>
    <t>Alis</t>
  </si>
  <si>
    <t>aliceslaughs@gmail.com</t>
  </si>
  <si>
    <t xml:space="preserve">Milan </t>
  </si>
  <si>
    <t>Singh</t>
  </si>
  <si>
    <t xml:space="preserve">Milanprsingh1@gmail.com </t>
  </si>
  <si>
    <t>Nychuk</t>
  </si>
  <si>
    <t>Breanne</t>
  </si>
  <si>
    <t>breanne.nychuk@mail.mcgill.ca</t>
  </si>
  <si>
    <t>Hicks</t>
  </si>
  <si>
    <t xml:space="preserve">Milo </t>
  </si>
  <si>
    <t xml:space="preserve">milomhicks@gmail.com </t>
  </si>
  <si>
    <t>Gough</t>
  </si>
  <si>
    <t>Douglas</t>
  </si>
  <si>
    <t>doug1113@hotmail.com</t>
  </si>
  <si>
    <t>Dima</t>
  </si>
  <si>
    <t>Unami</t>
  </si>
  <si>
    <t>ubdima95@gmail.com</t>
  </si>
  <si>
    <t>Nakamura</t>
  </si>
  <si>
    <t>Kristie</t>
  </si>
  <si>
    <t>kristienak@gmail.com</t>
  </si>
  <si>
    <t>McGinn</t>
  </si>
  <si>
    <t>Rachel</t>
  </si>
  <si>
    <t>rachelmcginn17@gmail.com</t>
  </si>
  <si>
    <t>Guan</t>
  </si>
  <si>
    <t>Iline</t>
  </si>
  <si>
    <t>ilineguan@gmail.com</t>
  </si>
  <si>
    <t>Quinn</t>
  </si>
  <si>
    <t>Willson</t>
  </si>
  <si>
    <t>Quinn.willson@mail.mcgill.ca</t>
  </si>
  <si>
    <t>MULLER</t>
  </si>
  <si>
    <t>Maud</t>
  </si>
  <si>
    <t>maud.muller@gmail.com</t>
  </si>
  <si>
    <t>Begin</t>
  </si>
  <si>
    <t>Rafaelle</t>
  </si>
  <si>
    <t>rafybegin@hotmail.com</t>
  </si>
  <si>
    <t>Medouar</t>
  </si>
  <si>
    <t>Abdeslam</t>
  </si>
  <si>
    <t>abdes_69@hotmail.com</t>
  </si>
  <si>
    <t>Desharnais</t>
  </si>
  <si>
    <t>Valérie</t>
  </si>
  <si>
    <t>valerie.desharnais@sympatico.ca</t>
  </si>
  <si>
    <t>Kurtidis</t>
  </si>
  <si>
    <t>Maria</t>
  </si>
  <si>
    <t>Mariakurtidis@gmail.com</t>
  </si>
  <si>
    <t>Nava Bello</t>
  </si>
  <si>
    <t>Mara</t>
  </si>
  <si>
    <t xml:space="preserve">navabello.m@gmail.com </t>
  </si>
  <si>
    <t>Dewan</t>
  </si>
  <si>
    <t>Kanika</t>
  </si>
  <si>
    <t>kanika.dewan@mail.mcgill.ca</t>
  </si>
  <si>
    <t xml:space="preserve">Noseworthy </t>
  </si>
  <si>
    <t>Megan</t>
  </si>
  <si>
    <t>megan.noseworthy@gmail.com</t>
  </si>
  <si>
    <t>Cole</t>
  </si>
  <si>
    <t>Levi</t>
  </si>
  <si>
    <t>levixcole@gmail.com</t>
  </si>
  <si>
    <t>Corey</t>
  </si>
  <si>
    <t>Miles</t>
  </si>
  <si>
    <t>corey.miles@mail.mcgill.ca</t>
  </si>
  <si>
    <t>Cebryk</t>
  </si>
  <si>
    <t>Laurissa</t>
  </si>
  <si>
    <t>LCebryk3@gmail.com</t>
  </si>
  <si>
    <t>kristina</t>
  </si>
  <si>
    <t>beliveau</t>
  </si>
  <si>
    <t>k_greatwhite@hotmail.com</t>
  </si>
  <si>
    <t>Hofing</t>
  </si>
  <si>
    <t>Kayanna</t>
  </si>
  <si>
    <t>Kayannah@hotmail.com</t>
  </si>
  <si>
    <t>Lau</t>
  </si>
  <si>
    <t>Chloe</t>
  </si>
  <si>
    <t>chloe.lau@mail.mcgill.ca</t>
  </si>
  <si>
    <t>Cohen</t>
  </si>
  <si>
    <t>Daniel</t>
  </si>
  <si>
    <t>d_cohen18@hotmail.com</t>
  </si>
  <si>
    <t>Fernandez</t>
  </si>
  <si>
    <t>Maripaz</t>
  </si>
  <si>
    <t>maripaz@2106.com</t>
  </si>
  <si>
    <t>Pouliot</t>
  </si>
  <si>
    <t xml:space="preserve">Chloé </t>
  </si>
  <si>
    <t>oppossum@live.ca</t>
  </si>
  <si>
    <t>Ferrar</t>
  </si>
  <si>
    <t>Saskia</t>
  </si>
  <si>
    <t>Saskia.ferrar@gmail.com</t>
  </si>
  <si>
    <t>d'Amore</t>
  </si>
  <si>
    <t>Raffaello</t>
  </si>
  <si>
    <t>Raffaello.fasanelladamore@mail.mcgill.ca</t>
  </si>
  <si>
    <t>Dong</t>
  </si>
  <si>
    <t>Ha</t>
  </si>
  <si>
    <t>ha.dong@mail.mcgill.ca</t>
  </si>
  <si>
    <t>Perkins</t>
  </si>
  <si>
    <t>Alyssa</t>
  </si>
  <si>
    <t>alyssa-perkins@hotmail.com</t>
  </si>
  <si>
    <t>Prevost-Manuel</t>
  </si>
  <si>
    <t>Jade</t>
  </si>
  <si>
    <t>jade.prevost-manuel@mail.mcgill.ca</t>
  </si>
  <si>
    <t xml:space="preserve">Bobbie </t>
  </si>
  <si>
    <t>Gaucher</t>
  </si>
  <si>
    <t>Bobbie.gaucher@mail.mcgill.ca</t>
  </si>
  <si>
    <t xml:space="preserve">Markel </t>
  </si>
  <si>
    <t xml:space="preserve">Harley </t>
  </si>
  <si>
    <t xml:space="preserve">harley_markel@hotmail.com </t>
  </si>
  <si>
    <t>Daoglio</t>
  </si>
  <si>
    <t>Benoit</t>
  </si>
  <si>
    <t>benoitdaoglio@gmail.com</t>
  </si>
  <si>
    <t>Mantel</t>
  </si>
  <si>
    <t>Heather</t>
  </si>
  <si>
    <t xml:space="preserve">heatherashlynmantel@gmail.com </t>
  </si>
  <si>
    <t>Markwick</t>
  </si>
  <si>
    <t>Karen</t>
  </si>
  <si>
    <t>karen.markwick@gmail.com</t>
  </si>
  <si>
    <t>Seo</t>
  </si>
  <si>
    <t>Lydia</t>
  </si>
  <si>
    <t>lydiaseo11@yahoo.ca</t>
  </si>
  <si>
    <t>Boutin-Bourque</t>
  </si>
  <si>
    <t>Michaela</t>
  </si>
  <si>
    <t>michaela.bourque@hotmail.com</t>
  </si>
  <si>
    <t>zeighami</t>
  </si>
  <si>
    <t>yashar</t>
  </si>
  <si>
    <t>y.zeighami@gmail.com</t>
  </si>
  <si>
    <t>Wang</t>
  </si>
  <si>
    <t>Catherine</t>
  </si>
  <si>
    <t>cathwangc@gmail.com</t>
  </si>
  <si>
    <t>Stokes</t>
  </si>
  <si>
    <t>Tyrel</t>
  </si>
  <si>
    <t>Tstokesy18@gmail.com</t>
  </si>
  <si>
    <t>Zhang</t>
  </si>
  <si>
    <t>Yifan</t>
  </si>
  <si>
    <t>yifan.zhang2@mail.mcgill.ca</t>
  </si>
  <si>
    <t>Bossaer</t>
  </si>
  <si>
    <t>Spencer</t>
  </si>
  <si>
    <t>spencer.bossaer@gmail.com</t>
  </si>
  <si>
    <t>Wan chun wah</t>
  </si>
  <si>
    <t>Celina</t>
  </si>
  <si>
    <t>cgwcw@hotmail.com</t>
  </si>
  <si>
    <t>Simpson</t>
  </si>
  <si>
    <t>S</t>
  </si>
  <si>
    <t>ssimpson@tcd.ie</t>
  </si>
  <si>
    <t>Noun</t>
  </si>
  <si>
    <t>Farah</t>
  </si>
  <si>
    <t>farah-noun@hotmail.com</t>
  </si>
  <si>
    <t>Bunce</t>
  </si>
  <si>
    <t>Anna</t>
  </si>
  <si>
    <t>anna@annabunce.com</t>
  </si>
  <si>
    <t>Briey</t>
  </si>
  <si>
    <t>Eloise</t>
  </si>
  <si>
    <t>Ebriey@gmail.com</t>
  </si>
  <si>
    <t>Zalouk</t>
  </si>
  <si>
    <t>Marwan</t>
  </si>
  <si>
    <t>marwan.zalouk@mail.mcgill.ca</t>
  </si>
  <si>
    <t>macridis</t>
  </si>
  <si>
    <t>pierre-laurent</t>
  </si>
  <si>
    <t>macridis@laposte.net</t>
  </si>
  <si>
    <t>Wong</t>
  </si>
  <si>
    <t>Alex</t>
  </si>
  <si>
    <t>Alexander.wong4@mail.mcgill.ca</t>
  </si>
  <si>
    <t>Lee</t>
  </si>
  <si>
    <t>Jinny</t>
  </si>
  <si>
    <t>yejinlee781@gmail.com</t>
  </si>
  <si>
    <t xml:space="preserve">Gauthier </t>
  </si>
  <si>
    <t xml:space="preserve">Mercedes </t>
  </si>
  <si>
    <t xml:space="preserve">mercedes.gauthier@mail.mcgill.ca </t>
  </si>
  <si>
    <t>Nebesio</t>
  </si>
  <si>
    <t>Nestor</t>
  </si>
  <si>
    <t>nestor.nebesio@mail.mcgill.ca</t>
  </si>
  <si>
    <t>Fashola</t>
  </si>
  <si>
    <t>Nike</t>
  </si>
  <si>
    <t>nikefash97@gmail.com</t>
  </si>
  <si>
    <t>Web</t>
  </si>
  <si>
    <t>Masha</t>
  </si>
  <si>
    <t>plathimon@gmail.com</t>
  </si>
  <si>
    <t>abi</t>
  </si>
  <si>
    <t>kan</t>
  </si>
  <si>
    <t>abi.91@live.ca</t>
  </si>
  <si>
    <t>White</t>
  </si>
  <si>
    <t>Giovahann</t>
  </si>
  <si>
    <t>giovahann.white@mail.mcgill.ca</t>
  </si>
  <si>
    <t>Hacker</t>
  </si>
  <si>
    <t>Emily</t>
  </si>
  <si>
    <t>ehacker13@gmail.com</t>
  </si>
  <si>
    <t>Chung</t>
  </si>
  <si>
    <t>Kelly</t>
  </si>
  <si>
    <t>kelly.chung@mail.mcgill.ca</t>
  </si>
  <si>
    <t>morita</t>
  </si>
  <si>
    <t>lena</t>
  </si>
  <si>
    <t>m2lena@gmail.com</t>
  </si>
  <si>
    <t>Schreier</t>
  </si>
  <si>
    <t>Dickface</t>
  </si>
  <si>
    <t>n.schreier2@gmail.com</t>
  </si>
  <si>
    <t xml:space="preserve">Vignesh </t>
  </si>
  <si>
    <t xml:space="preserve">Pushparaj </t>
  </si>
  <si>
    <t>vigneshpushparaj97@gmail.com</t>
  </si>
  <si>
    <t>Estalella</t>
  </si>
  <si>
    <t>Juan</t>
  </si>
  <si>
    <t>juan.estalella@yahoo.es</t>
  </si>
  <si>
    <t>Madelaine</t>
  </si>
  <si>
    <t>Thomas</t>
  </si>
  <si>
    <t>Madelaine.Thomas@hotmail.com</t>
  </si>
  <si>
    <t>Supino</t>
  </si>
  <si>
    <t>supino_tristan@hotmail.com</t>
  </si>
  <si>
    <t>Dani</t>
  </si>
  <si>
    <t>Bulsara</t>
  </si>
  <si>
    <t>Danibulsara5@gmail.com</t>
  </si>
  <si>
    <t>Perisic</t>
  </si>
  <si>
    <t>Ivana</t>
  </si>
  <si>
    <t>ivanaa.perisic@gmail.com</t>
  </si>
  <si>
    <t>Li</t>
  </si>
  <si>
    <t>Qiang (Rock)</t>
  </si>
  <si>
    <t>canadiantino@hotmail.com</t>
  </si>
  <si>
    <t>Tong</t>
  </si>
  <si>
    <t>Andrea.tong@mail.utoronto.ca</t>
  </si>
  <si>
    <t xml:space="preserve">Lin </t>
  </si>
  <si>
    <t>Jie</t>
  </si>
  <si>
    <t>Jie-lin22@hotmail.com</t>
  </si>
  <si>
    <t>Ng</t>
  </si>
  <si>
    <t>Tony</t>
  </si>
  <si>
    <t>Tn1996@hotmail.com</t>
  </si>
  <si>
    <t>Adofo</t>
  </si>
  <si>
    <t>Yemaya</t>
  </si>
  <si>
    <t>Yemaya.adofo@mail.utoronto.ca</t>
  </si>
  <si>
    <t>Situ</t>
  </si>
  <si>
    <t>Brandon</t>
  </si>
  <si>
    <t>allsop294@gmail.com</t>
  </si>
  <si>
    <t>Menkir</t>
  </si>
  <si>
    <t>Omega</t>
  </si>
  <si>
    <t>princessomish@gmail.com</t>
  </si>
  <si>
    <t>Eden</t>
  </si>
  <si>
    <t>michwanjs@gmail.com</t>
  </si>
  <si>
    <t>Rieder</t>
  </si>
  <si>
    <t>Calvin</t>
  </si>
  <si>
    <t>calvin.rieder@mail.utoronto.ca</t>
  </si>
  <si>
    <t>Tianyu</t>
  </si>
  <si>
    <t>ty.wang@mail.utoronto.ca</t>
  </si>
  <si>
    <t>C</t>
  </si>
  <si>
    <t>Sathya</t>
  </si>
  <si>
    <t>csathya26@gmail.com</t>
  </si>
  <si>
    <t>Chen</t>
  </si>
  <si>
    <t>Shu Min</t>
  </si>
  <si>
    <t>jasminechen1121@gmail.com</t>
  </si>
  <si>
    <t>Ahmad</t>
  </si>
  <si>
    <t>Nor Fatihah</t>
  </si>
  <si>
    <t>fatihahahmad@yahoo.com</t>
  </si>
  <si>
    <t>Anne</t>
  </si>
  <si>
    <t>Tran</t>
  </si>
  <si>
    <t>ennanart@hotmail.com</t>
  </si>
  <si>
    <t>Han Byul</t>
  </si>
  <si>
    <t>prototypical.jk@gmail.com</t>
  </si>
  <si>
    <t>Skodis</t>
  </si>
  <si>
    <t>Stephanie</t>
  </si>
  <si>
    <t>skodisstephanie@yahoo.ca</t>
  </si>
  <si>
    <t>Raine</t>
  </si>
  <si>
    <t>Elizabeth</t>
  </si>
  <si>
    <t>starry.dawn@gmail.com</t>
  </si>
  <si>
    <t>Ly</t>
  </si>
  <si>
    <t>Lynn</t>
  </si>
  <si>
    <t>lynn.ly@hotmail.com</t>
  </si>
  <si>
    <t>Medauar</t>
  </si>
  <si>
    <t>Felipe</t>
  </si>
  <si>
    <t>felipemedauar1@gmail.com</t>
  </si>
  <si>
    <t>Jung</t>
  </si>
  <si>
    <t>Yookyung</t>
  </si>
  <si>
    <t>yk.b.jung@gmail.com</t>
  </si>
  <si>
    <t>Quazi</t>
  </si>
  <si>
    <t>Omar</t>
  </si>
  <si>
    <t>omarquaz@gmail.com</t>
  </si>
  <si>
    <t>Hwang</t>
  </si>
  <si>
    <t>Faith</t>
  </si>
  <si>
    <t>faith_joohye@hotmail.com</t>
  </si>
  <si>
    <t>thiru</t>
  </si>
  <si>
    <t>Vasuky</t>
  </si>
  <si>
    <t>Vasuky22@gmail.com</t>
  </si>
  <si>
    <t>W.chen.alice@gmail.com</t>
  </si>
  <si>
    <t>Kommajosuka</t>
  </si>
  <si>
    <t>Spurthi</t>
  </si>
  <si>
    <t>junegal.spoo@gmail.com</t>
  </si>
  <si>
    <t>Jiajing</t>
  </si>
  <si>
    <t>jiajing.zhang@mail.utoronto.ca</t>
  </si>
  <si>
    <t>Vivian</t>
  </si>
  <si>
    <t>viviann.lau@hotmail.com</t>
  </si>
  <si>
    <t>WOULD NOT BUY</t>
  </si>
  <si>
    <t>Masliah</t>
  </si>
  <si>
    <t>Nevoh</t>
  </si>
  <si>
    <t>nevoh.m@gmail.com</t>
  </si>
  <si>
    <t>ong</t>
  </si>
  <si>
    <t>rebecca</t>
  </si>
  <si>
    <t xml:space="preserve">rebecca98_8@hotmail.com </t>
  </si>
  <si>
    <t>Tang</t>
  </si>
  <si>
    <t>Carmen</t>
  </si>
  <si>
    <t>ctang1222@gmail.com</t>
  </si>
  <si>
    <t>x3hanabira@gmail.com</t>
  </si>
  <si>
    <t>Egbeniran</t>
  </si>
  <si>
    <t>Ifeoluwa</t>
  </si>
  <si>
    <t>ife.egbeniran@mail.utoronto.ca</t>
  </si>
  <si>
    <t>Ahmed</t>
  </si>
  <si>
    <t>Faizan</t>
  </si>
  <si>
    <t>faizan.2394@gmail.com</t>
  </si>
  <si>
    <t>Shin</t>
  </si>
  <si>
    <t xml:space="preserve">johnshin1997@hotmail.com </t>
  </si>
  <si>
    <t>Bhatia</t>
  </si>
  <si>
    <t>Rhea</t>
  </si>
  <si>
    <t>rheabhatia8@gmail.com</t>
  </si>
  <si>
    <t>Deir</t>
  </si>
  <si>
    <t>Deirsarah@gmail.com</t>
  </si>
  <si>
    <t>15 (i dont even know what this is)</t>
  </si>
  <si>
    <t>Barn</t>
  </si>
  <si>
    <t>Allen</t>
  </si>
  <si>
    <t>allen.barn@outlook.com</t>
  </si>
  <si>
    <t>Charlotte</t>
  </si>
  <si>
    <t>chabbx3@gmail.com</t>
  </si>
  <si>
    <t>Wei</t>
  </si>
  <si>
    <t>Chu Jun</t>
  </si>
  <si>
    <t>iMichiWei@yahoo.ca</t>
  </si>
  <si>
    <t>Juhie</t>
  </si>
  <si>
    <t xml:space="preserve">Juhie.ahmed@gmail.com </t>
  </si>
  <si>
    <t>Zheng</t>
  </si>
  <si>
    <t>Alicia</t>
  </si>
  <si>
    <t>alicia.zheng906@gmail.com</t>
  </si>
  <si>
    <t>Yin-Cheng</t>
  </si>
  <si>
    <t>Yi Fan</t>
  </si>
  <si>
    <t>yifan.yin@mail.utoronto.ca</t>
  </si>
  <si>
    <t>Vuong</t>
  </si>
  <si>
    <t>Veronica</t>
  </si>
  <si>
    <t>Veronica.vuong@mail.utoronto.ca</t>
  </si>
  <si>
    <t>Ning</t>
  </si>
  <si>
    <t>Annie</t>
  </si>
  <si>
    <t>ninganniening@gmail.com</t>
  </si>
  <si>
    <t>Zhou</t>
  </si>
  <si>
    <t>Helen</t>
  </si>
  <si>
    <t>hel.zhou@mail.utoronto.ca</t>
  </si>
  <si>
    <t>Henry</t>
  </si>
  <si>
    <t>leehenry24@gmail.com</t>
  </si>
  <si>
    <t>Hoy</t>
  </si>
  <si>
    <t>Bailey</t>
  </si>
  <si>
    <t>bebe.9712@hotmail.com</t>
  </si>
  <si>
    <t>Yee</t>
  </si>
  <si>
    <t>Christine</t>
  </si>
  <si>
    <t>chrisyee78@gmail.com</t>
  </si>
  <si>
    <t xml:space="preserve">Alex </t>
  </si>
  <si>
    <t xml:space="preserve">Cheng </t>
  </si>
  <si>
    <t xml:space="preserve">Alexcheng068@gmail.com </t>
  </si>
  <si>
    <t>Ivy</t>
  </si>
  <si>
    <t>grlstalk@gmail.com</t>
  </si>
  <si>
    <t>Maes</t>
  </si>
  <si>
    <t>Miriam</t>
  </si>
  <si>
    <t>miriammaes12@gmail.com</t>
  </si>
  <si>
    <t>Abdala</t>
  </si>
  <si>
    <t>John.abdala@mail.utoronto.ca</t>
  </si>
  <si>
    <t>Chang</t>
  </si>
  <si>
    <t>Jui</t>
  </si>
  <si>
    <t>rumiandrose@gmail.com</t>
  </si>
  <si>
    <t>Taruc</t>
  </si>
  <si>
    <t>Pier Angeli</t>
  </si>
  <si>
    <t>peytaruc@gmail.com</t>
  </si>
  <si>
    <t>D</t>
  </si>
  <si>
    <t>Hilton</t>
  </si>
  <si>
    <t>hilton1943@hotmail.com</t>
  </si>
  <si>
    <t>University of Toronto</t>
  </si>
  <si>
    <t>Kao</t>
  </si>
  <si>
    <t>Angela</t>
  </si>
  <si>
    <t>tmpss91499@gmail.com</t>
  </si>
  <si>
    <t>U of T</t>
  </si>
  <si>
    <t>Nan</t>
  </si>
  <si>
    <t>Bowen</t>
  </si>
  <si>
    <t>bowennan26@gmail.com</t>
  </si>
  <si>
    <t>Zafar</t>
  </si>
  <si>
    <t>Honey</t>
  </si>
  <si>
    <t>honeyzafar01@gmail.com</t>
  </si>
  <si>
    <t>UOFT</t>
  </si>
  <si>
    <t>Renghen</t>
  </si>
  <si>
    <t>Elvin</t>
  </si>
  <si>
    <t>elvinrenghen@yahoo.com</t>
  </si>
  <si>
    <t>utsc</t>
  </si>
  <si>
    <t>Zibon</t>
  </si>
  <si>
    <t>Ryesa</t>
  </si>
  <si>
    <t>ryesazibon@hotmail.com</t>
  </si>
  <si>
    <t>ling</t>
  </si>
  <si>
    <t>eva</t>
  </si>
  <si>
    <t>evaaling@hotmail.com</t>
  </si>
  <si>
    <t>uoft</t>
  </si>
  <si>
    <t>Rangasamy</t>
  </si>
  <si>
    <t>Aseefah</t>
  </si>
  <si>
    <t>asifa369@hotmail.com</t>
  </si>
  <si>
    <t>Joseph</t>
  </si>
  <si>
    <t>killairmanable@hotmail.com</t>
  </si>
  <si>
    <t>Bahari</t>
  </si>
  <si>
    <t>Paria</t>
  </si>
  <si>
    <t>pariabahari@gmail.com</t>
  </si>
  <si>
    <t>kou</t>
  </si>
  <si>
    <t>sophie</t>
  </si>
  <si>
    <t>xy199425@hotmai .com</t>
  </si>
  <si>
    <t>Elena</t>
  </si>
  <si>
    <t>Natasha</t>
  </si>
  <si>
    <t>Eternally.ephemeral@gmail.com</t>
  </si>
  <si>
    <t>Nguyen</t>
  </si>
  <si>
    <t>Kenneth</t>
  </si>
  <si>
    <t>Kennethphuoc.nguyen@gmail.com</t>
  </si>
  <si>
    <t>UofT</t>
  </si>
  <si>
    <t>Livi</t>
  </si>
  <si>
    <t>Lam</t>
  </si>
  <si>
    <t>white.dance@hotmail.com</t>
  </si>
  <si>
    <t>University of Toronto Mississauga</t>
  </si>
  <si>
    <t>Khan</t>
  </si>
  <si>
    <t>Nadia</t>
  </si>
  <si>
    <t>nadiaz.khan1@gmail.com</t>
  </si>
  <si>
    <t>Seller's price</t>
  </si>
  <si>
    <t>number of matches</t>
  </si>
  <si>
    <t>number of offers</t>
  </si>
  <si>
    <t>match rate</t>
  </si>
  <si>
    <t>average match price</t>
  </si>
  <si>
    <t>average gap</t>
  </si>
  <si>
    <t>Item</t>
  </si>
  <si>
    <t>IKEA TV Stand</t>
  </si>
  <si>
    <t>TV Stand</t>
  </si>
  <si>
    <t>Coffee table</t>
  </si>
  <si>
    <t>2 Cabinets</t>
  </si>
  <si>
    <t>Dark Wood Cofee Table</t>
  </si>
  <si>
    <t>Microwave</t>
  </si>
  <si>
    <t>Lenovo Laptop</t>
  </si>
  <si>
    <t>Xbox1 controller</t>
  </si>
  <si>
    <t>Wooden bar stools</t>
  </si>
  <si>
    <t>Vacuum Cleaner</t>
  </si>
  <si>
    <t>Clicker</t>
  </si>
  <si>
    <t>Magnetic Dart Board</t>
  </si>
  <si>
    <t>Watch</t>
  </si>
  <si>
    <t>Table Lamp</t>
  </si>
  <si>
    <t>Mouse</t>
  </si>
  <si>
    <t>Headphones</t>
  </si>
  <si>
    <t>Potato Master</t>
  </si>
  <si>
    <t>Futon</t>
  </si>
  <si>
    <t>Toaster Oven</t>
  </si>
  <si>
    <t>Speakers</t>
  </si>
  <si>
    <t>Sidestand w/ table</t>
  </si>
  <si>
    <t>ipad mini</t>
  </si>
  <si>
    <t>vaccum cleaner</t>
  </si>
  <si>
    <t>fan</t>
  </si>
  <si>
    <t>laundry basket</t>
  </si>
  <si>
    <t>american fottballs (2)</t>
  </si>
  <si>
    <t>living room seat</t>
  </si>
  <si>
    <t>lamps (2)</t>
  </si>
  <si>
    <t>food chopper</t>
  </si>
  <si>
    <t>Bike</t>
  </si>
  <si>
    <t>Chairs (2)</t>
  </si>
  <si>
    <t>wood coffee table</t>
  </si>
  <si>
    <t>drying rack</t>
  </si>
  <si>
    <t>measuring cups</t>
  </si>
  <si>
    <t>grill</t>
  </si>
  <si>
    <t>cards against humanity</t>
  </si>
  <si>
    <t>desk chair</t>
  </si>
  <si>
    <t>digital weight scale</t>
  </si>
  <si>
    <t>average price</t>
  </si>
  <si>
    <t>xbox 360 + 2 wireless controllers + game</t>
  </si>
  <si>
    <t>halogen desk lamp</t>
  </si>
  <si>
    <t>HP printer</t>
  </si>
  <si>
    <t>Floor lamp</t>
  </si>
  <si>
    <t>backpack</t>
  </si>
  <si>
    <t>headphones</t>
  </si>
  <si>
    <t>road bike</t>
  </si>
  <si>
    <t>stoneware dishes</t>
  </si>
  <si>
    <t>skateboard</t>
  </si>
  <si>
    <t>bar stool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</si>
</sst>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&quot;$&quot;#,##0"/>
    <numFmt numFmtId="166" formatCode="#,##0&quot;$&quot;"/>
    <numFmt numFmtId="167" formatCode="&quot;$&quot;#,##0.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5" fontId="2" fillId="2" borderId="0" xfId="0" applyNumberFormat="1" applyFont="1" applyFill="1" applyAlignment="1"/>
    <xf numFmtId="166" fontId="2" fillId="2" borderId="0" xfId="0" applyNumberFormat="1" applyFont="1" applyFill="1" applyAlignment="1"/>
    <xf numFmtId="167" fontId="1" fillId="0" borderId="0" xfId="0" applyNumberFormat="1" applyFont="1" applyAlignment="1"/>
    <xf numFmtId="164" fontId="1" fillId="0" borderId="1" xfId="0" applyNumberFormat="1" applyFont="1" applyBorder="1" applyAlignment="1"/>
    <xf numFmtId="166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167" fontId="1" fillId="0" borderId="1" xfId="0" applyNumberFormat="1" applyFont="1" applyBorder="1" applyAlignment="1"/>
    <xf numFmtId="0" fontId="1" fillId="3" borderId="0" xfId="0" applyFont="1" applyFill="1" applyAlignment="1"/>
    <xf numFmtId="4" fontId="2" fillId="3" borderId="0" xfId="0" applyNumberFormat="1" applyFont="1" applyFill="1"/>
    <xf numFmtId="0" fontId="1" fillId="3" borderId="0" xfId="0" applyFont="1" applyFill="1"/>
    <xf numFmtId="0" fontId="1" fillId="0" borderId="2" xfId="0" applyFont="1" applyBorder="1" applyAlignment="1"/>
    <xf numFmtId="0" fontId="1" fillId="0" borderId="2" xfId="0" applyFont="1" applyBorder="1"/>
    <xf numFmtId="0" fontId="2" fillId="0" borderId="2" xfId="0" applyFont="1" applyBorder="1"/>
    <xf numFmtId="10" fontId="1" fillId="0" borderId="2" xfId="0" applyNumberFormat="1" applyFont="1" applyBorder="1"/>
    <xf numFmtId="10" fontId="2" fillId="0" borderId="2" xfId="0" applyNumberFormat="1" applyFont="1" applyBorder="1"/>
    <xf numFmtId="0" fontId="2" fillId="0" borderId="0" xfId="0" applyFont="1"/>
    <xf numFmtId="4" fontId="1" fillId="0" borderId="1" xfId="0" applyNumberFormat="1" applyFont="1" applyBorder="1"/>
    <xf numFmtId="4" fontId="2" fillId="0" borderId="1" xfId="0" applyNumberFormat="1" applyFont="1" applyBorder="1"/>
    <xf numFmtId="164" fontId="2" fillId="0" borderId="0" xfId="0" applyNumberFormat="1" applyFont="1" applyAlignment="1"/>
    <xf numFmtId="165" fontId="2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" fontId="1" fillId="0" borderId="3" xfId="0" applyNumberFormat="1" applyFont="1" applyBorder="1"/>
    <xf numFmtId="0" fontId="1" fillId="0" borderId="4" xfId="0" applyFont="1" applyBorder="1"/>
    <xf numFmtId="10" fontId="1" fillId="0" borderId="0" xfId="0" applyNumberFormat="1" applyFont="1"/>
    <xf numFmtId="10" fontId="1" fillId="0" borderId="4" xfId="0" applyNumberFormat="1" applyFont="1" applyBorder="1"/>
    <xf numFmtId="4" fontId="1" fillId="0" borderId="5" xfId="0" applyNumberFormat="1" applyFont="1" applyBorder="1"/>
    <xf numFmtId="4" fontId="2" fillId="0" borderId="0" xfId="0" applyNumberFormat="1" applyFont="1"/>
    <xf numFmtId="0" fontId="3" fillId="0" borderId="1" xfId="0" applyFont="1" applyBorder="1" applyAlignme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0" fontId="1" fillId="0" borderId="6" xfId="0" applyNumberFormat="1" applyFont="1" applyBorder="1"/>
    <xf numFmtId="4" fontId="1" fillId="0" borderId="6" xfId="0" applyNumberFormat="1" applyFont="1" applyBorder="1"/>
    <xf numFmtId="4" fontId="1" fillId="0" borderId="0" xfId="0" applyNumberFormat="1" applyFont="1"/>
    <xf numFmtId="0" fontId="3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tabSelected="1" topLeftCell="A134" workbookViewId="0">
      <selection activeCell="E139" sqref="E139"/>
    </sheetView>
  </sheetViews>
  <sheetFormatPr defaultColWidth="14.44140625" defaultRowHeight="15.75" customHeight="1" x14ac:dyDescent="0.25"/>
  <cols>
    <col min="1" max="2" width="21.5546875" customWidth="1"/>
    <col min="3" max="3" width="34.88671875" customWidth="1"/>
    <col min="4" max="19" width="21.5546875" customWidth="1"/>
    <col min="20" max="20" width="101.33203125" customWidth="1"/>
    <col min="21" max="21" width="21.5546875" customWidth="1"/>
  </cols>
  <sheetData>
    <row r="1" spans="1:27" ht="15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s="1" t="s">
        <v>19</v>
      </c>
      <c r="U1" s="1" t="s">
        <v>20</v>
      </c>
    </row>
    <row r="2" spans="1:27" ht="15.75" customHeight="1" x14ac:dyDescent="0.25">
      <c r="A2" s="2">
        <v>42535.51948456018</v>
      </c>
      <c r="B2" s="3">
        <v>30</v>
      </c>
      <c r="C2" s="3">
        <v>10</v>
      </c>
      <c r="D2" s="3">
        <v>10</v>
      </c>
      <c r="E2" s="3">
        <v>10</v>
      </c>
      <c r="F2" s="3">
        <v>5</v>
      </c>
      <c r="G2" s="3">
        <v>5</v>
      </c>
      <c r="H2" s="3">
        <v>5</v>
      </c>
      <c r="I2" s="3">
        <v>5</v>
      </c>
      <c r="J2" s="3">
        <v>15</v>
      </c>
      <c r="K2" s="3">
        <v>10</v>
      </c>
      <c r="L2" s="3">
        <v>25</v>
      </c>
      <c r="M2" s="3">
        <v>0</v>
      </c>
      <c r="N2" s="3">
        <v>5</v>
      </c>
      <c r="O2" s="3">
        <v>5</v>
      </c>
      <c r="P2" s="3">
        <v>5</v>
      </c>
      <c r="Q2" s="3" t="s">
        <v>21</v>
      </c>
      <c r="R2" s="3" t="s">
        <v>22</v>
      </c>
      <c r="S2" s="3" t="s">
        <v>23</v>
      </c>
      <c r="T2" s="3" t="s">
        <v>24</v>
      </c>
      <c r="U2" s="4"/>
      <c r="V2" s="5"/>
      <c r="W2" s="5"/>
      <c r="X2" s="5"/>
      <c r="Y2" s="5"/>
      <c r="Z2" s="5"/>
      <c r="AA2" s="5"/>
    </row>
    <row r="3" spans="1:27" ht="15.75" customHeight="1" x14ac:dyDescent="0.25">
      <c r="A3" s="6">
        <v>42535.519771296298</v>
      </c>
      <c r="B3" s="1">
        <v>10</v>
      </c>
      <c r="C3" s="1">
        <v>5</v>
      </c>
      <c r="D3" s="1">
        <v>15</v>
      </c>
      <c r="E3" s="1">
        <v>20</v>
      </c>
      <c r="F3" s="1">
        <v>20</v>
      </c>
      <c r="G3" s="1">
        <v>5</v>
      </c>
      <c r="H3" s="1">
        <v>15</v>
      </c>
      <c r="I3" s="1">
        <v>10</v>
      </c>
      <c r="J3" s="1">
        <v>20</v>
      </c>
      <c r="K3" s="1">
        <v>35</v>
      </c>
      <c r="L3" s="1">
        <v>25</v>
      </c>
      <c r="M3" s="1">
        <v>34</v>
      </c>
      <c r="N3" s="1">
        <v>35</v>
      </c>
      <c r="O3" s="1">
        <v>1</v>
      </c>
      <c r="P3" s="1">
        <v>15</v>
      </c>
      <c r="Q3" s="1" t="s">
        <v>25</v>
      </c>
      <c r="R3" s="1" t="s">
        <v>26</v>
      </c>
      <c r="S3" s="1" t="s">
        <v>27</v>
      </c>
      <c r="T3" s="1" t="s">
        <v>28</v>
      </c>
      <c r="U3" s="7"/>
    </row>
    <row r="4" spans="1:27" ht="15.75" customHeight="1" x14ac:dyDescent="0.25">
      <c r="A4" s="2">
        <v>42535.520222395833</v>
      </c>
      <c r="B4" s="3">
        <v>15</v>
      </c>
      <c r="C4" s="3">
        <v>15</v>
      </c>
      <c r="D4" s="3">
        <v>3</v>
      </c>
      <c r="E4" s="5"/>
      <c r="F4" s="3">
        <v>3</v>
      </c>
      <c r="G4" s="5"/>
      <c r="H4" s="3">
        <v>8</v>
      </c>
      <c r="I4" s="3">
        <v>4</v>
      </c>
      <c r="J4" s="3">
        <v>30</v>
      </c>
      <c r="K4" s="5"/>
      <c r="L4" s="3">
        <v>15</v>
      </c>
      <c r="M4" s="5"/>
      <c r="N4" s="3">
        <v>8</v>
      </c>
      <c r="O4" s="5"/>
      <c r="P4" s="3">
        <v>10</v>
      </c>
      <c r="Q4" s="3" t="s">
        <v>29</v>
      </c>
      <c r="R4" s="3" t="s">
        <v>30</v>
      </c>
      <c r="S4" s="3" t="s">
        <v>31</v>
      </c>
      <c r="T4" s="3" t="s">
        <v>24</v>
      </c>
      <c r="U4" s="4"/>
      <c r="V4" s="5"/>
      <c r="W4" s="5"/>
      <c r="X4" s="5"/>
      <c r="Y4" s="5"/>
      <c r="Z4" s="5"/>
      <c r="AA4" s="5"/>
    </row>
    <row r="5" spans="1:27" ht="15.75" customHeight="1" x14ac:dyDescent="0.25">
      <c r="A5" s="6">
        <v>42535.521179837961</v>
      </c>
      <c r="B5" s="1">
        <v>15</v>
      </c>
      <c r="C5" s="1">
        <v>2</v>
      </c>
      <c r="D5" s="1">
        <v>0</v>
      </c>
      <c r="E5" s="1">
        <v>10</v>
      </c>
      <c r="F5" s="1">
        <v>3</v>
      </c>
      <c r="G5" s="1">
        <v>5</v>
      </c>
      <c r="H5" s="1">
        <v>5</v>
      </c>
      <c r="I5" s="1">
        <v>10</v>
      </c>
      <c r="J5" s="1">
        <v>20</v>
      </c>
      <c r="K5" s="1">
        <v>5</v>
      </c>
      <c r="L5" s="1">
        <v>5</v>
      </c>
      <c r="M5" s="1">
        <v>15</v>
      </c>
      <c r="N5" s="1">
        <v>20</v>
      </c>
      <c r="O5" s="1">
        <v>4</v>
      </c>
      <c r="P5" s="1">
        <v>5</v>
      </c>
      <c r="Q5" s="1" t="s">
        <v>32</v>
      </c>
      <c r="R5" s="1" t="s">
        <v>33</v>
      </c>
      <c r="S5" s="1" t="s">
        <v>34</v>
      </c>
      <c r="T5" s="1" t="s">
        <v>28</v>
      </c>
      <c r="U5" s="7"/>
    </row>
    <row r="6" spans="1:27" ht="15.75" customHeight="1" x14ac:dyDescent="0.25">
      <c r="A6" s="6">
        <v>42535.521765405094</v>
      </c>
      <c r="B6" s="1">
        <v>20</v>
      </c>
      <c r="C6" s="1">
        <v>10</v>
      </c>
      <c r="D6" s="1">
        <v>2</v>
      </c>
      <c r="E6" s="1">
        <v>5</v>
      </c>
      <c r="F6" s="1">
        <v>5</v>
      </c>
      <c r="G6" s="1">
        <v>10</v>
      </c>
      <c r="H6" s="1">
        <v>5</v>
      </c>
      <c r="I6" s="1">
        <v>10</v>
      </c>
      <c r="J6" s="1">
        <v>50</v>
      </c>
      <c r="K6" s="1">
        <v>10</v>
      </c>
      <c r="L6" s="1">
        <v>10</v>
      </c>
      <c r="M6" s="1">
        <v>20</v>
      </c>
      <c r="N6" s="1">
        <v>10</v>
      </c>
      <c r="O6" s="1">
        <v>5</v>
      </c>
      <c r="P6" s="1">
        <v>5</v>
      </c>
      <c r="Q6" s="1" t="s">
        <v>35</v>
      </c>
      <c r="R6" s="1" t="s">
        <v>36</v>
      </c>
      <c r="S6" s="1" t="s">
        <v>37</v>
      </c>
      <c r="T6" s="1" t="s">
        <v>28</v>
      </c>
      <c r="U6" s="7"/>
    </row>
    <row r="7" spans="1:27" ht="15.75" customHeight="1" x14ac:dyDescent="0.25">
      <c r="A7" s="6">
        <v>42535.522576597221</v>
      </c>
      <c r="B7" s="1">
        <v>10</v>
      </c>
      <c r="C7" s="1">
        <v>10</v>
      </c>
      <c r="D7" s="1">
        <v>4</v>
      </c>
      <c r="E7" s="1">
        <v>3</v>
      </c>
      <c r="F7" s="1">
        <v>7</v>
      </c>
      <c r="G7" s="1">
        <v>0</v>
      </c>
      <c r="H7" s="1">
        <v>0</v>
      </c>
      <c r="I7" s="1">
        <v>20</v>
      </c>
      <c r="J7" s="1">
        <v>30</v>
      </c>
      <c r="K7" s="1">
        <v>10</v>
      </c>
      <c r="L7" s="1">
        <v>25</v>
      </c>
      <c r="M7" s="1">
        <v>40</v>
      </c>
      <c r="N7" s="1">
        <v>20</v>
      </c>
      <c r="O7" s="1">
        <v>15</v>
      </c>
      <c r="P7" s="1">
        <v>20</v>
      </c>
      <c r="Q7" s="1" t="s">
        <v>38</v>
      </c>
      <c r="R7" s="1" t="s">
        <v>39</v>
      </c>
      <c r="S7" s="1" t="s">
        <v>40</v>
      </c>
      <c r="T7" s="1" t="s">
        <v>28</v>
      </c>
      <c r="U7" s="7"/>
    </row>
    <row r="8" spans="1:27" ht="15.75" customHeight="1" x14ac:dyDescent="0.25">
      <c r="A8" s="6">
        <v>42535.523118437501</v>
      </c>
      <c r="B8" s="8">
        <v>20</v>
      </c>
      <c r="C8" s="8">
        <v>20</v>
      </c>
      <c r="D8" s="8">
        <v>20</v>
      </c>
      <c r="E8" s="8">
        <v>1</v>
      </c>
      <c r="F8" s="8">
        <v>2</v>
      </c>
      <c r="G8" s="8">
        <v>2</v>
      </c>
      <c r="H8" s="8">
        <v>3</v>
      </c>
      <c r="I8" s="8">
        <v>10</v>
      </c>
      <c r="J8" s="8">
        <v>20</v>
      </c>
      <c r="K8" s="8">
        <v>15</v>
      </c>
      <c r="L8" s="8">
        <v>10</v>
      </c>
      <c r="M8" s="8">
        <v>20</v>
      </c>
      <c r="N8" s="8">
        <v>20</v>
      </c>
      <c r="O8" s="8">
        <v>5</v>
      </c>
      <c r="P8" s="8">
        <v>2</v>
      </c>
      <c r="Q8" s="1" t="s">
        <v>41</v>
      </c>
      <c r="R8" s="1" t="s">
        <v>42</v>
      </c>
      <c r="S8" s="1" t="s">
        <v>43</v>
      </c>
      <c r="T8" s="1" t="s">
        <v>28</v>
      </c>
      <c r="U8" s="7"/>
    </row>
    <row r="9" spans="1:27" ht="15.75" customHeight="1" x14ac:dyDescent="0.25">
      <c r="A9" s="2">
        <v>42535.523241111106</v>
      </c>
      <c r="B9" s="3">
        <v>40</v>
      </c>
      <c r="C9" s="3">
        <v>10</v>
      </c>
      <c r="D9" s="3">
        <v>5</v>
      </c>
      <c r="E9" s="3">
        <v>15</v>
      </c>
      <c r="F9" s="3">
        <v>7</v>
      </c>
      <c r="G9" s="3">
        <v>10</v>
      </c>
      <c r="H9" s="3">
        <v>20</v>
      </c>
      <c r="I9" s="3">
        <v>15</v>
      </c>
      <c r="J9" s="3">
        <v>25</v>
      </c>
      <c r="K9" s="3">
        <v>30</v>
      </c>
      <c r="L9" s="3">
        <v>30</v>
      </c>
      <c r="M9" s="3">
        <v>40</v>
      </c>
      <c r="N9" s="3">
        <v>20</v>
      </c>
      <c r="O9" s="3">
        <v>18</v>
      </c>
      <c r="P9" s="3">
        <v>15</v>
      </c>
      <c r="Q9" s="3" t="s">
        <v>44</v>
      </c>
      <c r="R9" s="3" t="s">
        <v>45</v>
      </c>
      <c r="S9" s="3" t="s">
        <v>46</v>
      </c>
      <c r="T9" s="3" t="s">
        <v>24</v>
      </c>
      <c r="U9" s="4"/>
      <c r="V9" s="5"/>
      <c r="W9" s="5"/>
      <c r="X9" s="5"/>
      <c r="Y9" s="5"/>
      <c r="Z9" s="5"/>
      <c r="AA9" s="5"/>
    </row>
    <row r="10" spans="1:27" ht="15.75" customHeight="1" x14ac:dyDescent="0.25">
      <c r="A10" s="6">
        <v>42535.529182337967</v>
      </c>
      <c r="B10" s="1">
        <v>25</v>
      </c>
      <c r="C10" s="1">
        <v>5</v>
      </c>
      <c r="D10" s="1">
        <v>7</v>
      </c>
      <c r="E10" s="1">
        <v>10</v>
      </c>
      <c r="F10" s="1">
        <v>2</v>
      </c>
      <c r="G10" s="1">
        <v>7</v>
      </c>
      <c r="H10" s="1">
        <v>8</v>
      </c>
      <c r="I10" s="1">
        <v>12</v>
      </c>
      <c r="J10" s="1">
        <v>35</v>
      </c>
      <c r="K10" s="1">
        <v>20</v>
      </c>
      <c r="L10" s="1">
        <v>20</v>
      </c>
      <c r="M10" s="1">
        <v>25</v>
      </c>
      <c r="N10" s="1">
        <v>10</v>
      </c>
      <c r="O10" s="1">
        <v>20</v>
      </c>
      <c r="P10" s="1">
        <v>10</v>
      </c>
      <c r="Q10" s="1" t="s">
        <v>47</v>
      </c>
      <c r="R10" s="1" t="s">
        <v>48</v>
      </c>
      <c r="S10" s="1" t="s">
        <v>49</v>
      </c>
      <c r="T10" s="1" t="s">
        <v>28</v>
      </c>
      <c r="U10" s="7"/>
    </row>
    <row r="11" spans="1:27" ht="15.75" customHeight="1" x14ac:dyDescent="0.25">
      <c r="A11" s="6">
        <v>42535.530662800928</v>
      </c>
      <c r="B11" s="8">
        <v>20</v>
      </c>
      <c r="C11" s="8">
        <v>10</v>
      </c>
      <c r="D11" s="8">
        <v>5</v>
      </c>
      <c r="E11" s="8">
        <v>5</v>
      </c>
      <c r="F11" s="8">
        <v>3</v>
      </c>
      <c r="G11" s="8">
        <v>5</v>
      </c>
      <c r="H11" s="8">
        <v>10</v>
      </c>
      <c r="I11" s="1">
        <v>30</v>
      </c>
      <c r="J11" s="8">
        <v>25</v>
      </c>
      <c r="K11" s="8">
        <v>20</v>
      </c>
      <c r="L11" s="8">
        <v>25</v>
      </c>
      <c r="M11" s="8">
        <v>50</v>
      </c>
      <c r="N11" s="8">
        <v>30</v>
      </c>
      <c r="O11" s="8">
        <v>30</v>
      </c>
      <c r="P11" s="8">
        <v>20</v>
      </c>
      <c r="Q11" s="1" t="s">
        <v>50</v>
      </c>
      <c r="R11" s="1" t="s">
        <v>51</v>
      </c>
      <c r="S11" s="1" t="s">
        <v>52</v>
      </c>
      <c r="T11" s="1" t="s">
        <v>28</v>
      </c>
      <c r="U11" s="7"/>
    </row>
    <row r="12" spans="1:27" ht="15.75" customHeight="1" x14ac:dyDescent="0.25">
      <c r="A12" s="6">
        <v>42535.536596678241</v>
      </c>
      <c r="B12" s="9">
        <v>25</v>
      </c>
      <c r="C12" s="9">
        <v>15</v>
      </c>
      <c r="D12" s="9">
        <v>5</v>
      </c>
      <c r="E12" s="9">
        <v>5</v>
      </c>
      <c r="F12" s="9">
        <v>5</v>
      </c>
      <c r="G12" s="9">
        <v>10</v>
      </c>
      <c r="H12" s="9">
        <v>10</v>
      </c>
      <c r="I12" s="9">
        <v>10</v>
      </c>
      <c r="J12" s="9">
        <v>40</v>
      </c>
      <c r="K12" s="9">
        <v>10</v>
      </c>
      <c r="L12" s="9">
        <v>20</v>
      </c>
      <c r="M12" s="9">
        <v>30</v>
      </c>
      <c r="N12" s="9">
        <v>15</v>
      </c>
      <c r="O12" s="9">
        <v>15</v>
      </c>
      <c r="P12" s="9">
        <v>20</v>
      </c>
      <c r="Q12" s="1" t="s">
        <v>53</v>
      </c>
      <c r="R12" s="1" t="s">
        <v>54</v>
      </c>
      <c r="S12" s="1" t="s">
        <v>55</v>
      </c>
      <c r="T12" s="1" t="s">
        <v>28</v>
      </c>
      <c r="U12" s="7"/>
    </row>
    <row r="13" spans="1:27" ht="15.75" customHeight="1" x14ac:dyDescent="0.25">
      <c r="A13" s="6">
        <v>42535.536611053241</v>
      </c>
      <c r="B13" s="1">
        <v>15</v>
      </c>
      <c r="C13" s="1">
        <v>15</v>
      </c>
      <c r="D13" s="1">
        <v>5</v>
      </c>
      <c r="E13" s="1">
        <v>10</v>
      </c>
      <c r="F13" s="1">
        <v>10</v>
      </c>
      <c r="G13" s="1">
        <v>5</v>
      </c>
      <c r="H13" s="1">
        <v>10</v>
      </c>
      <c r="I13" s="1">
        <v>15</v>
      </c>
      <c r="J13" s="1">
        <v>20</v>
      </c>
      <c r="K13" s="1">
        <v>30</v>
      </c>
      <c r="L13" s="1">
        <v>25</v>
      </c>
      <c r="M13" s="1">
        <v>35</v>
      </c>
      <c r="N13" s="1">
        <v>35</v>
      </c>
      <c r="O13" s="1">
        <v>10</v>
      </c>
      <c r="P13" s="1">
        <v>15</v>
      </c>
      <c r="Q13" s="1" t="s">
        <v>56</v>
      </c>
      <c r="R13" s="1" t="s">
        <v>57</v>
      </c>
      <c r="S13" s="1" t="s">
        <v>58</v>
      </c>
      <c r="T13" s="1" t="s">
        <v>28</v>
      </c>
      <c r="U13" s="7"/>
    </row>
    <row r="14" spans="1:27" ht="15.75" customHeight="1" x14ac:dyDescent="0.25">
      <c r="A14" s="6">
        <v>42535.537824363426</v>
      </c>
      <c r="B14" s="1">
        <v>10</v>
      </c>
      <c r="C14" s="1">
        <v>15</v>
      </c>
      <c r="D14" s="1">
        <v>5</v>
      </c>
      <c r="E14" s="1">
        <v>15</v>
      </c>
      <c r="F14" s="1">
        <v>3</v>
      </c>
      <c r="G14" s="1">
        <v>10</v>
      </c>
      <c r="H14" s="1">
        <v>5</v>
      </c>
      <c r="I14" s="1">
        <v>5</v>
      </c>
      <c r="J14" s="1">
        <v>30</v>
      </c>
      <c r="K14" s="1">
        <v>15</v>
      </c>
      <c r="L14" s="1">
        <v>10</v>
      </c>
      <c r="M14" s="1">
        <v>20</v>
      </c>
      <c r="N14" s="1">
        <v>15</v>
      </c>
      <c r="O14" s="1">
        <v>15</v>
      </c>
      <c r="P14" s="1">
        <v>20</v>
      </c>
      <c r="Q14" s="1" t="s">
        <v>59</v>
      </c>
      <c r="R14" s="1" t="s">
        <v>60</v>
      </c>
      <c r="S14" s="1" t="s">
        <v>61</v>
      </c>
      <c r="T14" s="1" t="s">
        <v>28</v>
      </c>
      <c r="U14" s="7"/>
    </row>
    <row r="15" spans="1:27" ht="15.75" customHeight="1" x14ac:dyDescent="0.25">
      <c r="A15" s="2">
        <v>42535.538463425924</v>
      </c>
      <c r="B15" s="10">
        <v>15</v>
      </c>
      <c r="C15" s="10">
        <v>10</v>
      </c>
      <c r="D15" s="10">
        <v>10</v>
      </c>
      <c r="E15" s="10">
        <v>10</v>
      </c>
      <c r="F15" s="10">
        <v>10</v>
      </c>
      <c r="G15" s="10">
        <v>5</v>
      </c>
      <c r="H15" s="10">
        <v>15</v>
      </c>
      <c r="I15" s="10">
        <v>30</v>
      </c>
      <c r="J15" s="10">
        <v>30</v>
      </c>
      <c r="K15" s="10">
        <v>30</v>
      </c>
      <c r="L15" s="10">
        <v>30</v>
      </c>
      <c r="M15" s="10">
        <v>35</v>
      </c>
      <c r="N15" s="10">
        <v>25</v>
      </c>
      <c r="O15" s="10">
        <v>20</v>
      </c>
      <c r="P15" s="10">
        <v>10</v>
      </c>
      <c r="Q15" s="3" t="s">
        <v>62</v>
      </c>
      <c r="R15" s="3" t="s">
        <v>63</v>
      </c>
      <c r="S15" s="3" t="s">
        <v>64</v>
      </c>
      <c r="T15" s="3" t="s">
        <v>24</v>
      </c>
      <c r="U15" s="4"/>
      <c r="V15" s="5"/>
      <c r="W15" s="5"/>
      <c r="X15" s="5"/>
      <c r="Y15" s="5"/>
      <c r="Z15" s="5"/>
      <c r="AA15" s="5"/>
    </row>
    <row r="16" spans="1:27" ht="15.75" customHeight="1" x14ac:dyDescent="0.25">
      <c r="A16" s="2">
        <v>42535.538644363427</v>
      </c>
      <c r="B16" s="10">
        <v>15</v>
      </c>
      <c r="C16" s="10">
        <v>20</v>
      </c>
      <c r="D16" s="10">
        <v>5</v>
      </c>
      <c r="E16" s="10">
        <v>5</v>
      </c>
      <c r="F16" s="10">
        <v>3</v>
      </c>
      <c r="G16" s="10">
        <v>5</v>
      </c>
      <c r="H16" s="10">
        <v>7</v>
      </c>
      <c r="I16" s="10">
        <v>10</v>
      </c>
      <c r="J16" s="10">
        <v>40</v>
      </c>
      <c r="K16" s="10">
        <v>20</v>
      </c>
      <c r="L16" s="10">
        <v>7</v>
      </c>
      <c r="M16" s="10">
        <v>20</v>
      </c>
      <c r="N16" s="10">
        <v>10</v>
      </c>
      <c r="O16" s="10">
        <v>10</v>
      </c>
      <c r="P16" s="10">
        <v>20</v>
      </c>
      <c r="Q16" s="3" t="s">
        <v>65</v>
      </c>
      <c r="R16" s="3" t="s">
        <v>66</v>
      </c>
      <c r="S16" s="3" t="s">
        <v>67</v>
      </c>
      <c r="T16" s="3" t="s">
        <v>24</v>
      </c>
      <c r="U16" s="4"/>
      <c r="V16" s="5"/>
      <c r="W16" s="5"/>
      <c r="X16" s="5"/>
      <c r="Y16" s="5"/>
      <c r="Z16" s="5"/>
      <c r="AA16" s="5"/>
    </row>
    <row r="17" spans="1:27" ht="15.75" customHeight="1" x14ac:dyDescent="0.25">
      <c r="A17" s="2">
        <v>42535.540838275461</v>
      </c>
      <c r="B17" s="10">
        <v>20</v>
      </c>
      <c r="C17" s="10">
        <v>35</v>
      </c>
      <c r="D17" s="10">
        <v>6</v>
      </c>
      <c r="E17" s="10">
        <v>15</v>
      </c>
      <c r="F17" s="10">
        <v>35</v>
      </c>
      <c r="G17" s="10">
        <v>25</v>
      </c>
      <c r="H17" s="10">
        <v>10</v>
      </c>
      <c r="I17" s="10">
        <v>20</v>
      </c>
      <c r="J17" s="10">
        <v>35</v>
      </c>
      <c r="K17" s="10">
        <v>40</v>
      </c>
      <c r="L17" s="10">
        <v>10</v>
      </c>
      <c r="M17" s="10">
        <v>35</v>
      </c>
      <c r="N17" s="10">
        <v>25</v>
      </c>
      <c r="O17" s="10">
        <v>20</v>
      </c>
      <c r="P17" s="10">
        <v>10</v>
      </c>
      <c r="Q17" s="3" t="s">
        <v>68</v>
      </c>
      <c r="R17" s="3" t="s">
        <v>69</v>
      </c>
      <c r="S17" s="3" t="s">
        <v>70</v>
      </c>
      <c r="T17" s="3" t="s">
        <v>24</v>
      </c>
      <c r="U17" s="4"/>
      <c r="V17" s="5"/>
      <c r="W17" s="5"/>
      <c r="X17" s="5"/>
      <c r="Y17" s="5"/>
      <c r="Z17" s="5"/>
      <c r="AA17" s="5"/>
    </row>
    <row r="18" spans="1:27" ht="15.75" customHeight="1" x14ac:dyDescent="0.25">
      <c r="A18" s="6">
        <v>42535.54598033565</v>
      </c>
      <c r="B18" s="1">
        <v>15</v>
      </c>
      <c r="C18" s="1">
        <v>5</v>
      </c>
      <c r="D18" s="1">
        <v>5</v>
      </c>
      <c r="E18" s="1">
        <v>5</v>
      </c>
      <c r="F18" s="1">
        <v>3</v>
      </c>
      <c r="G18" s="1">
        <v>5</v>
      </c>
      <c r="H18" s="1">
        <v>10</v>
      </c>
      <c r="I18" s="1">
        <v>5</v>
      </c>
      <c r="J18" s="1">
        <v>50</v>
      </c>
      <c r="K18" s="1">
        <v>10</v>
      </c>
      <c r="L18" s="1">
        <v>10</v>
      </c>
      <c r="M18" s="1">
        <v>10</v>
      </c>
      <c r="N18" s="1">
        <v>5</v>
      </c>
      <c r="O18" s="1">
        <v>5</v>
      </c>
      <c r="P18" s="1">
        <v>10</v>
      </c>
      <c r="Q18" s="1" t="s">
        <v>71</v>
      </c>
      <c r="R18" s="1" t="s">
        <v>72</v>
      </c>
      <c r="S18" s="1" t="s">
        <v>73</v>
      </c>
      <c r="T18" s="1" t="s">
        <v>28</v>
      </c>
      <c r="U18" s="7"/>
    </row>
    <row r="19" spans="1:27" ht="15.75" customHeight="1" x14ac:dyDescent="0.25">
      <c r="A19" s="6">
        <v>42535.547678217597</v>
      </c>
      <c r="B19" s="8">
        <v>35</v>
      </c>
      <c r="C19" s="8">
        <v>15</v>
      </c>
      <c r="D19" s="8">
        <v>15</v>
      </c>
      <c r="E19" s="8">
        <v>20</v>
      </c>
      <c r="F19" s="8">
        <v>5</v>
      </c>
      <c r="G19" s="8">
        <v>7</v>
      </c>
      <c r="H19" s="8">
        <v>5</v>
      </c>
      <c r="I19" s="8">
        <v>10</v>
      </c>
      <c r="J19" s="8">
        <v>40</v>
      </c>
      <c r="K19" s="8">
        <v>20</v>
      </c>
      <c r="L19" s="8">
        <v>15</v>
      </c>
      <c r="M19" s="8">
        <v>40</v>
      </c>
      <c r="N19" s="8">
        <v>10</v>
      </c>
      <c r="O19" s="8">
        <v>20</v>
      </c>
      <c r="P19" s="8">
        <v>10</v>
      </c>
      <c r="Q19" s="1" t="s">
        <v>74</v>
      </c>
      <c r="R19" s="1" t="s">
        <v>75</v>
      </c>
      <c r="S19" s="1" t="s">
        <v>76</v>
      </c>
      <c r="T19" s="1" t="s">
        <v>28</v>
      </c>
      <c r="U19" s="7"/>
    </row>
    <row r="20" spans="1:27" ht="15.75" customHeight="1" x14ac:dyDescent="0.25">
      <c r="A20" s="6">
        <v>42535.549208738426</v>
      </c>
      <c r="B20" s="1">
        <v>30</v>
      </c>
      <c r="C20" s="1">
        <v>15</v>
      </c>
      <c r="D20" s="1">
        <v>20</v>
      </c>
      <c r="E20" s="1">
        <v>15</v>
      </c>
      <c r="F20" s="1">
        <v>5</v>
      </c>
      <c r="G20" s="1">
        <v>5</v>
      </c>
      <c r="H20" s="1">
        <v>3</v>
      </c>
      <c r="I20" s="1">
        <v>3</v>
      </c>
      <c r="J20" s="1">
        <v>15</v>
      </c>
      <c r="K20" s="1">
        <v>5</v>
      </c>
      <c r="L20" s="1">
        <v>5</v>
      </c>
      <c r="M20" s="1">
        <v>25</v>
      </c>
      <c r="N20" s="1">
        <v>5</v>
      </c>
      <c r="O20" s="1">
        <v>10</v>
      </c>
      <c r="P20" s="1">
        <v>10</v>
      </c>
      <c r="Q20" s="1" t="s">
        <v>77</v>
      </c>
      <c r="R20" s="1" t="s">
        <v>78</v>
      </c>
      <c r="S20" s="1" t="s">
        <v>79</v>
      </c>
      <c r="T20" s="1" t="s">
        <v>28</v>
      </c>
      <c r="U20" s="7"/>
    </row>
    <row r="21" spans="1:27" ht="15.75" customHeight="1" x14ac:dyDescent="0.25">
      <c r="A21" s="6">
        <v>42535.550996620368</v>
      </c>
      <c r="B21" s="1">
        <v>15</v>
      </c>
      <c r="C21" s="1">
        <v>10</v>
      </c>
      <c r="D21" s="1">
        <v>2</v>
      </c>
      <c r="E21" s="1">
        <v>10</v>
      </c>
      <c r="F21" s="1">
        <v>1</v>
      </c>
      <c r="G21" s="1">
        <v>1</v>
      </c>
      <c r="H21" s="1">
        <v>5</v>
      </c>
      <c r="I21" s="1">
        <v>10</v>
      </c>
      <c r="J21" s="1">
        <v>5</v>
      </c>
      <c r="K21" s="1">
        <v>5</v>
      </c>
      <c r="L21" s="1">
        <v>5</v>
      </c>
      <c r="M21" s="1">
        <v>20</v>
      </c>
      <c r="N21" s="1">
        <v>5</v>
      </c>
      <c r="O21" s="1">
        <v>3</v>
      </c>
      <c r="P21" s="1">
        <v>5</v>
      </c>
      <c r="Q21" s="1" t="s">
        <v>80</v>
      </c>
      <c r="R21" s="1" t="s">
        <v>81</v>
      </c>
      <c r="S21" s="1" t="s">
        <v>82</v>
      </c>
      <c r="T21" s="1" t="s">
        <v>28</v>
      </c>
      <c r="U21" s="7"/>
    </row>
    <row r="22" spans="1:27" ht="15.75" customHeight="1" x14ac:dyDescent="0.25">
      <c r="A22" s="6">
        <v>42535.551652835653</v>
      </c>
      <c r="B22" s="1">
        <v>20</v>
      </c>
      <c r="C22" s="1">
        <v>10</v>
      </c>
      <c r="D22" s="1">
        <v>8</v>
      </c>
      <c r="E22" s="1">
        <v>10</v>
      </c>
      <c r="F22" s="1">
        <v>5</v>
      </c>
      <c r="G22" s="1">
        <v>5</v>
      </c>
      <c r="H22" s="1">
        <v>5</v>
      </c>
      <c r="I22" s="1">
        <v>10</v>
      </c>
      <c r="J22" s="1">
        <v>10</v>
      </c>
      <c r="K22" s="1">
        <v>15</v>
      </c>
      <c r="L22" s="1">
        <v>5</v>
      </c>
      <c r="M22" s="1">
        <v>15</v>
      </c>
      <c r="N22" s="1">
        <v>10</v>
      </c>
      <c r="O22" s="1">
        <v>10</v>
      </c>
      <c r="P22" s="1">
        <v>10</v>
      </c>
      <c r="Q22" s="1" t="s">
        <v>83</v>
      </c>
      <c r="R22" s="1" t="s">
        <v>84</v>
      </c>
      <c r="S22" s="1" t="s">
        <v>85</v>
      </c>
      <c r="T22" s="1" t="s">
        <v>28</v>
      </c>
      <c r="U22" s="7"/>
    </row>
    <row r="23" spans="1:27" ht="15.75" customHeight="1" x14ac:dyDescent="0.25">
      <c r="A23" s="6">
        <v>42535.552036967594</v>
      </c>
      <c r="B23" s="1">
        <v>15</v>
      </c>
      <c r="C23" s="1">
        <v>2</v>
      </c>
      <c r="D23" s="1">
        <v>2</v>
      </c>
      <c r="E23" s="1">
        <v>5</v>
      </c>
      <c r="F23" s="1">
        <v>1</v>
      </c>
      <c r="G23" s="1">
        <v>5</v>
      </c>
      <c r="H23" s="1">
        <v>3</v>
      </c>
      <c r="I23" s="1">
        <v>5</v>
      </c>
      <c r="J23" s="1">
        <v>15</v>
      </c>
      <c r="K23" s="1">
        <v>10</v>
      </c>
      <c r="L23" s="1">
        <v>5</v>
      </c>
      <c r="M23" s="1">
        <v>20</v>
      </c>
      <c r="N23" s="1">
        <v>5</v>
      </c>
      <c r="O23" s="1">
        <v>5</v>
      </c>
      <c r="P23" s="1">
        <v>10</v>
      </c>
      <c r="Q23" s="1" t="s">
        <v>86</v>
      </c>
      <c r="R23" s="1" t="s">
        <v>87</v>
      </c>
      <c r="S23" s="1" t="s">
        <v>88</v>
      </c>
      <c r="T23" s="1" t="s">
        <v>28</v>
      </c>
      <c r="U23" s="7"/>
    </row>
    <row r="24" spans="1:27" ht="15.75" customHeight="1" x14ac:dyDescent="0.25">
      <c r="A24" s="2">
        <v>42535.55337037037</v>
      </c>
      <c r="B24" s="3">
        <v>15</v>
      </c>
      <c r="C24" s="3">
        <v>0</v>
      </c>
      <c r="D24" s="3">
        <v>0</v>
      </c>
      <c r="E24" s="3">
        <v>0</v>
      </c>
      <c r="F24" s="3">
        <v>5</v>
      </c>
      <c r="G24" s="3">
        <v>10</v>
      </c>
      <c r="H24" s="3">
        <v>5</v>
      </c>
      <c r="I24" s="3">
        <v>15</v>
      </c>
      <c r="J24" s="3">
        <v>50</v>
      </c>
      <c r="K24" s="3">
        <v>25</v>
      </c>
      <c r="L24" s="3">
        <v>20</v>
      </c>
      <c r="M24" s="3">
        <v>30</v>
      </c>
      <c r="N24" s="3">
        <v>30</v>
      </c>
      <c r="O24" s="3">
        <v>20</v>
      </c>
      <c r="P24" s="3">
        <v>15</v>
      </c>
      <c r="Q24" s="3" t="s">
        <v>89</v>
      </c>
      <c r="R24" s="3" t="s">
        <v>90</v>
      </c>
      <c r="S24" s="3" t="s">
        <v>91</v>
      </c>
      <c r="T24" s="3" t="s">
        <v>24</v>
      </c>
      <c r="U24" s="4"/>
      <c r="V24" s="5"/>
      <c r="W24" s="5"/>
      <c r="X24" s="5"/>
      <c r="Y24" s="5"/>
      <c r="Z24" s="5"/>
      <c r="AA24" s="5"/>
    </row>
    <row r="25" spans="1:27" ht="15.75" customHeight="1" x14ac:dyDescent="0.25">
      <c r="A25" s="6">
        <v>42535.553581643515</v>
      </c>
      <c r="B25" s="8">
        <v>15</v>
      </c>
      <c r="C25" s="8">
        <v>10</v>
      </c>
      <c r="D25" s="8">
        <v>10</v>
      </c>
      <c r="E25" s="8">
        <v>5</v>
      </c>
      <c r="F25" s="8">
        <v>5</v>
      </c>
      <c r="G25" s="8">
        <v>5</v>
      </c>
      <c r="H25" s="8">
        <v>5</v>
      </c>
      <c r="I25" s="8">
        <v>10</v>
      </c>
      <c r="J25" s="8">
        <v>15</v>
      </c>
      <c r="K25" s="8">
        <v>10</v>
      </c>
      <c r="L25" s="8">
        <v>10</v>
      </c>
      <c r="M25" s="8">
        <v>25</v>
      </c>
      <c r="N25" s="8">
        <v>15</v>
      </c>
      <c r="O25" s="8">
        <v>20</v>
      </c>
      <c r="P25" s="8">
        <v>10</v>
      </c>
      <c r="Q25" s="1" t="s">
        <v>92</v>
      </c>
      <c r="R25" s="1" t="s">
        <v>93</v>
      </c>
      <c r="S25" s="1" t="s">
        <v>94</v>
      </c>
      <c r="T25" s="1" t="s">
        <v>28</v>
      </c>
      <c r="U25" s="7"/>
    </row>
    <row r="26" spans="1:27" ht="15.75" customHeight="1" x14ac:dyDescent="0.25">
      <c r="A26" s="6">
        <v>42535.555743402772</v>
      </c>
      <c r="B26" s="8">
        <v>20</v>
      </c>
      <c r="C26" s="8">
        <v>5</v>
      </c>
      <c r="D26" s="8">
        <v>5</v>
      </c>
      <c r="E26" s="8">
        <v>15</v>
      </c>
      <c r="F26" s="8">
        <v>5</v>
      </c>
      <c r="G26" s="8">
        <v>5</v>
      </c>
      <c r="H26" s="8">
        <v>25</v>
      </c>
      <c r="I26" s="8">
        <v>10</v>
      </c>
      <c r="J26" s="8">
        <v>60</v>
      </c>
      <c r="K26" s="8">
        <v>10</v>
      </c>
      <c r="L26" s="8">
        <v>20</v>
      </c>
      <c r="M26" s="8">
        <v>10</v>
      </c>
      <c r="N26" s="8">
        <v>15</v>
      </c>
      <c r="O26" s="8">
        <v>10</v>
      </c>
      <c r="P26" s="8">
        <v>10</v>
      </c>
      <c r="Q26" s="1" t="s">
        <v>95</v>
      </c>
      <c r="R26" s="1" t="s">
        <v>96</v>
      </c>
      <c r="S26" s="1" t="s">
        <v>97</v>
      </c>
      <c r="T26" s="1" t="s">
        <v>28</v>
      </c>
      <c r="U26" s="7"/>
    </row>
    <row r="27" spans="1:27" ht="15.75" customHeight="1" x14ac:dyDescent="0.25">
      <c r="A27" s="6">
        <v>42535.560861331018</v>
      </c>
      <c r="B27" s="1">
        <v>20</v>
      </c>
      <c r="C27" s="1">
        <v>10</v>
      </c>
      <c r="D27" s="1">
        <v>10</v>
      </c>
      <c r="E27" s="1">
        <v>10</v>
      </c>
      <c r="F27" s="1">
        <v>5</v>
      </c>
      <c r="G27" s="1">
        <v>5</v>
      </c>
      <c r="H27" s="1">
        <v>5</v>
      </c>
      <c r="I27" s="1">
        <v>30</v>
      </c>
      <c r="J27" s="1">
        <v>15</v>
      </c>
      <c r="K27" s="1">
        <v>15</v>
      </c>
      <c r="L27" s="1">
        <v>15</v>
      </c>
      <c r="M27" s="1">
        <v>20</v>
      </c>
      <c r="N27" s="1">
        <v>15</v>
      </c>
      <c r="O27" s="1">
        <v>25</v>
      </c>
      <c r="P27" s="1">
        <v>20</v>
      </c>
      <c r="Q27" s="1" t="s">
        <v>98</v>
      </c>
      <c r="R27" s="1" t="s">
        <v>99</v>
      </c>
      <c r="S27" s="1" t="s">
        <v>100</v>
      </c>
      <c r="T27" s="1" t="s">
        <v>28</v>
      </c>
      <c r="U27" s="7"/>
    </row>
    <row r="28" spans="1:27" ht="15.75" customHeight="1" x14ac:dyDescent="0.25">
      <c r="A28" s="6">
        <v>42535.563298333334</v>
      </c>
      <c r="B28" s="8">
        <v>10</v>
      </c>
      <c r="C28" s="8">
        <v>15</v>
      </c>
      <c r="D28" s="8">
        <v>12</v>
      </c>
      <c r="E28" s="8">
        <v>7</v>
      </c>
      <c r="F28" s="8">
        <v>3</v>
      </c>
      <c r="G28" s="8">
        <v>3</v>
      </c>
      <c r="H28" s="8">
        <v>5</v>
      </c>
      <c r="I28" s="8">
        <v>5</v>
      </c>
      <c r="J28" s="8">
        <v>10</v>
      </c>
      <c r="K28" s="8">
        <v>10</v>
      </c>
      <c r="L28" s="8">
        <v>7</v>
      </c>
      <c r="M28" s="8">
        <v>20</v>
      </c>
      <c r="N28" s="8">
        <v>15</v>
      </c>
      <c r="O28" s="8">
        <v>8</v>
      </c>
      <c r="P28" s="8">
        <v>8</v>
      </c>
      <c r="Q28" s="1" t="s">
        <v>101</v>
      </c>
      <c r="R28" s="1" t="s">
        <v>102</v>
      </c>
      <c r="S28" s="1" t="s">
        <v>103</v>
      </c>
      <c r="T28" s="1" t="s">
        <v>28</v>
      </c>
      <c r="U28" s="7"/>
    </row>
    <row r="29" spans="1:27" ht="13.2" x14ac:dyDescent="0.25">
      <c r="A29" s="6">
        <v>42535.563946319446</v>
      </c>
      <c r="B29" s="1">
        <v>20</v>
      </c>
      <c r="C29" s="1">
        <v>40</v>
      </c>
      <c r="D29" s="1">
        <v>25</v>
      </c>
      <c r="E29" s="1">
        <v>20</v>
      </c>
      <c r="F29" s="1">
        <v>10</v>
      </c>
      <c r="G29" s="1">
        <v>25</v>
      </c>
      <c r="H29" s="1">
        <v>30</v>
      </c>
      <c r="I29" s="1">
        <v>20</v>
      </c>
      <c r="J29" s="1">
        <v>60</v>
      </c>
      <c r="K29" s="1">
        <v>50</v>
      </c>
      <c r="L29" s="1">
        <v>30</v>
      </c>
      <c r="M29" s="1">
        <v>50</v>
      </c>
      <c r="N29" s="1">
        <v>40</v>
      </c>
      <c r="O29" s="1">
        <v>35</v>
      </c>
      <c r="P29" s="1">
        <v>20</v>
      </c>
      <c r="Q29" s="1" t="s">
        <v>50</v>
      </c>
      <c r="R29" s="1" t="s">
        <v>104</v>
      </c>
      <c r="S29" s="1" t="s">
        <v>105</v>
      </c>
      <c r="T29" s="1" t="s">
        <v>28</v>
      </c>
      <c r="U29" s="7"/>
    </row>
    <row r="30" spans="1:27" ht="13.2" x14ac:dyDescent="0.25">
      <c r="A30" s="6">
        <v>42535.565763900464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10</v>
      </c>
      <c r="I30" s="1">
        <v>10</v>
      </c>
      <c r="J30" s="1">
        <v>15</v>
      </c>
      <c r="K30" s="1">
        <v>15</v>
      </c>
      <c r="L30" s="1">
        <v>25</v>
      </c>
      <c r="M30" s="1">
        <v>35</v>
      </c>
      <c r="N30" s="1">
        <v>20</v>
      </c>
      <c r="O30" s="1">
        <v>20</v>
      </c>
      <c r="P30" s="1">
        <v>35</v>
      </c>
      <c r="Q30" s="1" t="s">
        <v>106</v>
      </c>
      <c r="R30" s="1" t="s">
        <v>107</v>
      </c>
      <c r="S30" s="1" t="s">
        <v>108</v>
      </c>
      <c r="T30" s="1" t="s">
        <v>28</v>
      </c>
      <c r="U30" s="7"/>
    </row>
    <row r="31" spans="1:27" ht="13.2" x14ac:dyDescent="0.25">
      <c r="A31" s="2">
        <v>42535.565807407409</v>
      </c>
      <c r="B31" s="3">
        <v>30</v>
      </c>
      <c r="C31" s="3">
        <v>20</v>
      </c>
      <c r="D31" s="3">
        <v>15</v>
      </c>
      <c r="E31" s="3">
        <v>4</v>
      </c>
      <c r="F31" s="3">
        <v>5</v>
      </c>
      <c r="G31" s="3">
        <v>10</v>
      </c>
      <c r="H31" s="3">
        <v>10</v>
      </c>
      <c r="I31" s="3">
        <v>10</v>
      </c>
      <c r="J31" s="3">
        <v>15</v>
      </c>
      <c r="K31" s="3">
        <v>15</v>
      </c>
      <c r="L31" s="3">
        <v>15</v>
      </c>
      <c r="M31" s="3">
        <v>50</v>
      </c>
      <c r="N31" s="3">
        <v>20</v>
      </c>
      <c r="O31" s="3">
        <v>20</v>
      </c>
      <c r="P31" s="3">
        <v>5</v>
      </c>
      <c r="Q31" s="3" t="s">
        <v>109</v>
      </c>
      <c r="R31" s="3" t="s">
        <v>110</v>
      </c>
      <c r="S31" s="3" t="s">
        <v>111</v>
      </c>
      <c r="T31" s="3" t="s">
        <v>24</v>
      </c>
      <c r="U31" s="4"/>
      <c r="V31" s="5"/>
      <c r="W31" s="5"/>
      <c r="X31" s="5"/>
      <c r="Y31" s="5"/>
      <c r="Z31" s="5"/>
      <c r="AA31" s="5"/>
    </row>
    <row r="32" spans="1:27" ht="13.2" x14ac:dyDescent="0.25">
      <c r="A32" s="2">
        <v>42535.567043645831</v>
      </c>
      <c r="B32" s="3">
        <v>10</v>
      </c>
      <c r="C32" s="3">
        <v>15</v>
      </c>
      <c r="D32" s="3">
        <v>5</v>
      </c>
      <c r="E32" s="3">
        <v>15</v>
      </c>
      <c r="F32" s="3">
        <v>10</v>
      </c>
      <c r="G32" s="3">
        <v>5</v>
      </c>
      <c r="H32" s="3">
        <v>15</v>
      </c>
      <c r="I32" s="3">
        <v>10</v>
      </c>
      <c r="J32" s="3">
        <v>40</v>
      </c>
      <c r="K32" s="3">
        <v>40</v>
      </c>
      <c r="L32" s="3">
        <v>20</v>
      </c>
      <c r="M32" s="3">
        <v>40</v>
      </c>
      <c r="N32" s="3">
        <v>15</v>
      </c>
      <c r="O32" s="3">
        <v>30</v>
      </c>
      <c r="P32" s="3">
        <v>15</v>
      </c>
      <c r="Q32" s="3" t="s">
        <v>50</v>
      </c>
      <c r="R32" s="3" t="s">
        <v>112</v>
      </c>
      <c r="S32" s="3" t="s">
        <v>113</v>
      </c>
      <c r="T32" s="3" t="s">
        <v>24</v>
      </c>
      <c r="U32" s="4"/>
      <c r="V32" s="5"/>
      <c r="W32" s="5"/>
      <c r="X32" s="5"/>
      <c r="Y32" s="5"/>
      <c r="Z32" s="5"/>
      <c r="AA32" s="5"/>
    </row>
    <row r="33" spans="1:27" ht="13.2" x14ac:dyDescent="0.25">
      <c r="A33" s="2">
        <v>42535.569209594905</v>
      </c>
      <c r="B33" s="3">
        <v>15</v>
      </c>
      <c r="C33" s="3">
        <v>20</v>
      </c>
      <c r="D33" s="3">
        <v>10</v>
      </c>
      <c r="E33" s="3">
        <v>15</v>
      </c>
      <c r="F33" s="3">
        <v>5</v>
      </c>
      <c r="G33" s="3">
        <v>10</v>
      </c>
      <c r="H33" s="3">
        <v>5</v>
      </c>
      <c r="I33" s="3">
        <v>10</v>
      </c>
      <c r="J33" s="3">
        <v>20</v>
      </c>
      <c r="K33" s="3">
        <v>10</v>
      </c>
      <c r="L33" s="3">
        <v>10</v>
      </c>
      <c r="M33" s="3">
        <v>35</v>
      </c>
      <c r="N33" s="3">
        <v>10</v>
      </c>
      <c r="O33" s="3">
        <v>10</v>
      </c>
      <c r="P33" s="3">
        <v>5</v>
      </c>
      <c r="Q33" s="3" t="s">
        <v>114</v>
      </c>
      <c r="R33" s="3" t="s">
        <v>115</v>
      </c>
      <c r="S33" s="3" t="s">
        <v>116</v>
      </c>
      <c r="T33" s="3" t="s">
        <v>24</v>
      </c>
      <c r="U33" s="4"/>
      <c r="V33" s="5"/>
      <c r="W33" s="5"/>
      <c r="X33" s="5"/>
      <c r="Y33" s="5"/>
      <c r="Z33" s="5"/>
      <c r="AA33" s="5"/>
    </row>
    <row r="34" spans="1:27" ht="13.2" x14ac:dyDescent="0.25">
      <c r="A34" s="2">
        <v>42535.577009097222</v>
      </c>
      <c r="B34" s="11">
        <v>10</v>
      </c>
      <c r="C34" s="11">
        <v>10</v>
      </c>
      <c r="D34" s="11">
        <v>10</v>
      </c>
      <c r="E34" s="11">
        <v>5</v>
      </c>
      <c r="F34" s="11">
        <v>10</v>
      </c>
      <c r="G34" s="11">
        <v>5</v>
      </c>
      <c r="H34" s="11">
        <v>10</v>
      </c>
      <c r="I34" s="11">
        <v>5</v>
      </c>
      <c r="J34" s="11">
        <v>20</v>
      </c>
      <c r="K34" s="11">
        <v>10</v>
      </c>
      <c r="L34" s="11">
        <v>15</v>
      </c>
      <c r="M34" s="11">
        <v>20</v>
      </c>
      <c r="N34" s="11">
        <v>10</v>
      </c>
      <c r="O34" s="11">
        <v>1</v>
      </c>
      <c r="P34" s="11">
        <v>5</v>
      </c>
      <c r="Q34" s="3" t="s">
        <v>117</v>
      </c>
      <c r="R34" s="3" t="s">
        <v>118</v>
      </c>
      <c r="S34" s="3" t="s">
        <v>119</v>
      </c>
      <c r="T34" s="3" t="s">
        <v>24</v>
      </c>
      <c r="U34" s="4"/>
      <c r="V34" s="5"/>
      <c r="W34" s="5"/>
      <c r="X34" s="5"/>
      <c r="Y34" s="5"/>
      <c r="Z34" s="5"/>
      <c r="AA34" s="5"/>
    </row>
    <row r="35" spans="1:27" ht="13.2" x14ac:dyDescent="0.25">
      <c r="A35" s="6">
        <v>42535.582142210653</v>
      </c>
      <c r="B35" s="1">
        <v>15</v>
      </c>
      <c r="C35" s="1">
        <v>0</v>
      </c>
      <c r="D35" s="1">
        <v>5</v>
      </c>
      <c r="E35" s="1">
        <v>15</v>
      </c>
      <c r="F35" s="1">
        <v>10</v>
      </c>
      <c r="G35" s="1">
        <v>10</v>
      </c>
      <c r="H35" s="1">
        <v>10</v>
      </c>
      <c r="I35" s="1">
        <v>10</v>
      </c>
      <c r="J35" s="1">
        <v>40</v>
      </c>
      <c r="K35" s="1">
        <v>20</v>
      </c>
      <c r="L35" s="1">
        <v>40</v>
      </c>
      <c r="M35" s="1">
        <v>40</v>
      </c>
      <c r="N35" s="1">
        <v>25</v>
      </c>
      <c r="O35" s="1">
        <v>20</v>
      </c>
      <c r="P35" s="1">
        <v>15</v>
      </c>
      <c r="Q35" s="1" t="s">
        <v>120</v>
      </c>
      <c r="R35" s="1" t="s">
        <v>121</v>
      </c>
      <c r="S35" s="1" t="s">
        <v>122</v>
      </c>
      <c r="T35" s="1" t="s">
        <v>28</v>
      </c>
      <c r="U35" s="7"/>
    </row>
    <row r="36" spans="1:27" ht="13.2" x14ac:dyDescent="0.25">
      <c r="A36" s="6">
        <v>42535.586333796295</v>
      </c>
      <c r="B36" s="1">
        <v>15</v>
      </c>
      <c r="C36" s="1">
        <v>7</v>
      </c>
      <c r="D36" s="1">
        <v>10</v>
      </c>
      <c r="E36" s="1">
        <v>20</v>
      </c>
      <c r="F36" s="1">
        <v>15</v>
      </c>
      <c r="G36" s="1">
        <v>20</v>
      </c>
      <c r="H36" s="1">
        <v>5</v>
      </c>
      <c r="I36" s="1">
        <v>10</v>
      </c>
      <c r="J36" s="1">
        <v>30</v>
      </c>
      <c r="K36" s="1">
        <v>40</v>
      </c>
      <c r="L36" s="1">
        <v>10</v>
      </c>
      <c r="M36" s="1">
        <v>45</v>
      </c>
      <c r="N36" s="1">
        <v>20</v>
      </c>
      <c r="O36" s="1">
        <v>20</v>
      </c>
      <c r="P36" s="1">
        <v>25</v>
      </c>
      <c r="Q36" s="1" t="s">
        <v>123</v>
      </c>
      <c r="R36" s="1" t="s">
        <v>124</v>
      </c>
      <c r="S36" s="1" t="s">
        <v>125</v>
      </c>
      <c r="T36" s="1" t="s">
        <v>28</v>
      </c>
      <c r="U36" s="7"/>
    </row>
    <row r="37" spans="1:27" ht="13.2" x14ac:dyDescent="0.25">
      <c r="A37" s="6">
        <v>42535.590357858797</v>
      </c>
      <c r="B37" s="1">
        <v>14</v>
      </c>
      <c r="C37" s="1">
        <v>4</v>
      </c>
      <c r="D37" s="1">
        <v>5</v>
      </c>
      <c r="E37" s="1">
        <v>7</v>
      </c>
      <c r="F37" s="1">
        <v>4</v>
      </c>
      <c r="G37" s="1">
        <v>6</v>
      </c>
      <c r="H37" s="1">
        <v>10</v>
      </c>
      <c r="I37" s="1">
        <v>10</v>
      </c>
      <c r="J37" s="1">
        <v>20</v>
      </c>
      <c r="K37" s="1">
        <v>15</v>
      </c>
      <c r="L37" s="1">
        <v>20</v>
      </c>
      <c r="M37" s="1">
        <v>20</v>
      </c>
      <c r="N37" s="1">
        <v>10</v>
      </c>
      <c r="O37" s="1">
        <v>18</v>
      </c>
      <c r="P37" s="1">
        <v>20</v>
      </c>
      <c r="Q37" s="1" t="s">
        <v>126</v>
      </c>
      <c r="R37" s="1" t="s">
        <v>127</v>
      </c>
      <c r="S37" s="1" t="s">
        <v>128</v>
      </c>
      <c r="T37" s="1" t="s">
        <v>28</v>
      </c>
      <c r="U37" s="7"/>
    </row>
    <row r="38" spans="1:27" ht="13.2" x14ac:dyDescent="0.25">
      <c r="A38" s="6">
        <v>42535.61785829861</v>
      </c>
      <c r="B38" s="1">
        <v>15</v>
      </c>
      <c r="C38" s="1">
        <v>10</v>
      </c>
      <c r="D38" s="1">
        <v>5</v>
      </c>
      <c r="E38" s="1">
        <v>15</v>
      </c>
      <c r="F38" s="1">
        <v>5</v>
      </c>
      <c r="G38" s="1">
        <v>10</v>
      </c>
      <c r="H38" s="1">
        <v>15</v>
      </c>
      <c r="I38" s="1">
        <v>20</v>
      </c>
      <c r="J38" s="1">
        <v>40</v>
      </c>
      <c r="K38" s="1">
        <v>30</v>
      </c>
      <c r="L38" s="1">
        <v>25</v>
      </c>
      <c r="M38" s="1">
        <v>12</v>
      </c>
      <c r="N38" s="1">
        <v>10</v>
      </c>
      <c r="O38" s="1">
        <v>10</v>
      </c>
      <c r="P38" s="1">
        <v>10</v>
      </c>
      <c r="Q38" s="1" t="s">
        <v>129</v>
      </c>
      <c r="R38" s="1" t="s">
        <v>130</v>
      </c>
      <c r="S38" s="1" t="s">
        <v>131</v>
      </c>
      <c r="T38" s="1" t="s">
        <v>28</v>
      </c>
      <c r="U38" s="7"/>
    </row>
    <row r="39" spans="1:27" ht="13.2" x14ac:dyDescent="0.25">
      <c r="A39" s="6">
        <v>42535.629116944445</v>
      </c>
      <c r="B39" s="1">
        <v>20</v>
      </c>
      <c r="C39" s="1">
        <v>15</v>
      </c>
      <c r="D39" s="1">
        <v>2</v>
      </c>
      <c r="E39" s="12">
        <v>0.5</v>
      </c>
      <c r="F39" s="12">
        <v>0.25</v>
      </c>
      <c r="G39" s="8">
        <v>1</v>
      </c>
      <c r="H39" s="8">
        <v>2</v>
      </c>
      <c r="I39" s="8">
        <v>10</v>
      </c>
      <c r="J39" s="8">
        <v>5</v>
      </c>
      <c r="K39" s="8">
        <v>15</v>
      </c>
      <c r="L39" s="8">
        <v>15</v>
      </c>
      <c r="M39" s="8">
        <v>45</v>
      </c>
      <c r="N39" s="8">
        <v>1</v>
      </c>
      <c r="O39" s="8">
        <v>10</v>
      </c>
      <c r="P39" s="8">
        <v>5</v>
      </c>
      <c r="Q39" s="1" t="s">
        <v>132</v>
      </c>
      <c r="R39" s="1" t="s">
        <v>133</v>
      </c>
      <c r="S39" s="1" t="s">
        <v>134</v>
      </c>
      <c r="T39" s="1" t="s">
        <v>28</v>
      </c>
      <c r="U39" s="7"/>
    </row>
    <row r="40" spans="1:27" ht="13.2" x14ac:dyDescent="0.25">
      <c r="A40" s="6">
        <v>42535.638411574073</v>
      </c>
      <c r="B40" s="1">
        <v>30</v>
      </c>
      <c r="C40" s="1">
        <v>20</v>
      </c>
      <c r="D40" s="1">
        <v>15</v>
      </c>
      <c r="E40" s="1">
        <v>25</v>
      </c>
      <c r="F40" s="1">
        <v>10</v>
      </c>
      <c r="G40" s="1">
        <v>10</v>
      </c>
      <c r="H40" s="1">
        <v>15</v>
      </c>
      <c r="I40" s="1">
        <v>10</v>
      </c>
      <c r="J40" s="1">
        <v>15</v>
      </c>
      <c r="K40" s="1">
        <v>15</v>
      </c>
      <c r="L40" s="1">
        <v>10</v>
      </c>
      <c r="M40" s="1">
        <v>15</v>
      </c>
      <c r="N40" s="1">
        <v>8</v>
      </c>
      <c r="O40" s="1">
        <v>10</v>
      </c>
      <c r="P40" s="1">
        <v>15</v>
      </c>
      <c r="Q40" s="1" t="s">
        <v>135</v>
      </c>
      <c r="R40" s="1" t="s">
        <v>136</v>
      </c>
      <c r="S40" s="1" t="s">
        <v>137</v>
      </c>
      <c r="T40" s="1" t="s">
        <v>28</v>
      </c>
      <c r="U40" s="7"/>
    </row>
    <row r="41" spans="1:27" ht="13.2" x14ac:dyDescent="0.25">
      <c r="A41" s="6">
        <v>42535.641032569445</v>
      </c>
      <c r="B41" s="8">
        <v>100</v>
      </c>
      <c r="C41" s="8">
        <v>30</v>
      </c>
      <c r="D41" s="8">
        <v>7</v>
      </c>
      <c r="E41" s="8">
        <v>20</v>
      </c>
      <c r="F41" s="8">
        <v>10</v>
      </c>
      <c r="G41" s="8">
        <v>5</v>
      </c>
      <c r="H41" s="8">
        <v>5</v>
      </c>
      <c r="I41" s="8">
        <v>10</v>
      </c>
      <c r="J41" s="8">
        <v>20</v>
      </c>
      <c r="K41" s="8">
        <v>20</v>
      </c>
      <c r="L41" s="8">
        <v>10</v>
      </c>
      <c r="M41" s="8">
        <v>40</v>
      </c>
      <c r="N41" s="8">
        <v>40</v>
      </c>
      <c r="O41" s="8">
        <v>20</v>
      </c>
      <c r="P41" s="8">
        <v>5</v>
      </c>
      <c r="Q41" s="1" t="s">
        <v>138</v>
      </c>
      <c r="R41" s="1" t="s">
        <v>139</v>
      </c>
      <c r="S41" s="1" t="s">
        <v>140</v>
      </c>
      <c r="T41" s="1" t="s">
        <v>28</v>
      </c>
      <c r="U41" s="7"/>
    </row>
    <row r="42" spans="1:27" ht="13.2" x14ac:dyDescent="0.25">
      <c r="A42" s="6">
        <v>42535.645747997682</v>
      </c>
      <c r="B42" s="1">
        <v>10</v>
      </c>
      <c r="C42" s="1">
        <v>5</v>
      </c>
      <c r="D42" s="1">
        <v>5</v>
      </c>
      <c r="E42" s="1">
        <v>3</v>
      </c>
      <c r="F42" s="1">
        <v>3</v>
      </c>
      <c r="G42" s="1">
        <v>3</v>
      </c>
      <c r="H42" s="1">
        <v>5</v>
      </c>
      <c r="I42" s="1">
        <v>10</v>
      </c>
      <c r="J42" s="1">
        <v>20</v>
      </c>
      <c r="K42" s="1">
        <v>5</v>
      </c>
      <c r="L42" s="1">
        <v>5</v>
      </c>
      <c r="M42" s="1">
        <v>20</v>
      </c>
      <c r="N42" s="1">
        <v>5</v>
      </c>
      <c r="O42" s="1">
        <v>10</v>
      </c>
      <c r="P42" s="1">
        <v>5</v>
      </c>
      <c r="Q42" s="1" t="s">
        <v>141</v>
      </c>
      <c r="R42" s="1" t="s">
        <v>142</v>
      </c>
      <c r="S42" s="1" t="s">
        <v>143</v>
      </c>
      <c r="T42" s="1" t="s">
        <v>28</v>
      </c>
      <c r="U42" s="7"/>
    </row>
    <row r="43" spans="1:27" ht="13.2" x14ac:dyDescent="0.25">
      <c r="A43" s="6">
        <v>42535.648438819444</v>
      </c>
      <c r="B43" s="1">
        <v>20</v>
      </c>
      <c r="C43" s="1">
        <v>5</v>
      </c>
      <c r="D43" s="1">
        <v>5</v>
      </c>
      <c r="E43" s="1">
        <v>5</v>
      </c>
      <c r="F43" s="1">
        <v>3</v>
      </c>
      <c r="G43" s="1">
        <v>5</v>
      </c>
      <c r="H43" s="1">
        <v>8</v>
      </c>
      <c r="I43" s="1">
        <v>6</v>
      </c>
      <c r="J43" s="1">
        <v>15</v>
      </c>
      <c r="K43" s="1">
        <v>10</v>
      </c>
      <c r="L43" s="1">
        <v>5</v>
      </c>
      <c r="M43" s="1">
        <v>15</v>
      </c>
      <c r="N43" s="1">
        <v>7</v>
      </c>
      <c r="O43" s="1">
        <v>10</v>
      </c>
      <c r="P43" s="1">
        <v>20</v>
      </c>
      <c r="Q43" s="1" t="s">
        <v>144</v>
      </c>
      <c r="R43" s="1" t="s">
        <v>145</v>
      </c>
      <c r="S43" s="1" t="s">
        <v>146</v>
      </c>
      <c r="T43" s="1" t="s">
        <v>28</v>
      </c>
      <c r="U43" s="7"/>
    </row>
    <row r="44" spans="1:27" ht="13.2" x14ac:dyDescent="0.25">
      <c r="A44" s="2">
        <v>42535.650760046294</v>
      </c>
      <c r="B44" s="3">
        <v>30</v>
      </c>
      <c r="C44" s="3">
        <v>20</v>
      </c>
      <c r="D44" s="3">
        <v>10</v>
      </c>
      <c r="E44" s="3">
        <v>10</v>
      </c>
      <c r="F44" s="3">
        <v>15</v>
      </c>
      <c r="G44" s="3">
        <v>5</v>
      </c>
      <c r="H44" s="3">
        <v>5</v>
      </c>
      <c r="I44" s="3">
        <v>15</v>
      </c>
      <c r="J44" s="3">
        <v>40</v>
      </c>
      <c r="K44" s="3">
        <v>30</v>
      </c>
      <c r="L44" s="3">
        <v>10</v>
      </c>
      <c r="M44" s="3">
        <v>10</v>
      </c>
      <c r="N44" s="3">
        <v>20</v>
      </c>
      <c r="O44" s="3">
        <v>5</v>
      </c>
      <c r="P44" s="3">
        <v>15</v>
      </c>
      <c r="Q44" s="3" t="s">
        <v>147</v>
      </c>
      <c r="R44" s="3" t="s">
        <v>148</v>
      </c>
      <c r="S44" s="3" t="s">
        <v>149</v>
      </c>
      <c r="T44" s="3" t="s">
        <v>24</v>
      </c>
      <c r="U44" s="4"/>
      <c r="V44" s="5"/>
      <c r="W44" s="5"/>
      <c r="X44" s="5"/>
      <c r="Y44" s="5"/>
      <c r="Z44" s="5"/>
      <c r="AA44" s="5"/>
    </row>
    <row r="45" spans="1:27" ht="13.2" x14ac:dyDescent="0.25">
      <c r="A45" s="6">
        <v>42535.652370648153</v>
      </c>
      <c r="B45" s="1">
        <v>15</v>
      </c>
      <c r="C45" s="1">
        <v>20</v>
      </c>
      <c r="D45" s="1">
        <v>10</v>
      </c>
      <c r="E45" s="1">
        <v>10</v>
      </c>
      <c r="F45" s="1">
        <v>2</v>
      </c>
      <c r="G45" s="1">
        <v>5</v>
      </c>
      <c r="H45" s="1">
        <v>3</v>
      </c>
      <c r="I45" s="1">
        <v>5</v>
      </c>
      <c r="J45" s="1">
        <v>15</v>
      </c>
      <c r="K45" s="1">
        <v>10</v>
      </c>
      <c r="L45" s="1">
        <v>20</v>
      </c>
      <c r="M45" s="1">
        <v>20</v>
      </c>
      <c r="N45" s="1">
        <v>10</v>
      </c>
      <c r="O45" s="1">
        <v>5</v>
      </c>
      <c r="P45" s="1">
        <v>15</v>
      </c>
      <c r="Q45" s="1" t="s">
        <v>150</v>
      </c>
      <c r="R45" s="1" t="s">
        <v>151</v>
      </c>
      <c r="S45" s="1" t="s">
        <v>152</v>
      </c>
      <c r="T45" s="1" t="s">
        <v>28</v>
      </c>
      <c r="U45" s="7"/>
    </row>
    <row r="46" spans="1:27" ht="13.2" x14ac:dyDescent="0.25">
      <c r="A46" s="2">
        <v>42535.65448055556</v>
      </c>
      <c r="B46" s="3">
        <v>7</v>
      </c>
      <c r="C46" s="3">
        <v>5</v>
      </c>
      <c r="D46" s="3">
        <v>5</v>
      </c>
      <c r="E46" s="3">
        <v>10</v>
      </c>
      <c r="F46" s="3">
        <v>5</v>
      </c>
      <c r="G46" s="3">
        <v>15</v>
      </c>
      <c r="H46" s="3">
        <v>15</v>
      </c>
      <c r="I46" s="3">
        <v>20</v>
      </c>
      <c r="J46" s="3">
        <v>25</v>
      </c>
      <c r="K46" s="3">
        <v>15</v>
      </c>
      <c r="L46" s="3">
        <v>15</v>
      </c>
      <c r="M46" s="3">
        <v>20</v>
      </c>
      <c r="N46" s="3">
        <v>25</v>
      </c>
      <c r="O46" s="3">
        <v>5</v>
      </c>
      <c r="P46" s="3">
        <v>10</v>
      </c>
      <c r="Q46" s="3" t="s">
        <v>153</v>
      </c>
      <c r="R46" s="3" t="s">
        <v>154</v>
      </c>
      <c r="S46" s="3" t="s">
        <v>155</v>
      </c>
      <c r="T46" s="3" t="s">
        <v>24</v>
      </c>
      <c r="U46" s="4"/>
      <c r="V46" s="5"/>
      <c r="W46" s="5"/>
      <c r="X46" s="5"/>
      <c r="Y46" s="5"/>
      <c r="Z46" s="5"/>
      <c r="AA46" s="5"/>
    </row>
    <row r="47" spans="1:27" ht="13.2" x14ac:dyDescent="0.25">
      <c r="A47" s="6">
        <v>42535.655149849539</v>
      </c>
      <c r="B47" s="1">
        <v>25</v>
      </c>
      <c r="C47" s="1">
        <v>7</v>
      </c>
      <c r="D47" s="1">
        <v>0</v>
      </c>
      <c r="E47" s="1">
        <v>5</v>
      </c>
      <c r="F47" s="1">
        <v>7</v>
      </c>
      <c r="G47" s="1">
        <v>7</v>
      </c>
      <c r="H47" s="1">
        <v>5</v>
      </c>
      <c r="I47" s="1">
        <v>5</v>
      </c>
      <c r="J47" s="1">
        <v>5</v>
      </c>
      <c r="K47" s="1">
        <v>20</v>
      </c>
      <c r="L47" s="1">
        <v>15</v>
      </c>
      <c r="M47" s="1">
        <v>30</v>
      </c>
      <c r="N47" s="1">
        <v>15</v>
      </c>
      <c r="O47" s="1">
        <v>10</v>
      </c>
      <c r="P47" s="1">
        <v>5</v>
      </c>
      <c r="Q47" s="1" t="s">
        <v>156</v>
      </c>
      <c r="R47" s="1" t="s">
        <v>157</v>
      </c>
      <c r="S47" s="1" t="s">
        <v>158</v>
      </c>
      <c r="T47" s="1" t="s">
        <v>28</v>
      </c>
      <c r="U47" s="7"/>
    </row>
    <row r="48" spans="1:27" ht="13.2" x14ac:dyDescent="0.25">
      <c r="A48" s="6">
        <v>42535.663927615737</v>
      </c>
      <c r="B48" s="1">
        <v>15</v>
      </c>
      <c r="C48" s="9">
        <v>10</v>
      </c>
      <c r="D48" s="9">
        <v>5</v>
      </c>
      <c r="E48" s="9">
        <v>5</v>
      </c>
      <c r="F48" s="9">
        <v>2</v>
      </c>
      <c r="G48" s="9">
        <v>5</v>
      </c>
      <c r="H48" s="9">
        <v>7</v>
      </c>
      <c r="I48" s="9">
        <v>8</v>
      </c>
      <c r="J48" s="9">
        <v>20</v>
      </c>
      <c r="K48" s="9">
        <v>20</v>
      </c>
      <c r="L48" s="9">
        <v>10</v>
      </c>
      <c r="M48" s="9">
        <v>25</v>
      </c>
      <c r="N48" s="9">
        <v>10</v>
      </c>
      <c r="O48" s="9">
        <v>10</v>
      </c>
      <c r="P48" s="9">
        <v>10</v>
      </c>
      <c r="Q48" s="1" t="s">
        <v>159</v>
      </c>
      <c r="R48" s="1" t="s">
        <v>160</v>
      </c>
      <c r="S48" s="1" t="s">
        <v>161</v>
      </c>
      <c r="T48" s="1" t="s">
        <v>28</v>
      </c>
      <c r="U48" s="7"/>
    </row>
    <row r="49" spans="1:27" ht="13.2" x14ac:dyDescent="0.25">
      <c r="A49" s="6">
        <v>42535.664384363423</v>
      </c>
      <c r="B49" s="1">
        <v>30</v>
      </c>
      <c r="C49" s="1">
        <v>30</v>
      </c>
      <c r="D49" s="1">
        <v>15</v>
      </c>
      <c r="E49" s="1">
        <v>25</v>
      </c>
      <c r="F49" s="1">
        <v>5</v>
      </c>
      <c r="G49" s="1">
        <v>10</v>
      </c>
      <c r="H49" s="1">
        <v>15</v>
      </c>
      <c r="I49" s="1">
        <v>7</v>
      </c>
      <c r="J49" s="1">
        <v>25</v>
      </c>
      <c r="K49" s="1">
        <v>30</v>
      </c>
      <c r="L49" s="1">
        <v>10</v>
      </c>
      <c r="M49" s="1">
        <v>40</v>
      </c>
      <c r="N49" s="1">
        <v>20</v>
      </c>
      <c r="O49" s="1">
        <v>30</v>
      </c>
      <c r="P49" s="1">
        <v>15</v>
      </c>
      <c r="Q49" s="1" t="s">
        <v>162</v>
      </c>
      <c r="R49" s="1" t="s">
        <v>163</v>
      </c>
      <c r="S49" s="1" t="s">
        <v>164</v>
      </c>
      <c r="T49" s="1" t="s">
        <v>28</v>
      </c>
      <c r="U49" s="7"/>
    </row>
    <row r="50" spans="1:27" ht="13.2" x14ac:dyDescent="0.25">
      <c r="A50" s="6">
        <v>42535.664821145838</v>
      </c>
      <c r="B50" s="1">
        <v>20</v>
      </c>
      <c r="C50" s="1">
        <v>7</v>
      </c>
      <c r="D50" s="1">
        <v>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15</v>
      </c>
      <c r="K50" s="1">
        <v>0</v>
      </c>
      <c r="L50" s="1">
        <v>2</v>
      </c>
      <c r="M50" s="1">
        <v>15</v>
      </c>
      <c r="N50" s="1">
        <v>3</v>
      </c>
      <c r="O50" s="1">
        <v>5</v>
      </c>
      <c r="P50" s="1">
        <v>3</v>
      </c>
      <c r="Q50" s="1" t="s">
        <v>165</v>
      </c>
      <c r="R50" s="1" t="s">
        <v>166</v>
      </c>
      <c r="S50" s="1" t="s">
        <v>167</v>
      </c>
      <c r="T50" s="1" t="s">
        <v>28</v>
      </c>
      <c r="U50" s="7"/>
    </row>
    <row r="51" spans="1:27" ht="13.2" x14ac:dyDescent="0.25">
      <c r="A51" s="6">
        <v>42535.679387569442</v>
      </c>
      <c r="B51" s="8">
        <v>20</v>
      </c>
      <c r="C51" s="8">
        <v>5</v>
      </c>
      <c r="D51" s="8">
        <v>5</v>
      </c>
      <c r="E51" s="8">
        <v>5</v>
      </c>
      <c r="F51" s="8">
        <v>10</v>
      </c>
      <c r="G51" s="8">
        <v>5</v>
      </c>
      <c r="H51" s="8">
        <v>5</v>
      </c>
      <c r="I51" s="8">
        <v>5</v>
      </c>
      <c r="J51" s="8">
        <v>15</v>
      </c>
      <c r="K51" s="8">
        <v>10</v>
      </c>
      <c r="L51" s="8">
        <v>15</v>
      </c>
      <c r="M51" s="8">
        <v>10</v>
      </c>
      <c r="N51" s="8">
        <v>5</v>
      </c>
      <c r="O51" s="8">
        <v>5</v>
      </c>
      <c r="P51" s="8">
        <v>10</v>
      </c>
      <c r="Q51" s="1" t="s">
        <v>168</v>
      </c>
      <c r="R51" s="1" t="s">
        <v>169</v>
      </c>
      <c r="S51" s="1" t="s">
        <v>170</v>
      </c>
      <c r="T51" s="1" t="s">
        <v>28</v>
      </c>
      <c r="U51" s="7"/>
    </row>
    <row r="52" spans="1:27" ht="13.2" x14ac:dyDescent="0.25">
      <c r="A52" s="6">
        <v>42535.686414849537</v>
      </c>
      <c r="B52" s="1">
        <v>20</v>
      </c>
      <c r="C52" s="1">
        <v>35</v>
      </c>
      <c r="D52" s="1">
        <v>15</v>
      </c>
      <c r="E52" s="1">
        <v>15</v>
      </c>
      <c r="F52" s="1">
        <v>10</v>
      </c>
      <c r="G52" s="1">
        <v>10</v>
      </c>
      <c r="H52" s="1">
        <v>10</v>
      </c>
      <c r="I52" s="1">
        <v>13</v>
      </c>
      <c r="J52" s="1">
        <v>20</v>
      </c>
      <c r="K52" s="1">
        <v>10</v>
      </c>
      <c r="L52" s="1">
        <v>10</v>
      </c>
      <c r="M52" s="1">
        <v>20</v>
      </c>
      <c r="N52" s="1">
        <v>10</v>
      </c>
      <c r="O52" s="1">
        <v>10</v>
      </c>
      <c r="P52" s="1">
        <v>10</v>
      </c>
      <c r="Q52" s="1" t="s">
        <v>171</v>
      </c>
      <c r="R52" s="1" t="s">
        <v>172</v>
      </c>
      <c r="S52" s="1" t="s">
        <v>173</v>
      </c>
      <c r="T52" s="1" t="s">
        <v>28</v>
      </c>
      <c r="U52" s="7"/>
    </row>
    <row r="53" spans="1:27" ht="13.2" x14ac:dyDescent="0.25">
      <c r="A53" s="6">
        <v>42535.686920509259</v>
      </c>
      <c r="B53" s="1">
        <v>25</v>
      </c>
      <c r="C53" s="1">
        <v>40</v>
      </c>
      <c r="D53" s="1">
        <v>5</v>
      </c>
      <c r="E53" s="1">
        <v>10</v>
      </c>
      <c r="F53" s="1">
        <v>5</v>
      </c>
      <c r="G53" s="1">
        <v>5</v>
      </c>
      <c r="H53" s="1">
        <v>10</v>
      </c>
      <c r="I53" s="1">
        <v>5</v>
      </c>
      <c r="J53" s="1">
        <v>20</v>
      </c>
      <c r="K53" s="1">
        <v>20</v>
      </c>
      <c r="L53" s="1">
        <v>15</v>
      </c>
      <c r="M53" s="1">
        <v>30</v>
      </c>
      <c r="N53" s="1">
        <v>25</v>
      </c>
      <c r="O53" s="1">
        <v>15</v>
      </c>
      <c r="P53" s="1">
        <v>5</v>
      </c>
      <c r="Q53" s="1" t="s">
        <v>174</v>
      </c>
      <c r="R53" s="1" t="s">
        <v>175</v>
      </c>
      <c r="S53" s="1" t="s">
        <v>176</v>
      </c>
      <c r="T53" s="1" t="s">
        <v>28</v>
      </c>
      <c r="U53" s="7"/>
    </row>
    <row r="54" spans="1:27" ht="13.2" x14ac:dyDescent="0.25">
      <c r="A54" s="6">
        <v>42535.687909340282</v>
      </c>
      <c r="B54" s="1">
        <v>15</v>
      </c>
      <c r="C54" s="1">
        <v>5</v>
      </c>
      <c r="D54" s="1">
        <v>5</v>
      </c>
      <c r="E54" s="1">
        <v>10</v>
      </c>
      <c r="F54" s="1">
        <v>5</v>
      </c>
      <c r="G54" s="1">
        <v>6</v>
      </c>
      <c r="H54" s="1">
        <v>10</v>
      </c>
      <c r="I54" s="1">
        <v>11</v>
      </c>
      <c r="J54" s="1">
        <v>20</v>
      </c>
      <c r="K54" s="1">
        <v>15</v>
      </c>
      <c r="L54" s="1">
        <v>15</v>
      </c>
      <c r="M54" s="1">
        <v>25</v>
      </c>
      <c r="N54" s="1">
        <v>15</v>
      </c>
      <c r="O54" s="1">
        <v>12</v>
      </c>
      <c r="P54" s="1">
        <v>12</v>
      </c>
      <c r="Q54" s="1" t="s">
        <v>177</v>
      </c>
      <c r="R54" s="1" t="s">
        <v>178</v>
      </c>
      <c r="S54" s="1" t="s">
        <v>179</v>
      </c>
      <c r="T54" s="1" t="s">
        <v>28</v>
      </c>
      <c r="U54" s="7"/>
    </row>
    <row r="55" spans="1:27" ht="13.2" x14ac:dyDescent="0.25">
      <c r="A55" s="6">
        <v>42535.697585636575</v>
      </c>
      <c r="B55" s="1">
        <v>15</v>
      </c>
      <c r="C55" s="1">
        <v>20</v>
      </c>
      <c r="D55" s="1">
        <v>8</v>
      </c>
      <c r="E55" s="1">
        <v>10</v>
      </c>
      <c r="F55" s="1">
        <v>10</v>
      </c>
      <c r="G55" s="1">
        <v>15</v>
      </c>
      <c r="H55" s="1">
        <v>10</v>
      </c>
      <c r="I55" s="1">
        <v>15</v>
      </c>
      <c r="J55" s="1">
        <v>20</v>
      </c>
      <c r="K55" s="1">
        <v>15</v>
      </c>
      <c r="L55" s="1">
        <v>10</v>
      </c>
      <c r="M55" s="1">
        <v>15</v>
      </c>
      <c r="N55" s="1">
        <v>10</v>
      </c>
      <c r="O55" s="1">
        <v>8</v>
      </c>
      <c r="P55" s="1">
        <v>10</v>
      </c>
      <c r="Q55" s="1" t="s">
        <v>180</v>
      </c>
      <c r="R55" s="1" t="s">
        <v>181</v>
      </c>
      <c r="S55" s="1" t="s">
        <v>182</v>
      </c>
      <c r="T55" s="1" t="s">
        <v>28</v>
      </c>
      <c r="U55" s="7"/>
    </row>
    <row r="56" spans="1:27" ht="13.2" x14ac:dyDescent="0.25">
      <c r="A56" s="6">
        <v>42535.700626990743</v>
      </c>
      <c r="B56" s="1">
        <v>15</v>
      </c>
      <c r="C56" s="1">
        <v>10</v>
      </c>
      <c r="D56" s="1">
        <v>5</v>
      </c>
      <c r="E56" s="1">
        <v>5</v>
      </c>
      <c r="F56" s="1">
        <v>2</v>
      </c>
      <c r="G56" s="1">
        <v>5</v>
      </c>
      <c r="H56" s="1">
        <v>5</v>
      </c>
      <c r="I56" s="1">
        <v>10</v>
      </c>
      <c r="J56" s="1">
        <v>20</v>
      </c>
      <c r="K56" s="1">
        <v>5</v>
      </c>
      <c r="L56" s="1">
        <v>10</v>
      </c>
      <c r="M56" s="1">
        <v>20</v>
      </c>
      <c r="N56" s="1">
        <v>5</v>
      </c>
      <c r="O56" s="1">
        <v>5</v>
      </c>
      <c r="P56" s="1">
        <v>5</v>
      </c>
      <c r="Q56" s="1" t="s">
        <v>183</v>
      </c>
      <c r="R56" s="1" t="s">
        <v>184</v>
      </c>
      <c r="S56" s="1" t="s">
        <v>185</v>
      </c>
      <c r="T56" s="1" t="s">
        <v>28</v>
      </c>
      <c r="U56" s="7"/>
    </row>
    <row r="57" spans="1:27" ht="13.2" x14ac:dyDescent="0.25">
      <c r="A57" s="6">
        <v>42535.707071435187</v>
      </c>
      <c r="B57" s="8">
        <v>13</v>
      </c>
      <c r="C57" s="8">
        <v>25</v>
      </c>
      <c r="D57" s="8">
        <v>5</v>
      </c>
      <c r="E57" s="8">
        <v>15</v>
      </c>
      <c r="F57" s="8">
        <v>10</v>
      </c>
      <c r="G57" s="8">
        <v>10</v>
      </c>
      <c r="H57" s="8">
        <v>10</v>
      </c>
      <c r="I57" s="8">
        <v>15</v>
      </c>
      <c r="J57" s="8">
        <v>15</v>
      </c>
      <c r="K57" s="8">
        <v>15</v>
      </c>
      <c r="L57" s="8">
        <v>15</v>
      </c>
      <c r="M57" s="8">
        <v>17</v>
      </c>
      <c r="N57" s="8">
        <v>10</v>
      </c>
      <c r="P57" s="8">
        <v>15</v>
      </c>
      <c r="Q57" s="1" t="s">
        <v>186</v>
      </c>
      <c r="R57" s="1" t="s">
        <v>187</v>
      </c>
      <c r="S57" s="1" t="s">
        <v>188</v>
      </c>
      <c r="T57" s="1" t="s">
        <v>28</v>
      </c>
      <c r="U57" s="7"/>
    </row>
    <row r="58" spans="1:27" ht="13.2" x14ac:dyDescent="0.25">
      <c r="A58" s="2">
        <v>42535.714367835652</v>
      </c>
      <c r="B58" s="10">
        <v>25</v>
      </c>
      <c r="C58" s="10">
        <v>10</v>
      </c>
      <c r="D58" s="10">
        <v>5</v>
      </c>
      <c r="E58" s="10">
        <v>15</v>
      </c>
      <c r="F58" s="10">
        <v>10</v>
      </c>
      <c r="G58" s="10">
        <v>15</v>
      </c>
      <c r="H58" s="10">
        <v>20</v>
      </c>
      <c r="I58" s="10">
        <v>20</v>
      </c>
      <c r="J58" s="10">
        <v>30</v>
      </c>
      <c r="K58" s="10">
        <v>15</v>
      </c>
      <c r="L58" s="10">
        <v>15</v>
      </c>
      <c r="M58" s="10">
        <v>40</v>
      </c>
      <c r="N58" s="10">
        <v>20</v>
      </c>
      <c r="O58" s="10">
        <v>20</v>
      </c>
      <c r="P58" s="10">
        <v>15</v>
      </c>
      <c r="Q58" s="3" t="s">
        <v>189</v>
      </c>
      <c r="R58" s="3" t="s">
        <v>190</v>
      </c>
      <c r="S58" s="3" t="s">
        <v>191</v>
      </c>
      <c r="T58" s="3" t="s">
        <v>24</v>
      </c>
      <c r="U58" s="4"/>
      <c r="V58" s="5"/>
      <c r="W58" s="5"/>
      <c r="X58" s="5"/>
      <c r="Y58" s="5"/>
      <c r="Z58" s="5"/>
      <c r="AA58" s="5"/>
    </row>
    <row r="59" spans="1:27" ht="13.2" x14ac:dyDescent="0.25">
      <c r="A59" s="6">
        <v>42535.735705277781</v>
      </c>
      <c r="B59" s="1">
        <v>10</v>
      </c>
      <c r="C59" s="1">
        <v>20</v>
      </c>
      <c r="D59" s="1">
        <v>15</v>
      </c>
      <c r="E59" s="1">
        <v>40</v>
      </c>
      <c r="F59" s="1">
        <v>10</v>
      </c>
      <c r="G59" s="1">
        <v>15</v>
      </c>
      <c r="H59" s="1">
        <v>15</v>
      </c>
      <c r="I59" s="1">
        <v>10</v>
      </c>
      <c r="J59" s="1">
        <v>35</v>
      </c>
      <c r="K59" s="1">
        <v>20</v>
      </c>
      <c r="L59" s="1">
        <v>20</v>
      </c>
      <c r="M59" s="1">
        <v>30</v>
      </c>
      <c r="N59" s="1">
        <v>5</v>
      </c>
      <c r="O59" s="1">
        <v>20</v>
      </c>
      <c r="P59" s="1">
        <v>15</v>
      </c>
      <c r="Q59" s="1" t="s">
        <v>192</v>
      </c>
      <c r="R59" s="1" t="s">
        <v>193</v>
      </c>
      <c r="S59" s="1" t="s">
        <v>194</v>
      </c>
      <c r="T59" s="1" t="s">
        <v>28</v>
      </c>
      <c r="U59" s="7"/>
    </row>
    <row r="60" spans="1:27" ht="13.2" x14ac:dyDescent="0.25">
      <c r="A60" s="6">
        <v>42535.761998483795</v>
      </c>
      <c r="B60" s="1">
        <v>15</v>
      </c>
      <c r="C60" s="1">
        <v>40</v>
      </c>
      <c r="D60" s="1">
        <v>10</v>
      </c>
      <c r="E60" s="1">
        <v>10</v>
      </c>
      <c r="F60" s="1">
        <v>10</v>
      </c>
      <c r="G60" s="1">
        <v>15</v>
      </c>
      <c r="H60" s="1">
        <v>15</v>
      </c>
      <c r="I60" s="1">
        <v>20</v>
      </c>
      <c r="J60" s="1">
        <v>35</v>
      </c>
      <c r="K60" s="1">
        <v>25</v>
      </c>
      <c r="L60" s="1">
        <v>25</v>
      </c>
      <c r="M60" s="1">
        <v>30</v>
      </c>
      <c r="N60" s="1">
        <v>20</v>
      </c>
      <c r="O60" s="1">
        <v>20</v>
      </c>
      <c r="P60" s="1">
        <v>10</v>
      </c>
      <c r="Q60" s="1" t="s">
        <v>195</v>
      </c>
      <c r="R60" s="1" t="s">
        <v>196</v>
      </c>
      <c r="S60" s="1" t="s">
        <v>197</v>
      </c>
      <c r="T60" s="1" t="s">
        <v>28</v>
      </c>
      <c r="U60" s="7"/>
    </row>
    <row r="61" spans="1:27" ht="13.2" x14ac:dyDescent="0.25">
      <c r="A61" s="6">
        <v>42535.762266736114</v>
      </c>
      <c r="B61" s="1">
        <v>15</v>
      </c>
      <c r="C61" s="1">
        <v>25</v>
      </c>
      <c r="D61" s="1">
        <v>10</v>
      </c>
      <c r="E61" s="1">
        <v>3</v>
      </c>
      <c r="F61" s="1">
        <v>5</v>
      </c>
      <c r="G61" s="1">
        <v>8</v>
      </c>
      <c r="H61" s="1">
        <v>8</v>
      </c>
      <c r="I61" s="1">
        <v>10</v>
      </c>
      <c r="J61" s="1">
        <v>30</v>
      </c>
      <c r="K61" s="1">
        <v>15</v>
      </c>
      <c r="L61" s="1">
        <v>10</v>
      </c>
      <c r="M61" s="1">
        <v>30</v>
      </c>
      <c r="N61" s="1">
        <v>20</v>
      </c>
      <c r="O61" s="1">
        <v>20</v>
      </c>
      <c r="P61" s="1">
        <v>5</v>
      </c>
      <c r="Q61" s="1" t="s">
        <v>198</v>
      </c>
      <c r="R61" s="1" t="s">
        <v>199</v>
      </c>
      <c r="S61" s="1" t="s">
        <v>200</v>
      </c>
      <c r="T61" s="1" t="s">
        <v>28</v>
      </c>
      <c r="U61" s="7"/>
    </row>
    <row r="62" spans="1:27" ht="13.2" x14ac:dyDescent="0.25">
      <c r="A62" s="6">
        <v>42535.778020729165</v>
      </c>
      <c r="B62" s="1">
        <v>10</v>
      </c>
      <c r="C62" s="1">
        <v>40</v>
      </c>
      <c r="D62" s="1">
        <v>5</v>
      </c>
      <c r="E62" s="1">
        <v>8</v>
      </c>
      <c r="F62" s="1">
        <v>5</v>
      </c>
      <c r="G62" s="1">
        <v>5</v>
      </c>
      <c r="H62" s="1">
        <v>5</v>
      </c>
      <c r="I62" s="1">
        <v>7</v>
      </c>
      <c r="J62" s="1">
        <v>25</v>
      </c>
      <c r="K62" s="1">
        <v>15</v>
      </c>
      <c r="L62" s="1">
        <v>15</v>
      </c>
      <c r="M62" s="1">
        <v>35</v>
      </c>
      <c r="N62" s="1">
        <v>10</v>
      </c>
      <c r="O62" s="1">
        <v>10</v>
      </c>
      <c r="P62" s="1">
        <v>10</v>
      </c>
      <c r="Q62" s="1" t="s">
        <v>201</v>
      </c>
      <c r="R62" s="1" t="s">
        <v>202</v>
      </c>
      <c r="S62" s="1" t="s">
        <v>203</v>
      </c>
      <c r="T62" s="1" t="s">
        <v>28</v>
      </c>
      <c r="U62" s="7"/>
    </row>
    <row r="63" spans="1:27" ht="13.2" x14ac:dyDescent="0.25">
      <c r="A63" s="6">
        <v>42535.785338344911</v>
      </c>
      <c r="B63" s="1">
        <v>50</v>
      </c>
      <c r="C63" s="1">
        <v>25</v>
      </c>
      <c r="D63" s="1">
        <v>14</v>
      </c>
      <c r="E63" s="1">
        <v>28</v>
      </c>
      <c r="F63" s="1">
        <v>10</v>
      </c>
      <c r="G63" s="1">
        <v>5</v>
      </c>
      <c r="H63" s="1">
        <v>8</v>
      </c>
      <c r="I63" s="1">
        <v>12</v>
      </c>
      <c r="J63" s="1">
        <v>15</v>
      </c>
      <c r="K63" s="1">
        <v>20</v>
      </c>
      <c r="L63" s="1">
        <v>15</v>
      </c>
      <c r="M63" s="1">
        <v>30</v>
      </c>
      <c r="N63" s="1">
        <v>15</v>
      </c>
      <c r="O63" s="1">
        <v>24</v>
      </c>
      <c r="P63" s="1">
        <v>20</v>
      </c>
      <c r="Q63" s="1" t="s">
        <v>204</v>
      </c>
      <c r="R63" s="1" t="s">
        <v>205</v>
      </c>
      <c r="S63" s="1" t="s">
        <v>206</v>
      </c>
      <c r="T63" s="1" t="s">
        <v>28</v>
      </c>
      <c r="U63" s="7"/>
    </row>
    <row r="64" spans="1:27" ht="13.2" x14ac:dyDescent="0.25">
      <c r="A64" s="6">
        <v>42535.816784155089</v>
      </c>
      <c r="B64" s="9">
        <v>3</v>
      </c>
      <c r="C64" s="9">
        <v>15</v>
      </c>
      <c r="D64" s="9">
        <v>0</v>
      </c>
      <c r="E64" s="9">
        <v>0</v>
      </c>
      <c r="F64" s="9">
        <v>5</v>
      </c>
      <c r="G64" s="9">
        <v>5</v>
      </c>
      <c r="H64" s="9">
        <v>5</v>
      </c>
      <c r="I64" s="9">
        <v>5</v>
      </c>
      <c r="J64" s="9">
        <v>20</v>
      </c>
      <c r="K64" s="9">
        <v>10</v>
      </c>
      <c r="L64" s="9">
        <v>10</v>
      </c>
      <c r="M64" s="9">
        <v>15</v>
      </c>
      <c r="N64" s="9">
        <v>10</v>
      </c>
      <c r="O64" s="9">
        <v>5</v>
      </c>
      <c r="P64" s="9">
        <v>5</v>
      </c>
      <c r="Q64" s="1" t="s">
        <v>207</v>
      </c>
      <c r="R64" s="1" t="s">
        <v>208</v>
      </c>
      <c r="S64" s="1" t="s">
        <v>209</v>
      </c>
      <c r="T64" s="1" t="s">
        <v>28</v>
      </c>
      <c r="U64" s="7"/>
    </row>
    <row r="65" spans="1:27" ht="13.2" x14ac:dyDescent="0.25">
      <c r="A65" s="6">
        <v>42535.83811280092</v>
      </c>
      <c r="B65" s="1">
        <v>20</v>
      </c>
      <c r="C65" s="1">
        <v>0</v>
      </c>
      <c r="D65" s="1">
        <v>5</v>
      </c>
      <c r="E65" s="1">
        <v>20</v>
      </c>
      <c r="F65" s="1">
        <v>5</v>
      </c>
      <c r="G65" s="1">
        <v>10</v>
      </c>
      <c r="H65" s="1">
        <v>15</v>
      </c>
      <c r="I65" s="1">
        <v>15</v>
      </c>
      <c r="J65" s="1">
        <v>20</v>
      </c>
      <c r="K65" s="1">
        <v>20</v>
      </c>
      <c r="L65" s="1">
        <v>10</v>
      </c>
      <c r="M65" s="1">
        <v>20</v>
      </c>
      <c r="N65" s="1">
        <v>15</v>
      </c>
      <c r="O65" s="1">
        <v>15</v>
      </c>
      <c r="P65" s="1">
        <v>10</v>
      </c>
      <c r="Q65" s="1" t="s">
        <v>210</v>
      </c>
      <c r="R65" s="1" t="s">
        <v>211</v>
      </c>
      <c r="S65" s="1" t="s">
        <v>212</v>
      </c>
      <c r="T65" s="1" t="s">
        <v>28</v>
      </c>
      <c r="U65" s="7"/>
    </row>
    <row r="66" spans="1:27" ht="13.2" x14ac:dyDescent="0.25">
      <c r="A66" s="6">
        <v>42535.929874247682</v>
      </c>
      <c r="B66" s="9">
        <v>30</v>
      </c>
      <c r="C66" s="9">
        <v>12</v>
      </c>
      <c r="D66" s="9">
        <v>10</v>
      </c>
      <c r="E66" s="9">
        <v>5</v>
      </c>
      <c r="F66" s="9">
        <v>2</v>
      </c>
      <c r="G66" s="9">
        <v>10</v>
      </c>
      <c r="H66" s="9">
        <v>7</v>
      </c>
      <c r="I66" s="9">
        <v>10</v>
      </c>
      <c r="J66" s="9">
        <v>20</v>
      </c>
      <c r="K66" s="9">
        <v>15</v>
      </c>
      <c r="L66" s="9">
        <v>20</v>
      </c>
      <c r="M66" s="9">
        <v>20</v>
      </c>
      <c r="N66" s="9">
        <v>10</v>
      </c>
      <c r="O66" s="9">
        <v>15</v>
      </c>
      <c r="P66" s="9">
        <v>15</v>
      </c>
      <c r="Q66" s="1" t="s">
        <v>213</v>
      </c>
      <c r="R66" s="1" t="s">
        <v>214</v>
      </c>
      <c r="S66" s="1" t="s">
        <v>215</v>
      </c>
      <c r="T66" s="1" t="s">
        <v>28</v>
      </c>
      <c r="U66" s="7"/>
    </row>
    <row r="67" spans="1:27" ht="13.2" x14ac:dyDescent="0.25">
      <c r="A67" s="2">
        <v>42535.943930752313</v>
      </c>
      <c r="B67" s="11">
        <v>15</v>
      </c>
      <c r="C67" s="11">
        <v>20</v>
      </c>
      <c r="D67" s="11">
        <v>10</v>
      </c>
      <c r="E67" s="11">
        <v>14</v>
      </c>
      <c r="F67" s="11">
        <v>12</v>
      </c>
      <c r="G67" s="11">
        <v>5</v>
      </c>
      <c r="H67" s="11">
        <v>5</v>
      </c>
      <c r="I67" s="11">
        <v>10</v>
      </c>
      <c r="J67" s="11">
        <v>35</v>
      </c>
      <c r="K67" s="11">
        <v>40</v>
      </c>
      <c r="L67" s="11">
        <v>8</v>
      </c>
      <c r="M67" s="11">
        <v>28</v>
      </c>
      <c r="N67" s="11">
        <v>11</v>
      </c>
      <c r="O67" s="11">
        <v>15</v>
      </c>
      <c r="P67" s="11">
        <v>10</v>
      </c>
      <c r="Q67" s="3" t="s">
        <v>216</v>
      </c>
      <c r="R67" s="3" t="s">
        <v>217</v>
      </c>
      <c r="S67" s="3" t="s">
        <v>218</v>
      </c>
      <c r="T67" s="3" t="s">
        <v>24</v>
      </c>
      <c r="U67" s="4"/>
      <c r="V67" s="5"/>
      <c r="W67" s="5"/>
      <c r="X67" s="5"/>
      <c r="Y67" s="5"/>
      <c r="Z67" s="5"/>
      <c r="AA67" s="5"/>
    </row>
    <row r="68" spans="1:27" ht="13.2" x14ac:dyDescent="0.25">
      <c r="A68" s="2">
        <v>42535.964963888888</v>
      </c>
      <c r="B68" s="3">
        <v>30</v>
      </c>
      <c r="C68" s="3">
        <v>20</v>
      </c>
      <c r="D68" s="3">
        <v>15</v>
      </c>
      <c r="E68" s="3">
        <v>45</v>
      </c>
      <c r="F68" s="3">
        <v>12</v>
      </c>
      <c r="G68" s="3">
        <v>10</v>
      </c>
      <c r="H68" s="3">
        <v>10</v>
      </c>
      <c r="I68" s="3">
        <v>40</v>
      </c>
      <c r="J68" s="3">
        <v>50</v>
      </c>
      <c r="K68" s="3">
        <v>30</v>
      </c>
      <c r="L68" s="3">
        <v>30</v>
      </c>
      <c r="M68" s="3">
        <v>45</v>
      </c>
      <c r="N68" s="3">
        <v>20</v>
      </c>
      <c r="O68" s="3">
        <v>30</v>
      </c>
      <c r="P68" s="3">
        <v>40</v>
      </c>
      <c r="Q68" s="3" t="s">
        <v>219</v>
      </c>
      <c r="R68" s="3" t="s">
        <v>220</v>
      </c>
      <c r="S68" s="3" t="s">
        <v>221</v>
      </c>
      <c r="T68" s="3" t="s">
        <v>24</v>
      </c>
      <c r="U68" s="4"/>
      <c r="V68" s="5"/>
      <c r="W68" s="5"/>
      <c r="X68" s="5"/>
      <c r="Y68" s="5"/>
      <c r="Z68" s="5"/>
      <c r="AA68" s="5"/>
    </row>
    <row r="69" spans="1:27" ht="13.2" x14ac:dyDescent="0.25">
      <c r="A69" s="6">
        <v>42535.975485000003</v>
      </c>
      <c r="B69" s="1">
        <v>45</v>
      </c>
      <c r="C69" s="1">
        <v>20</v>
      </c>
      <c r="D69" s="1">
        <v>20</v>
      </c>
      <c r="E69" s="1">
        <v>15</v>
      </c>
      <c r="F69" s="1">
        <v>10</v>
      </c>
      <c r="G69" s="1">
        <v>10</v>
      </c>
      <c r="H69" s="1">
        <v>10</v>
      </c>
      <c r="I69" s="1">
        <v>25</v>
      </c>
      <c r="J69" s="1">
        <v>15</v>
      </c>
      <c r="K69" s="1">
        <v>15</v>
      </c>
      <c r="L69" s="1">
        <v>30</v>
      </c>
      <c r="M69" s="1">
        <v>30</v>
      </c>
      <c r="N69" s="1">
        <v>15</v>
      </c>
      <c r="O69" s="1">
        <v>20</v>
      </c>
      <c r="P69" s="1">
        <v>20</v>
      </c>
      <c r="Q69" s="1" t="s">
        <v>222</v>
      </c>
      <c r="R69" s="1" t="s">
        <v>223</v>
      </c>
      <c r="S69" s="1" t="s">
        <v>224</v>
      </c>
      <c r="T69" s="1" t="s">
        <v>28</v>
      </c>
      <c r="U69" s="7"/>
    </row>
    <row r="70" spans="1:27" ht="13.2" x14ac:dyDescent="0.25">
      <c r="A70" s="6">
        <v>42536.020047789352</v>
      </c>
      <c r="B70" s="8">
        <v>15</v>
      </c>
      <c r="C70" s="1">
        <v>10</v>
      </c>
      <c r="D70" s="1">
        <v>5</v>
      </c>
      <c r="E70" s="1">
        <v>5</v>
      </c>
      <c r="F70" s="1">
        <v>3</v>
      </c>
      <c r="G70" s="1">
        <v>5</v>
      </c>
      <c r="H70" s="1">
        <v>5</v>
      </c>
      <c r="I70" s="1">
        <v>20</v>
      </c>
      <c r="J70" s="1">
        <v>20</v>
      </c>
      <c r="K70" s="1">
        <v>20</v>
      </c>
      <c r="L70" s="1">
        <v>10</v>
      </c>
      <c r="M70" s="1">
        <v>10</v>
      </c>
      <c r="N70" s="1">
        <v>15</v>
      </c>
      <c r="O70" s="1">
        <v>15</v>
      </c>
      <c r="P70" s="1">
        <v>15</v>
      </c>
      <c r="Q70" s="1" t="s">
        <v>225</v>
      </c>
      <c r="R70" s="1" t="s">
        <v>226</v>
      </c>
      <c r="S70" s="1" t="s">
        <v>227</v>
      </c>
      <c r="T70" s="1" t="s">
        <v>28</v>
      </c>
      <c r="U70" s="7"/>
    </row>
    <row r="71" spans="1:27" ht="13.2" x14ac:dyDescent="0.25">
      <c r="A71" s="6">
        <v>42536.033917002314</v>
      </c>
      <c r="B71" s="1">
        <v>10</v>
      </c>
      <c r="C71" s="1">
        <v>3</v>
      </c>
      <c r="D71" s="1">
        <v>0</v>
      </c>
      <c r="E71" s="1">
        <v>0</v>
      </c>
      <c r="F71" s="1">
        <v>5</v>
      </c>
      <c r="G71" s="1">
        <v>5</v>
      </c>
      <c r="H71" s="1">
        <v>5</v>
      </c>
      <c r="I71" s="1">
        <v>5</v>
      </c>
      <c r="J71" s="1">
        <v>15</v>
      </c>
      <c r="K71" s="1">
        <v>10</v>
      </c>
      <c r="L71" s="1">
        <v>5</v>
      </c>
      <c r="M71" s="1">
        <v>10</v>
      </c>
      <c r="N71" s="1">
        <v>5</v>
      </c>
      <c r="O71" s="1">
        <v>5</v>
      </c>
      <c r="P71" s="1">
        <v>5</v>
      </c>
      <c r="Q71" s="1" t="s">
        <v>228</v>
      </c>
      <c r="R71" s="1" t="s">
        <v>229</v>
      </c>
      <c r="S71" s="1" t="s">
        <v>230</v>
      </c>
      <c r="T71" s="1" t="s">
        <v>28</v>
      </c>
      <c r="U71" s="7"/>
    </row>
    <row r="72" spans="1:27" ht="13.2" x14ac:dyDescent="0.25">
      <c r="A72" s="6">
        <v>42536.056275405092</v>
      </c>
      <c r="B72" s="1">
        <v>15</v>
      </c>
      <c r="C72" s="1">
        <v>25</v>
      </c>
      <c r="D72" s="1">
        <v>20</v>
      </c>
      <c r="E72" s="1">
        <v>35</v>
      </c>
      <c r="F72" s="1">
        <v>50</v>
      </c>
      <c r="G72" s="1">
        <v>15</v>
      </c>
      <c r="H72" s="1">
        <v>10</v>
      </c>
      <c r="I72" s="1">
        <v>45</v>
      </c>
      <c r="J72" s="1">
        <v>75</v>
      </c>
      <c r="K72" s="1">
        <v>50</v>
      </c>
      <c r="L72" s="1">
        <v>45</v>
      </c>
      <c r="M72" s="1">
        <v>20</v>
      </c>
      <c r="N72" s="1">
        <v>35</v>
      </c>
      <c r="O72" s="1">
        <v>30</v>
      </c>
      <c r="P72" s="1">
        <v>15</v>
      </c>
      <c r="Q72" s="1" t="s">
        <v>231</v>
      </c>
      <c r="R72" s="1" t="s">
        <v>232</v>
      </c>
      <c r="S72" s="1" t="s">
        <v>233</v>
      </c>
      <c r="T72" s="1" t="s">
        <v>28</v>
      </c>
      <c r="U72" s="7"/>
    </row>
    <row r="73" spans="1:27" ht="13.2" x14ac:dyDescent="0.25">
      <c r="A73" s="6">
        <v>42536.064237511571</v>
      </c>
      <c r="B73" s="1">
        <v>10</v>
      </c>
      <c r="C73" s="1">
        <v>0</v>
      </c>
      <c r="D73" s="1">
        <v>0</v>
      </c>
      <c r="E73" s="1">
        <v>0</v>
      </c>
      <c r="F73" s="1">
        <v>5</v>
      </c>
      <c r="G73" s="1">
        <v>0</v>
      </c>
      <c r="H73" s="1">
        <v>5</v>
      </c>
      <c r="I73" s="1">
        <v>0</v>
      </c>
      <c r="J73" s="1">
        <v>10</v>
      </c>
      <c r="K73" s="1">
        <v>10</v>
      </c>
      <c r="L73" s="1">
        <v>10</v>
      </c>
      <c r="M73" s="1">
        <v>20</v>
      </c>
      <c r="N73" s="1">
        <v>15</v>
      </c>
      <c r="O73" s="1">
        <v>10</v>
      </c>
      <c r="P73" s="1">
        <v>15</v>
      </c>
      <c r="Q73" s="1" t="s">
        <v>234</v>
      </c>
      <c r="R73" s="1" t="s">
        <v>235</v>
      </c>
      <c r="S73" s="1" t="s">
        <v>236</v>
      </c>
      <c r="T73" s="1" t="s">
        <v>28</v>
      </c>
      <c r="U73" s="7"/>
    </row>
    <row r="74" spans="1:27" ht="13.2" x14ac:dyDescent="0.25">
      <c r="A74" s="6">
        <v>42536.085076620366</v>
      </c>
      <c r="B74" s="1">
        <v>7</v>
      </c>
      <c r="C74" s="1">
        <v>7</v>
      </c>
      <c r="D74" s="1">
        <v>1</v>
      </c>
      <c r="E74" s="1">
        <v>5</v>
      </c>
      <c r="F74" s="1">
        <v>1</v>
      </c>
      <c r="G74" s="1">
        <v>5</v>
      </c>
      <c r="H74" s="1">
        <v>5</v>
      </c>
      <c r="I74" s="1">
        <v>3</v>
      </c>
      <c r="J74" s="1">
        <v>3</v>
      </c>
      <c r="K74" s="1">
        <v>7</v>
      </c>
      <c r="L74" s="1">
        <v>7</v>
      </c>
      <c r="M74" s="1">
        <v>7</v>
      </c>
      <c r="N74" s="1">
        <v>5</v>
      </c>
      <c r="O74" s="1">
        <v>3</v>
      </c>
      <c r="P74" s="1">
        <v>3</v>
      </c>
      <c r="Q74" s="1" t="s">
        <v>237</v>
      </c>
      <c r="R74" s="1" t="s">
        <v>238</v>
      </c>
      <c r="S74" s="1" t="s">
        <v>239</v>
      </c>
      <c r="T74" s="1" t="s">
        <v>28</v>
      </c>
      <c r="U74" s="7"/>
    </row>
    <row r="75" spans="1:27" ht="13.2" x14ac:dyDescent="0.25">
      <c r="A75" s="6">
        <v>42536.102242256944</v>
      </c>
      <c r="B75" s="1">
        <v>15</v>
      </c>
      <c r="C75" s="1">
        <v>10</v>
      </c>
      <c r="D75" s="1">
        <v>3</v>
      </c>
      <c r="E75" s="1">
        <v>5</v>
      </c>
      <c r="F75" s="1">
        <v>2</v>
      </c>
      <c r="G75" s="1">
        <v>8</v>
      </c>
      <c r="H75" s="1">
        <v>10</v>
      </c>
      <c r="I75" s="1">
        <v>4</v>
      </c>
      <c r="J75" s="1">
        <v>0</v>
      </c>
      <c r="K75" s="1">
        <v>10</v>
      </c>
      <c r="L75" s="1">
        <v>5</v>
      </c>
      <c r="M75" s="1">
        <v>30</v>
      </c>
      <c r="N75" s="1">
        <v>15</v>
      </c>
      <c r="O75" s="1">
        <v>15</v>
      </c>
      <c r="P75" s="1">
        <v>5</v>
      </c>
      <c r="Q75" s="1" t="s">
        <v>240</v>
      </c>
      <c r="R75" s="1" t="s">
        <v>241</v>
      </c>
      <c r="S75" s="1" t="s">
        <v>242</v>
      </c>
      <c r="T75" s="1" t="s">
        <v>28</v>
      </c>
      <c r="U75" s="7"/>
    </row>
    <row r="76" spans="1:27" ht="13.2" x14ac:dyDescent="0.25">
      <c r="A76" s="6">
        <v>42536.132979282411</v>
      </c>
      <c r="B76" s="1">
        <v>5</v>
      </c>
      <c r="C76" s="1">
        <v>3</v>
      </c>
      <c r="D76" s="1">
        <v>2</v>
      </c>
      <c r="E76" s="1">
        <v>7</v>
      </c>
      <c r="F76" s="1">
        <v>5</v>
      </c>
      <c r="G76" s="1">
        <v>7</v>
      </c>
      <c r="H76" s="1">
        <v>5</v>
      </c>
      <c r="I76" s="1">
        <v>10</v>
      </c>
      <c r="J76" s="1">
        <v>20</v>
      </c>
      <c r="K76" s="1">
        <v>10</v>
      </c>
      <c r="L76" s="1">
        <v>5</v>
      </c>
      <c r="M76" s="1">
        <v>20</v>
      </c>
      <c r="N76" s="1">
        <v>5</v>
      </c>
      <c r="O76" s="1">
        <v>5</v>
      </c>
      <c r="P76" s="1">
        <v>15</v>
      </c>
      <c r="Q76" s="1" t="s">
        <v>243</v>
      </c>
      <c r="R76" s="1" t="s">
        <v>244</v>
      </c>
      <c r="S76" s="1" t="s">
        <v>245</v>
      </c>
      <c r="T76" s="1" t="s">
        <v>28</v>
      </c>
      <c r="U76" s="7"/>
    </row>
    <row r="77" spans="1:27" ht="13.2" x14ac:dyDescent="0.25">
      <c r="A77" s="2">
        <v>42536.231441990742</v>
      </c>
      <c r="B77" s="3">
        <v>30</v>
      </c>
      <c r="C77" s="3">
        <v>10</v>
      </c>
      <c r="D77" s="3">
        <v>20</v>
      </c>
      <c r="E77" s="3">
        <v>70</v>
      </c>
      <c r="F77" s="3">
        <v>5</v>
      </c>
      <c r="G77" s="3">
        <v>20</v>
      </c>
      <c r="H77" s="3">
        <v>20</v>
      </c>
      <c r="I77" s="3">
        <v>40</v>
      </c>
      <c r="J77" s="3">
        <v>50</v>
      </c>
      <c r="K77" s="3">
        <v>40</v>
      </c>
      <c r="L77" s="3">
        <v>5</v>
      </c>
      <c r="M77" s="3">
        <v>50</v>
      </c>
      <c r="N77" s="3">
        <v>25</v>
      </c>
      <c r="O77" s="3">
        <v>20</v>
      </c>
      <c r="P77" s="3">
        <v>20</v>
      </c>
      <c r="Q77" s="3" t="s">
        <v>246</v>
      </c>
      <c r="R77" s="3" t="s">
        <v>247</v>
      </c>
      <c r="S77" s="3" t="s">
        <v>248</v>
      </c>
      <c r="T77" s="3" t="s">
        <v>24</v>
      </c>
      <c r="U77" s="4"/>
      <c r="V77" s="5"/>
      <c r="W77" s="5"/>
      <c r="X77" s="5"/>
      <c r="Y77" s="5"/>
      <c r="Z77" s="5"/>
      <c r="AA77" s="5"/>
    </row>
    <row r="78" spans="1:27" ht="13.2" x14ac:dyDescent="0.25">
      <c r="A78" s="6">
        <v>42536.300872893524</v>
      </c>
      <c r="B78" s="1">
        <v>15</v>
      </c>
      <c r="C78" s="1">
        <v>12</v>
      </c>
      <c r="D78" s="1">
        <v>14</v>
      </c>
      <c r="E78" s="1">
        <v>10</v>
      </c>
      <c r="F78" s="1">
        <v>3</v>
      </c>
      <c r="G78" s="1">
        <v>7</v>
      </c>
      <c r="H78" s="1">
        <v>5</v>
      </c>
      <c r="I78" s="1">
        <v>8</v>
      </c>
      <c r="J78" s="1">
        <v>30</v>
      </c>
      <c r="K78" s="1">
        <v>10</v>
      </c>
      <c r="L78" s="1">
        <v>10</v>
      </c>
      <c r="M78" s="1">
        <v>30</v>
      </c>
      <c r="N78" s="1">
        <v>15</v>
      </c>
      <c r="O78" s="1">
        <v>15</v>
      </c>
      <c r="P78" s="1">
        <v>15</v>
      </c>
      <c r="Q78" s="1" t="s">
        <v>249</v>
      </c>
      <c r="R78" s="1" t="s">
        <v>250</v>
      </c>
      <c r="S78" s="1" t="s">
        <v>251</v>
      </c>
      <c r="T78" s="1" t="s">
        <v>28</v>
      </c>
      <c r="U78" s="7"/>
    </row>
    <row r="79" spans="1:27" ht="13.2" x14ac:dyDescent="0.25">
      <c r="A79" s="6">
        <v>42536.330909884258</v>
      </c>
      <c r="B79" s="1">
        <v>5</v>
      </c>
      <c r="C79" s="1">
        <v>5</v>
      </c>
      <c r="D79" s="1">
        <v>5</v>
      </c>
      <c r="E79" s="1">
        <v>15</v>
      </c>
      <c r="F79" s="1">
        <v>7</v>
      </c>
      <c r="G79" s="1">
        <v>8</v>
      </c>
      <c r="H79" s="1">
        <v>7</v>
      </c>
      <c r="I79" s="1">
        <v>10</v>
      </c>
      <c r="J79" s="1">
        <v>25</v>
      </c>
      <c r="K79" s="1">
        <v>28</v>
      </c>
      <c r="L79" s="1">
        <v>12</v>
      </c>
      <c r="M79" s="1">
        <v>20</v>
      </c>
      <c r="N79" s="1">
        <v>15</v>
      </c>
      <c r="O79" s="1">
        <v>15</v>
      </c>
      <c r="P79" s="1">
        <v>10</v>
      </c>
      <c r="Q79" s="1" t="s">
        <v>252</v>
      </c>
      <c r="R79" s="1" t="s">
        <v>253</v>
      </c>
      <c r="S79" s="1" t="s">
        <v>254</v>
      </c>
      <c r="T79" s="1" t="s">
        <v>28</v>
      </c>
      <c r="U79" s="7"/>
    </row>
    <row r="80" spans="1:27" ht="13.2" x14ac:dyDescent="0.25">
      <c r="A80" s="6">
        <v>42536.425742662039</v>
      </c>
      <c r="B80" s="9">
        <v>20</v>
      </c>
      <c r="C80" s="9">
        <v>5</v>
      </c>
      <c r="D80" s="9">
        <v>3</v>
      </c>
      <c r="E80" s="9">
        <v>5</v>
      </c>
      <c r="F80" s="9">
        <v>4</v>
      </c>
      <c r="G80" s="9">
        <v>4</v>
      </c>
      <c r="H80" s="9">
        <v>5</v>
      </c>
      <c r="I80" s="9">
        <v>10</v>
      </c>
      <c r="J80" s="9">
        <v>15</v>
      </c>
      <c r="K80" s="9">
        <v>10</v>
      </c>
      <c r="L80" s="9">
        <v>10</v>
      </c>
      <c r="M80" s="9">
        <v>30</v>
      </c>
      <c r="N80" s="9">
        <v>10</v>
      </c>
      <c r="O80" s="9">
        <v>10</v>
      </c>
      <c r="P80" s="9">
        <v>10</v>
      </c>
      <c r="Q80" s="1" t="s">
        <v>255</v>
      </c>
      <c r="R80" s="1" t="s">
        <v>256</v>
      </c>
      <c r="S80" s="1" t="s">
        <v>257</v>
      </c>
      <c r="T80" s="1" t="s">
        <v>28</v>
      </c>
      <c r="U80" s="7"/>
    </row>
    <row r="81" spans="1:27" ht="13.2" x14ac:dyDescent="0.25">
      <c r="A81" s="6">
        <v>42536.447439849537</v>
      </c>
      <c r="B81" s="1">
        <v>5</v>
      </c>
      <c r="C81" s="8">
        <v>1</v>
      </c>
      <c r="D81" s="8">
        <v>1</v>
      </c>
      <c r="E81" s="8">
        <v>1</v>
      </c>
      <c r="F81" s="8">
        <v>4</v>
      </c>
      <c r="G81" s="8">
        <v>3</v>
      </c>
      <c r="H81" s="8">
        <v>3</v>
      </c>
      <c r="I81" s="8">
        <v>5</v>
      </c>
      <c r="J81" s="8">
        <v>10</v>
      </c>
      <c r="K81" s="8">
        <v>5</v>
      </c>
      <c r="L81" s="8">
        <v>8</v>
      </c>
      <c r="M81" s="8">
        <v>10</v>
      </c>
      <c r="N81" s="8">
        <v>6</v>
      </c>
      <c r="O81" s="8">
        <v>8</v>
      </c>
      <c r="P81" s="8">
        <v>8</v>
      </c>
      <c r="Q81" s="1" t="s">
        <v>258</v>
      </c>
      <c r="R81" s="1" t="s">
        <v>259</v>
      </c>
      <c r="S81" s="1" t="s">
        <v>260</v>
      </c>
      <c r="T81" s="1" t="s">
        <v>28</v>
      </c>
      <c r="U81" s="7"/>
    </row>
    <row r="82" spans="1:27" ht="13.2" x14ac:dyDescent="0.25">
      <c r="A82" s="2">
        <v>42536.462573819445</v>
      </c>
      <c r="B82" s="3">
        <v>20</v>
      </c>
      <c r="C82" s="3">
        <v>10</v>
      </c>
      <c r="D82" s="3">
        <v>7</v>
      </c>
      <c r="E82" s="3">
        <v>5</v>
      </c>
      <c r="F82" s="3">
        <v>3</v>
      </c>
      <c r="G82" s="3">
        <v>4</v>
      </c>
      <c r="H82" s="3">
        <v>5</v>
      </c>
      <c r="I82" s="3">
        <v>10</v>
      </c>
      <c r="J82" s="3">
        <v>8</v>
      </c>
      <c r="K82" s="3">
        <v>5</v>
      </c>
      <c r="L82" s="3">
        <v>10</v>
      </c>
      <c r="M82" s="3">
        <v>20</v>
      </c>
      <c r="N82" s="3">
        <v>10</v>
      </c>
      <c r="O82" s="3">
        <v>8</v>
      </c>
      <c r="P82" s="3">
        <v>5</v>
      </c>
      <c r="Q82" s="3" t="s">
        <v>261</v>
      </c>
      <c r="R82" s="3" t="s">
        <v>262</v>
      </c>
      <c r="S82" s="3" t="s">
        <v>263</v>
      </c>
      <c r="T82" s="3" t="s">
        <v>24</v>
      </c>
      <c r="U82" s="4"/>
      <c r="V82" s="5"/>
      <c r="W82" s="5"/>
      <c r="X82" s="5"/>
      <c r="Y82" s="5"/>
      <c r="Z82" s="5"/>
      <c r="AA82" s="5"/>
    </row>
    <row r="83" spans="1:27" ht="13.2" x14ac:dyDescent="0.25">
      <c r="A83" s="6">
        <v>42536.524160590277</v>
      </c>
      <c r="B83" s="8">
        <v>50</v>
      </c>
      <c r="C83" s="8">
        <v>5</v>
      </c>
      <c r="D83" s="8">
        <v>15</v>
      </c>
      <c r="E83" s="8">
        <v>10</v>
      </c>
      <c r="F83" s="8">
        <v>20</v>
      </c>
      <c r="G83" s="8">
        <v>20</v>
      </c>
      <c r="H83" s="8">
        <v>40</v>
      </c>
      <c r="I83" s="8">
        <v>30</v>
      </c>
      <c r="J83" s="8">
        <v>50</v>
      </c>
      <c r="K83" s="8">
        <v>40</v>
      </c>
      <c r="L83" s="8">
        <v>40</v>
      </c>
      <c r="M83" s="8">
        <v>60</v>
      </c>
      <c r="N83" s="8">
        <v>50</v>
      </c>
      <c r="O83" s="8">
        <v>35</v>
      </c>
      <c r="P83" s="8">
        <v>30</v>
      </c>
      <c r="Q83" s="1" t="s">
        <v>264</v>
      </c>
      <c r="R83" s="1" t="s">
        <v>265</v>
      </c>
      <c r="S83" s="1" t="s">
        <v>266</v>
      </c>
      <c r="T83" s="1" t="s">
        <v>28</v>
      </c>
      <c r="U83" s="7"/>
    </row>
    <row r="84" spans="1:27" ht="13.2" x14ac:dyDescent="0.25">
      <c r="A84" s="6">
        <v>42536.530049236113</v>
      </c>
      <c r="B84" s="1">
        <v>20</v>
      </c>
      <c r="C84" s="1">
        <v>30</v>
      </c>
      <c r="D84" s="1">
        <v>10</v>
      </c>
      <c r="E84" s="1">
        <v>5</v>
      </c>
      <c r="F84" s="1">
        <v>5</v>
      </c>
      <c r="G84" s="1">
        <v>10</v>
      </c>
      <c r="H84" s="1">
        <v>5</v>
      </c>
      <c r="I84" s="1">
        <v>10</v>
      </c>
      <c r="J84" s="1">
        <v>30</v>
      </c>
      <c r="K84" s="1">
        <v>10</v>
      </c>
      <c r="L84" s="1">
        <v>25</v>
      </c>
      <c r="M84" s="1">
        <v>40</v>
      </c>
      <c r="N84" s="1">
        <v>30</v>
      </c>
      <c r="O84" s="1">
        <v>20</v>
      </c>
      <c r="P84" s="1">
        <v>15</v>
      </c>
      <c r="Q84" s="1" t="s">
        <v>267</v>
      </c>
      <c r="R84" s="1" t="s">
        <v>268</v>
      </c>
      <c r="S84" s="1" t="s">
        <v>269</v>
      </c>
      <c r="T84" s="1" t="s">
        <v>28</v>
      </c>
      <c r="U84" s="7"/>
    </row>
    <row r="85" spans="1:27" ht="13.2" x14ac:dyDescent="0.25">
      <c r="A85" s="6">
        <v>42536.629760752316</v>
      </c>
      <c r="B85" s="1">
        <v>15</v>
      </c>
      <c r="C85" s="1">
        <v>20</v>
      </c>
      <c r="D85" s="1">
        <v>5</v>
      </c>
      <c r="E85" s="1">
        <v>15</v>
      </c>
      <c r="F85" s="1">
        <v>5</v>
      </c>
      <c r="G85" s="1">
        <v>5</v>
      </c>
      <c r="H85" s="1">
        <v>5</v>
      </c>
      <c r="I85" s="1">
        <v>5</v>
      </c>
      <c r="J85" s="1">
        <v>10</v>
      </c>
      <c r="K85" s="1">
        <v>20</v>
      </c>
      <c r="L85" s="1">
        <v>20</v>
      </c>
      <c r="M85" s="1">
        <v>15</v>
      </c>
      <c r="N85" s="1">
        <v>5</v>
      </c>
      <c r="O85" s="1">
        <v>10</v>
      </c>
      <c r="P85" s="1">
        <v>5</v>
      </c>
      <c r="Q85" s="1" t="s">
        <v>270</v>
      </c>
      <c r="R85" s="1" t="s">
        <v>271</v>
      </c>
      <c r="S85" s="1" t="s">
        <v>272</v>
      </c>
      <c r="T85" s="1" t="s">
        <v>28</v>
      </c>
      <c r="U85" s="7"/>
    </row>
    <row r="86" spans="1:27" ht="13.2" x14ac:dyDescent="0.25">
      <c r="A86" s="6">
        <v>42536.646559791669</v>
      </c>
      <c r="B86" s="1">
        <v>15</v>
      </c>
      <c r="C86" s="1">
        <v>5</v>
      </c>
      <c r="D86" s="1">
        <v>5</v>
      </c>
      <c r="E86" s="1">
        <v>8</v>
      </c>
      <c r="F86" s="1">
        <v>1</v>
      </c>
      <c r="G86" s="1">
        <v>5</v>
      </c>
      <c r="H86" s="1">
        <v>5</v>
      </c>
      <c r="I86" s="1">
        <v>4</v>
      </c>
      <c r="J86" s="1">
        <v>20</v>
      </c>
      <c r="K86" s="1">
        <v>10</v>
      </c>
      <c r="L86" s="1">
        <v>8</v>
      </c>
      <c r="M86" s="1">
        <v>20</v>
      </c>
      <c r="N86" s="1">
        <v>7</v>
      </c>
      <c r="O86" s="1">
        <v>10</v>
      </c>
      <c r="P86" s="1">
        <v>12</v>
      </c>
      <c r="Q86" s="1" t="s">
        <v>273</v>
      </c>
      <c r="R86" s="1" t="s">
        <v>274</v>
      </c>
      <c r="S86" s="1" t="s">
        <v>275</v>
      </c>
      <c r="T86" s="1" t="s">
        <v>28</v>
      </c>
      <c r="U86" s="7"/>
    </row>
    <row r="87" spans="1:27" ht="13.2" x14ac:dyDescent="0.25">
      <c r="A87" s="6">
        <v>42536.6908634375</v>
      </c>
      <c r="B87" s="1">
        <v>15</v>
      </c>
      <c r="C87" s="1">
        <v>20</v>
      </c>
      <c r="D87" s="1">
        <v>5</v>
      </c>
      <c r="E87" s="1">
        <v>5</v>
      </c>
      <c r="F87" s="1">
        <v>5</v>
      </c>
      <c r="G87" s="1">
        <v>10</v>
      </c>
      <c r="H87" s="1">
        <v>10</v>
      </c>
      <c r="I87" s="1">
        <v>10</v>
      </c>
      <c r="J87" s="1">
        <v>30</v>
      </c>
      <c r="K87" s="1">
        <v>40</v>
      </c>
      <c r="L87" s="1">
        <v>10</v>
      </c>
      <c r="M87" s="1">
        <v>30</v>
      </c>
      <c r="N87" s="1">
        <v>10</v>
      </c>
      <c r="O87" s="1">
        <v>10</v>
      </c>
      <c r="P87" s="1">
        <v>20</v>
      </c>
      <c r="Q87" s="1" t="s">
        <v>276</v>
      </c>
      <c r="R87" s="1" t="s">
        <v>277</v>
      </c>
      <c r="S87" s="1" t="s">
        <v>278</v>
      </c>
      <c r="T87" s="1" t="s">
        <v>28</v>
      </c>
      <c r="U87" s="7"/>
    </row>
    <row r="88" spans="1:27" ht="13.2" x14ac:dyDescent="0.25">
      <c r="A88" s="2">
        <v>42536.70995631945</v>
      </c>
      <c r="B88" s="10">
        <v>20</v>
      </c>
      <c r="C88" s="10">
        <v>15</v>
      </c>
      <c r="D88" s="10">
        <v>3</v>
      </c>
      <c r="E88" s="10">
        <v>15</v>
      </c>
      <c r="F88" s="10">
        <v>2</v>
      </c>
      <c r="G88" s="10">
        <v>9</v>
      </c>
      <c r="H88" s="10">
        <v>6</v>
      </c>
      <c r="I88" s="10">
        <v>15</v>
      </c>
      <c r="J88" s="10">
        <v>45</v>
      </c>
      <c r="K88" s="10">
        <v>20</v>
      </c>
      <c r="L88" s="10">
        <v>25</v>
      </c>
      <c r="M88" s="10">
        <v>50</v>
      </c>
      <c r="N88" s="10">
        <v>0</v>
      </c>
      <c r="O88" s="10">
        <v>5</v>
      </c>
      <c r="P88" s="10">
        <v>10</v>
      </c>
      <c r="Q88" s="3" t="s">
        <v>279</v>
      </c>
      <c r="R88" s="3" t="s">
        <v>280</v>
      </c>
      <c r="S88" s="3" t="s">
        <v>281</v>
      </c>
      <c r="T88" s="3" t="s">
        <v>24</v>
      </c>
      <c r="U88" s="4"/>
      <c r="V88" s="5"/>
      <c r="W88" s="5"/>
      <c r="X88" s="5"/>
      <c r="Y88" s="5"/>
      <c r="Z88" s="5"/>
      <c r="AA88" s="5"/>
    </row>
    <row r="89" spans="1:27" ht="13.2" x14ac:dyDescent="0.25">
      <c r="A89" s="6">
        <v>42536.893856145834</v>
      </c>
      <c r="B89" s="1">
        <v>9.99</v>
      </c>
      <c r="C89" s="1">
        <v>25</v>
      </c>
      <c r="D89" s="1">
        <v>0</v>
      </c>
      <c r="E89" s="1">
        <v>10</v>
      </c>
      <c r="F89" s="1">
        <v>5</v>
      </c>
      <c r="G89" s="1">
        <v>7</v>
      </c>
      <c r="H89" s="1">
        <v>5</v>
      </c>
      <c r="I89" s="1">
        <v>5</v>
      </c>
      <c r="J89" s="1">
        <v>15</v>
      </c>
      <c r="K89" s="1">
        <v>10</v>
      </c>
      <c r="L89" s="1">
        <v>12</v>
      </c>
      <c r="M89" s="1">
        <v>10</v>
      </c>
      <c r="N89" s="1">
        <v>13</v>
      </c>
      <c r="O89" s="1">
        <v>10</v>
      </c>
      <c r="P89" s="1">
        <v>10</v>
      </c>
      <c r="Q89" s="1" t="s">
        <v>282</v>
      </c>
      <c r="R89" s="1" t="s">
        <v>283</v>
      </c>
      <c r="S89" s="1" t="s">
        <v>284</v>
      </c>
      <c r="T89" s="1" t="s">
        <v>28</v>
      </c>
      <c r="U89" s="7"/>
    </row>
    <row r="90" spans="1:27" ht="13.2" x14ac:dyDescent="0.25">
      <c r="A90" s="6">
        <v>42536.983958993056</v>
      </c>
      <c r="B90" s="1">
        <v>30</v>
      </c>
      <c r="C90" s="1">
        <v>10</v>
      </c>
      <c r="D90" s="1">
        <v>10</v>
      </c>
      <c r="E90" s="1">
        <v>20</v>
      </c>
      <c r="F90" s="1">
        <v>10</v>
      </c>
      <c r="G90" s="1">
        <v>10</v>
      </c>
      <c r="H90" s="1">
        <v>10</v>
      </c>
      <c r="I90" s="1">
        <v>15</v>
      </c>
      <c r="J90" s="1">
        <v>20</v>
      </c>
      <c r="K90" s="1">
        <v>20</v>
      </c>
      <c r="L90" s="1">
        <v>10</v>
      </c>
      <c r="M90" s="1">
        <v>30</v>
      </c>
      <c r="N90" s="1">
        <v>20</v>
      </c>
      <c r="O90" s="1">
        <v>30</v>
      </c>
      <c r="P90" s="1">
        <v>15</v>
      </c>
      <c r="Q90" s="1" t="s">
        <v>285</v>
      </c>
      <c r="R90" s="1" t="s">
        <v>286</v>
      </c>
      <c r="S90" s="1" t="s">
        <v>287</v>
      </c>
      <c r="T90" s="1" t="s">
        <v>28</v>
      </c>
      <c r="U90" s="7"/>
    </row>
    <row r="91" spans="1:27" ht="13.2" x14ac:dyDescent="0.25">
      <c r="A91" s="2">
        <v>42537.632710115737</v>
      </c>
      <c r="B91" s="3">
        <v>20</v>
      </c>
      <c r="C91" s="3">
        <v>5</v>
      </c>
      <c r="D91" s="3">
        <v>1</v>
      </c>
      <c r="E91" s="3">
        <v>1</v>
      </c>
      <c r="F91" s="3">
        <v>1</v>
      </c>
      <c r="G91" s="3">
        <v>2</v>
      </c>
      <c r="H91" s="3">
        <v>2</v>
      </c>
      <c r="I91" s="3">
        <v>1</v>
      </c>
      <c r="J91" s="3">
        <v>5</v>
      </c>
      <c r="K91" s="3">
        <v>10</v>
      </c>
      <c r="L91" s="3">
        <v>5</v>
      </c>
      <c r="M91" s="3">
        <v>10</v>
      </c>
      <c r="N91" s="3">
        <v>5</v>
      </c>
      <c r="O91" s="3">
        <v>4</v>
      </c>
      <c r="P91" s="3">
        <v>5</v>
      </c>
      <c r="Q91" s="3" t="s">
        <v>288</v>
      </c>
      <c r="R91" s="3" t="s">
        <v>289</v>
      </c>
      <c r="S91" s="3" t="s">
        <v>290</v>
      </c>
      <c r="T91" s="3" t="s">
        <v>24</v>
      </c>
      <c r="U91" s="4"/>
      <c r="V91" s="5"/>
      <c r="W91" s="5"/>
      <c r="X91" s="5"/>
      <c r="Y91" s="5"/>
      <c r="Z91" s="5"/>
      <c r="AA91" s="5"/>
    </row>
    <row r="92" spans="1:27" ht="13.2" x14ac:dyDescent="0.25">
      <c r="A92" s="2">
        <v>42537.66748793982</v>
      </c>
      <c r="B92" s="11">
        <v>20</v>
      </c>
      <c r="C92" s="11">
        <v>40</v>
      </c>
      <c r="D92" s="11">
        <v>7</v>
      </c>
      <c r="E92" s="11">
        <v>16</v>
      </c>
      <c r="F92" s="11">
        <v>5</v>
      </c>
      <c r="G92" s="11">
        <v>3</v>
      </c>
      <c r="H92" s="11">
        <v>10</v>
      </c>
      <c r="I92" s="11">
        <v>17</v>
      </c>
      <c r="J92" s="11">
        <v>25</v>
      </c>
      <c r="K92" s="11">
        <v>25</v>
      </c>
      <c r="L92" s="11">
        <v>14</v>
      </c>
      <c r="M92" s="11">
        <v>50</v>
      </c>
      <c r="N92" s="11">
        <v>5</v>
      </c>
      <c r="O92" s="11">
        <v>10</v>
      </c>
      <c r="P92" s="11">
        <v>20</v>
      </c>
      <c r="Q92" s="3" t="s">
        <v>291</v>
      </c>
      <c r="R92" s="3" t="s">
        <v>292</v>
      </c>
      <c r="S92" s="3" t="s">
        <v>293</v>
      </c>
      <c r="T92" s="3" t="s">
        <v>24</v>
      </c>
      <c r="U92" s="4"/>
      <c r="V92" s="5"/>
      <c r="W92" s="5"/>
      <c r="X92" s="5"/>
      <c r="Y92" s="5"/>
      <c r="Z92" s="5"/>
      <c r="AA92" s="5"/>
    </row>
    <row r="93" spans="1:27" ht="13.2" x14ac:dyDescent="0.25">
      <c r="A93" s="6">
        <v>42537.706327812499</v>
      </c>
      <c r="B93" s="1">
        <v>13</v>
      </c>
      <c r="C93" s="1">
        <v>8</v>
      </c>
      <c r="D93" s="1">
        <v>1</v>
      </c>
      <c r="E93" s="1">
        <v>7</v>
      </c>
      <c r="F93" s="1">
        <v>5</v>
      </c>
      <c r="G93" s="1">
        <v>5</v>
      </c>
      <c r="H93" s="1">
        <v>10</v>
      </c>
      <c r="I93" s="1">
        <v>15</v>
      </c>
      <c r="J93" s="1">
        <v>20</v>
      </c>
      <c r="K93" s="1">
        <v>20</v>
      </c>
      <c r="L93" s="1">
        <v>15</v>
      </c>
      <c r="M93" s="1">
        <v>20</v>
      </c>
      <c r="N93" s="1">
        <v>10</v>
      </c>
      <c r="O93" s="1">
        <v>10</v>
      </c>
      <c r="P93" s="1">
        <v>15</v>
      </c>
      <c r="Q93" s="1" t="s">
        <v>294</v>
      </c>
      <c r="R93" s="1" t="s">
        <v>295</v>
      </c>
      <c r="S93" s="1" t="s">
        <v>296</v>
      </c>
      <c r="T93" s="1" t="s">
        <v>28</v>
      </c>
      <c r="U93" s="7"/>
    </row>
    <row r="94" spans="1:27" ht="13.2" x14ac:dyDescent="0.25">
      <c r="A94" s="6">
        <v>42537.721931226857</v>
      </c>
      <c r="B94" s="8">
        <v>15</v>
      </c>
      <c r="C94" s="8">
        <v>30</v>
      </c>
      <c r="D94" s="8">
        <v>10</v>
      </c>
      <c r="E94" s="8">
        <v>10</v>
      </c>
      <c r="F94" s="8">
        <v>10</v>
      </c>
      <c r="G94" s="8">
        <v>10</v>
      </c>
      <c r="H94" s="8">
        <v>10</v>
      </c>
      <c r="I94" s="8">
        <v>15</v>
      </c>
      <c r="J94" s="8">
        <v>50</v>
      </c>
      <c r="K94" s="8">
        <v>25</v>
      </c>
      <c r="L94" s="8">
        <v>20</v>
      </c>
      <c r="M94" s="8">
        <v>50</v>
      </c>
      <c r="N94" s="8">
        <v>20</v>
      </c>
      <c r="O94" s="8">
        <v>40</v>
      </c>
      <c r="P94" s="8">
        <v>5</v>
      </c>
      <c r="Q94" s="1" t="s">
        <v>297</v>
      </c>
      <c r="R94" s="1" t="s">
        <v>298</v>
      </c>
      <c r="S94" s="1" t="s">
        <v>299</v>
      </c>
      <c r="T94" s="1" t="s">
        <v>28</v>
      </c>
      <c r="U94" s="7"/>
    </row>
    <row r="95" spans="1:27" ht="13.2" x14ac:dyDescent="0.25">
      <c r="A95" s="6">
        <v>42537.753316620372</v>
      </c>
      <c r="B95" s="1">
        <v>70</v>
      </c>
      <c r="C95" s="1">
        <v>10</v>
      </c>
      <c r="D95" s="1">
        <v>0</v>
      </c>
      <c r="E95" s="1">
        <v>0</v>
      </c>
      <c r="F95" s="1">
        <v>0</v>
      </c>
      <c r="G95" s="1">
        <v>0</v>
      </c>
      <c r="H95" s="1">
        <v>15</v>
      </c>
      <c r="I95" s="1">
        <v>0</v>
      </c>
      <c r="J95" s="1">
        <v>0</v>
      </c>
      <c r="K95" s="1">
        <v>25</v>
      </c>
      <c r="L95" s="1">
        <v>0</v>
      </c>
      <c r="M95" s="1">
        <v>50</v>
      </c>
      <c r="N95" s="1">
        <v>0</v>
      </c>
      <c r="O95" s="1">
        <v>0</v>
      </c>
      <c r="P95" s="1">
        <v>10</v>
      </c>
      <c r="Q95" s="1" t="s">
        <v>300</v>
      </c>
      <c r="R95" s="1" t="s">
        <v>301</v>
      </c>
      <c r="S95" s="1" t="s">
        <v>302</v>
      </c>
      <c r="T95" s="1" t="s">
        <v>28</v>
      </c>
      <c r="U95" s="7"/>
    </row>
    <row r="96" spans="1:27" ht="13.2" x14ac:dyDescent="0.25">
      <c r="A96" s="6">
        <v>42537.893909062499</v>
      </c>
      <c r="B96" s="1">
        <v>20</v>
      </c>
      <c r="C96" s="1">
        <v>5</v>
      </c>
      <c r="D96" s="1">
        <v>5</v>
      </c>
      <c r="E96" s="1">
        <v>10</v>
      </c>
      <c r="F96" s="1">
        <v>7</v>
      </c>
      <c r="G96" s="1">
        <v>5</v>
      </c>
      <c r="H96" s="1">
        <v>5</v>
      </c>
      <c r="I96" s="1">
        <v>10</v>
      </c>
      <c r="J96" s="1">
        <v>20</v>
      </c>
      <c r="K96" s="1">
        <v>15</v>
      </c>
      <c r="L96" s="1">
        <v>7</v>
      </c>
      <c r="M96" s="1">
        <v>30</v>
      </c>
      <c r="N96" s="1">
        <v>5</v>
      </c>
      <c r="O96" s="1">
        <v>10</v>
      </c>
      <c r="P96" s="1">
        <v>5</v>
      </c>
      <c r="Q96" s="1" t="s">
        <v>303</v>
      </c>
      <c r="R96" s="1" t="s">
        <v>304</v>
      </c>
      <c r="S96" s="1" t="s">
        <v>305</v>
      </c>
      <c r="T96" s="1" t="s">
        <v>28</v>
      </c>
      <c r="U96" s="7"/>
    </row>
    <row r="97" spans="1:27" ht="13.2" x14ac:dyDescent="0.25">
      <c r="A97" s="6">
        <v>42538.010617268519</v>
      </c>
      <c r="B97" s="8">
        <v>10</v>
      </c>
      <c r="C97" s="1">
        <v>5</v>
      </c>
      <c r="D97" s="1">
        <v>10</v>
      </c>
      <c r="E97" s="1">
        <v>10</v>
      </c>
      <c r="F97" s="1">
        <v>5</v>
      </c>
      <c r="G97" s="1">
        <v>10</v>
      </c>
      <c r="H97" s="1">
        <v>7</v>
      </c>
      <c r="I97" s="1">
        <v>10</v>
      </c>
      <c r="J97" s="1">
        <v>20</v>
      </c>
      <c r="K97" s="1">
        <v>15</v>
      </c>
      <c r="L97" s="1">
        <v>15</v>
      </c>
      <c r="M97" s="1">
        <v>15</v>
      </c>
      <c r="N97" s="1">
        <v>15</v>
      </c>
      <c r="O97" s="1">
        <v>10</v>
      </c>
      <c r="P97" s="1">
        <v>15</v>
      </c>
      <c r="Q97" s="1" t="s">
        <v>306</v>
      </c>
      <c r="R97" s="1" t="s">
        <v>307</v>
      </c>
      <c r="S97" s="1" t="s">
        <v>308</v>
      </c>
      <c r="T97" s="1" t="s">
        <v>28</v>
      </c>
      <c r="U97" s="7"/>
    </row>
    <row r="98" spans="1:27" ht="13.2" x14ac:dyDescent="0.25">
      <c r="A98" s="2">
        <v>42538.105290787033</v>
      </c>
      <c r="B98" s="3">
        <v>5</v>
      </c>
      <c r="C98" s="3">
        <v>15</v>
      </c>
      <c r="D98" s="3">
        <v>5</v>
      </c>
      <c r="E98" s="3">
        <v>15</v>
      </c>
      <c r="F98" s="3">
        <v>5</v>
      </c>
      <c r="G98" s="3">
        <v>2</v>
      </c>
      <c r="H98" s="3">
        <v>5</v>
      </c>
      <c r="I98" s="3">
        <v>10</v>
      </c>
      <c r="J98" s="3">
        <v>25</v>
      </c>
      <c r="K98" s="3">
        <v>10</v>
      </c>
      <c r="L98" s="3">
        <v>15</v>
      </c>
      <c r="M98" s="3">
        <v>30</v>
      </c>
      <c r="N98" s="3">
        <v>15</v>
      </c>
      <c r="O98" s="3">
        <v>15</v>
      </c>
      <c r="P98" s="3">
        <v>5</v>
      </c>
      <c r="Q98" s="3" t="s">
        <v>309</v>
      </c>
      <c r="R98" s="3" t="s">
        <v>310</v>
      </c>
      <c r="S98" s="3" t="s">
        <v>311</v>
      </c>
      <c r="T98" s="3" t="s">
        <v>24</v>
      </c>
      <c r="U98" s="4"/>
      <c r="V98" s="5"/>
      <c r="W98" s="5"/>
      <c r="X98" s="5"/>
      <c r="Y98" s="5"/>
      <c r="Z98" s="5"/>
      <c r="AA98" s="5"/>
    </row>
    <row r="99" spans="1:27" ht="13.2" x14ac:dyDescent="0.25">
      <c r="A99" s="6">
        <v>42538.335011111107</v>
      </c>
      <c r="B99" s="1">
        <v>20</v>
      </c>
      <c r="C99" s="1">
        <v>15</v>
      </c>
      <c r="D99" s="1">
        <v>15</v>
      </c>
      <c r="E99" s="1">
        <v>5</v>
      </c>
      <c r="F99" s="1">
        <v>10</v>
      </c>
      <c r="G99" s="1">
        <v>20</v>
      </c>
      <c r="H99" s="1">
        <v>15</v>
      </c>
      <c r="I99" s="1">
        <v>20</v>
      </c>
      <c r="J99" s="1">
        <v>50</v>
      </c>
      <c r="K99" s="1">
        <v>30</v>
      </c>
      <c r="L99" s="1">
        <v>10</v>
      </c>
      <c r="M99" s="1">
        <v>50</v>
      </c>
      <c r="N99" s="1">
        <v>15</v>
      </c>
      <c r="O99" s="1">
        <v>25</v>
      </c>
      <c r="P99" s="1">
        <v>5</v>
      </c>
      <c r="Q99" s="1" t="s">
        <v>312</v>
      </c>
      <c r="R99" s="1" t="s">
        <v>313</v>
      </c>
      <c r="S99" s="1" t="s">
        <v>314</v>
      </c>
      <c r="T99" s="1" t="s">
        <v>28</v>
      </c>
      <c r="U99" s="7"/>
    </row>
    <row r="100" spans="1:27" ht="13.2" x14ac:dyDescent="0.25">
      <c r="A100" s="13">
        <v>42538.769725254635</v>
      </c>
      <c r="B100" s="14">
        <v>8</v>
      </c>
      <c r="C100" s="14">
        <v>2</v>
      </c>
      <c r="D100" s="14">
        <v>15</v>
      </c>
      <c r="E100" s="14">
        <v>15</v>
      </c>
      <c r="F100" s="14">
        <v>3</v>
      </c>
      <c r="G100" s="14">
        <v>10</v>
      </c>
      <c r="H100" s="14">
        <v>7</v>
      </c>
      <c r="I100" s="14">
        <v>12</v>
      </c>
      <c r="J100" s="14">
        <v>20</v>
      </c>
      <c r="K100" s="14">
        <v>15</v>
      </c>
      <c r="L100" s="14">
        <v>12</v>
      </c>
      <c r="M100" s="14">
        <v>40</v>
      </c>
      <c r="N100" s="14">
        <v>20</v>
      </c>
      <c r="O100" s="14">
        <v>10</v>
      </c>
      <c r="P100" s="14">
        <v>5</v>
      </c>
      <c r="Q100" s="15" t="s">
        <v>315</v>
      </c>
      <c r="R100" s="15" t="s">
        <v>22</v>
      </c>
      <c r="S100" s="15" t="s">
        <v>316</v>
      </c>
      <c r="T100" s="15" t="s">
        <v>28</v>
      </c>
      <c r="U100" s="16"/>
      <c r="V100" s="17"/>
      <c r="W100" s="17"/>
      <c r="X100" s="17"/>
      <c r="Y100" s="17"/>
      <c r="Z100" s="17"/>
      <c r="AA100" s="17"/>
    </row>
    <row r="101" spans="1:27" ht="13.2" x14ac:dyDescent="0.25">
      <c r="A101" s="2">
        <v>42542.940501481484</v>
      </c>
      <c r="B101" s="3">
        <v>10</v>
      </c>
      <c r="C101" s="3">
        <v>0</v>
      </c>
      <c r="D101" s="3">
        <v>1</v>
      </c>
      <c r="E101" s="3">
        <v>1</v>
      </c>
      <c r="F101" s="3">
        <v>2</v>
      </c>
      <c r="G101" s="3">
        <v>3</v>
      </c>
      <c r="H101" s="3">
        <v>3</v>
      </c>
      <c r="I101" s="3">
        <v>3</v>
      </c>
      <c r="J101" s="3">
        <v>10</v>
      </c>
      <c r="K101" s="3">
        <v>10</v>
      </c>
      <c r="L101" s="3">
        <v>5</v>
      </c>
      <c r="M101" s="3">
        <v>10</v>
      </c>
      <c r="N101" s="3">
        <v>4</v>
      </c>
      <c r="O101" s="3">
        <v>5</v>
      </c>
      <c r="P101" s="3">
        <v>5</v>
      </c>
      <c r="Q101" s="3" t="s">
        <v>317</v>
      </c>
      <c r="R101" s="3" t="s">
        <v>318</v>
      </c>
      <c r="S101" s="3" t="s">
        <v>319</v>
      </c>
      <c r="T101" s="3" t="s">
        <v>24</v>
      </c>
      <c r="U101" s="4"/>
      <c r="V101" s="5"/>
      <c r="W101" s="5"/>
      <c r="X101" s="5"/>
      <c r="Y101" s="5"/>
      <c r="Z101" s="5"/>
      <c r="AA101" s="5"/>
    </row>
    <row r="102" spans="1:27" ht="13.2" x14ac:dyDescent="0.25">
      <c r="A102" s="6">
        <v>42542.940573865737</v>
      </c>
      <c r="B102" s="1">
        <v>20</v>
      </c>
      <c r="C102" s="1">
        <v>10</v>
      </c>
      <c r="D102" s="1">
        <v>15</v>
      </c>
      <c r="E102" s="1">
        <v>10</v>
      </c>
      <c r="F102" s="1">
        <v>10</v>
      </c>
      <c r="G102" s="1">
        <v>10</v>
      </c>
      <c r="H102" s="1">
        <v>10</v>
      </c>
      <c r="I102" s="1">
        <v>20</v>
      </c>
      <c r="J102" s="1">
        <v>30</v>
      </c>
      <c r="K102" s="1">
        <v>15</v>
      </c>
      <c r="L102" s="1">
        <v>15</v>
      </c>
      <c r="M102" s="1">
        <v>40</v>
      </c>
      <c r="N102" s="1">
        <v>25</v>
      </c>
      <c r="O102" s="1">
        <v>30</v>
      </c>
      <c r="P102" s="1">
        <v>15</v>
      </c>
      <c r="Q102" s="1" t="s">
        <v>320</v>
      </c>
      <c r="R102" s="1" t="s">
        <v>321</v>
      </c>
      <c r="S102" s="1" t="s">
        <v>322</v>
      </c>
      <c r="T102" s="1" t="s">
        <v>28</v>
      </c>
      <c r="U102" s="7"/>
    </row>
    <row r="103" spans="1:27" ht="13.2" x14ac:dyDescent="0.25">
      <c r="A103" s="2">
        <v>42542.94070284722</v>
      </c>
      <c r="B103" s="3">
        <v>10</v>
      </c>
      <c r="C103" s="3">
        <v>15</v>
      </c>
      <c r="D103" s="3">
        <v>5</v>
      </c>
      <c r="E103" s="3">
        <v>5</v>
      </c>
      <c r="F103" s="3">
        <v>8</v>
      </c>
      <c r="G103" s="3">
        <v>10</v>
      </c>
      <c r="H103" s="3">
        <v>5</v>
      </c>
      <c r="I103" s="3">
        <v>5</v>
      </c>
      <c r="J103" s="3">
        <v>20</v>
      </c>
      <c r="K103" s="3">
        <v>15</v>
      </c>
      <c r="L103" s="3">
        <v>10</v>
      </c>
      <c r="M103" s="3">
        <v>25</v>
      </c>
      <c r="N103" s="3">
        <v>20</v>
      </c>
      <c r="O103" s="3">
        <v>16</v>
      </c>
      <c r="P103" s="3">
        <v>10</v>
      </c>
      <c r="Q103" s="3" t="s">
        <v>323</v>
      </c>
      <c r="R103" s="3" t="s">
        <v>324</v>
      </c>
      <c r="S103" s="3" t="s">
        <v>325</v>
      </c>
      <c r="T103" s="3" t="s">
        <v>24</v>
      </c>
      <c r="U103" s="4"/>
      <c r="V103" s="5"/>
      <c r="W103" s="5"/>
      <c r="X103" s="5"/>
      <c r="Y103" s="5"/>
      <c r="Z103" s="5"/>
      <c r="AA103" s="5"/>
    </row>
    <row r="104" spans="1:27" ht="13.2" x14ac:dyDescent="0.25">
      <c r="A104" s="6">
        <v>42542.942724189816</v>
      </c>
      <c r="B104" s="1">
        <v>10</v>
      </c>
      <c r="C104" s="1">
        <v>5</v>
      </c>
      <c r="D104" s="1">
        <v>5</v>
      </c>
      <c r="E104" s="1">
        <v>2</v>
      </c>
      <c r="F104" s="1">
        <v>4</v>
      </c>
      <c r="G104" s="1">
        <v>5</v>
      </c>
      <c r="H104" s="1">
        <v>5</v>
      </c>
      <c r="I104" s="1">
        <v>7</v>
      </c>
      <c r="J104" s="1">
        <v>8</v>
      </c>
      <c r="K104" s="1">
        <v>7</v>
      </c>
      <c r="L104" s="1">
        <v>4</v>
      </c>
      <c r="M104" s="1">
        <v>10</v>
      </c>
      <c r="N104" s="1">
        <v>5</v>
      </c>
      <c r="O104" s="1">
        <v>5</v>
      </c>
      <c r="P104" s="1">
        <v>8</v>
      </c>
      <c r="Q104" s="1" t="s">
        <v>326</v>
      </c>
      <c r="R104" s="1" t="s">
        <v>42</v>
      </c>
      <c r="S104" s="1" t="s">
        <v>327</v>
      </c>
      <c r="T104" s="1" t="s">
        <v>28</v>
      </c>
      <c r="U104" s="7"/>
    </row>
    <row r="105" spans="1:27" ht="13.2" x14ac:dyDescent="0.25">
      <c r="A105" s="6">
        <v>42542.943458113426</v>
      </c>
      <c r="B105" s="1">
        <v>25</v>
      </c>
      <c r="C105" s="1">
        <v>15</v>
      </c>
      <c r="D105" s="1">
        <v>10</v>
      </c>
      <c r="E105" s="1">
        <v>10</v>
      </c>
      <c r="F105" s="1">
        <v>10</v>
      </c>
      <c r="G105" s="1">
        <v>15</v>
      </c>
      <c r="H105" s="1">
        <v>2</v>
      </c>
      <c r="I105" s="1">
        <v>10</v>
      </c>
      <c r="J105" s="1">
        <v>25</v>
      </c>
      <c r="K105" s="1">
        <v>10</v>
      </c>
      <c r="L105" s="1">
        <v>10</v>
      </c>
      <c r="M105" s="1">
        <v>20</v>
      </c>
      <c r="N105" s="1">
        <v>5</v>
      </c>
      <c r="O105" s="1">
        <v>10</v>
      </c>
      <c r="P105" s="1">
        <v>10</v>
      </c>
      <c r="Q105" s="1" t="s">
        <v>328</v>
      </c>
      <c r="R105" s="1" t="s">
        <v>329</v>
      </c>
      <c r="S105" s="1" t="s">
        <v>330</v>
      </c>
      <c r="T105" s="1" t="s">
        <v>28</v>
      </c>
      <c r="U105" s="7"/>
    </row>
    <row r="106" spans="1:27" ht="13.2" x14ac:dyDescent="0.25">
      <c r="A106" s="6">
        <v>42542.943829849537</v>
      </c>
      <c r="B106" s="1">
        <v>5</v>
      </c>
      <c r="C106" s="1">
        <v>3</v>
      </c>
      <c r="D106" s="1">
        <v>2</v>
      </c>
      <c r="E106" s="1">
        <v>3</v>
      </c>
      <c r="F106" s="1">
        <v>8</v>
      </c>
      <c r="G106" s="1">
        <v>6</v>
      </c>
      <c r="H106" s="1">
        <v>4</v>
      </c>
      <c r="I106" s="1">
        <v>10</v>
      </c>
      <c r="J106" s="1">
        <v>15</v>
      </c>
      <c r="K106" s="1">
        <v>8</v>
      </c>
      <c r="L106" s="1">
        <v>5</v>
      </c>
      <c r="M106" s="1">
        <v>12</v>
      </c>
      <c r="N106" s="1">
        <v>5</v>
      </c>
      <c r="O106" s="1">
        <v>8</v>
      </c>
      <c r="P106" s="1">
        <v>15</v>
      </c>
      <c r="Q106" s="1" t="s">
        <v>331</v>
      </c>
      <c r="R106" s="1" t="s">
        <v>332</v>
      </c>
      <c r="S106" s="1" t="s">
        <v>333</v>
      </c>
      <c r="T106" s="1" t="s">
        <v>28</v>
      </c>
      <c r="U106" s="7"/>
    </row>
    <row r="107" spans="1:27" ht="13.2" x14ac:dyDescent="0.25">
      <c r="A107" s="2">
        <v>42542.945457083333</v>
      </c>
      <c r="B107" s="3">
        <v>16.989999999999998</v>
      </c>
      <c r="C107" s="3">
        <v>15</v>
      </c>
      <c r="D107" s="3">
        <v>10</v>
      </c>
      <c r="E107" s="3">
        <v>20</v>
      </c>
      <c r="F107" s="3">
        <v>20</v>
      </c>
      <c r="G107" s="3">
        <v>10</v>
      </c>
      <c r="H107" s="3">
        <v>5</v>
      </c>
      <c r="I107" s="3">
        <v>12</v>
      </c>
      <c r="J107" s="3">
        <v>15</v>
      </c>
      <c r="K107" s="3">
        <v>30</v>
      </c>
      <c r="L107" s="3">
        <v>50</v>
      </c>
      <c r="M107" s="3">
        <v>40</v>
      </c>
      <c r="N107" s="3">
        <v>25</v>
      </c>
      <c r="O107" s="3">
        <v>25</v>
      </c>
      <c r="P107" s="3">
        <v>5</v>
      </c>
      <c r="Q107" s="3" t="s">
        <v>334</v>
      </c>
      <c r="R107" s="3" t="s">
        <v>335</v>
      </c>
      <c r="S107" s="3" t="s">
        <v>336</v>
      </c>
      <c r="T107" s="3" t="s">
        <v>24</v>
      </c>
      <c r="U107" s="4"/>
      <c r="V107" s="5"/>
      <c r="W107" s="5"/>
      <c r="X107" s="5"/>
      <c r="Y107" s="5"/>
      <c r="Z107" s="5"/>
      <c r="AA107" s="5"/>
    </row>
    <row r="108" spans="1:27" ht="13.2" x14ac:dyDescent="0.25">
      <c r="A108" s="6">
        <v>42542.947500312497</v>
      </c>
      <c r="B108" s="1">
        <v>5</v>
      </c>
      <c r="C108" s="1">
        <v>2</v>
      </c>
      <c r="D108" s="1">
        <v>4</v>
      </c>
      <c r="E108" s="1">
        <v>7</v>
      </c>
      <c r="F108" s="1">
        <v>5</v>
      </c>
      <c r="G108" s="1">
        <v>10</v>
      </c>
      <c r="H108" s="1">
        <v>10</v>
      </c>
      <c r="I108" s="1">
        <v>10</v>
      </c>
      <c r="J108" s="1">
        <v>30</v>
      </c>
      <c r="K108" s="1">
        <v>15</v>
      </c>
      <c r="L108" s="1">
        <v>10</v>
      </c>
      <c r="M108" s="1">
        <v>20</v>
      </c>
      <c r="N108" s="1">
        <v>5</v>
      </c>
      <c r="O108" s="1">
        <v>5</v>
      </c>
      <c r="P108" s="1">
        <v>7</v>
      </c>
      <c r="Q108" s="1" t="s">
        <v>337</v>
      </c>
      <c r="R108" s="1" t="s">
        <v>338</v>
      </c>
      <c r="S108" s="1" t="s">
        <v>339</v>
      </c>
      <c r="T108" s="1" t="s">
        <v>28</v>
      </c>
      <c r="U108" s="7"/>
    </row>
    <row r="109" spans="1:27" ht="13.2" x14ac:dyDescent="0.25">
      <c r="A109" s="6">
        <v>42542.950920069445</v>
      </c>
      <c r="B109" s="1">
        <v>10</v>
      </c>
      <c r="C109" s="1">
        <v>20</v>
      </c>
      <c r="D109" s="1">
        <v>5</v>
      </c>
      <c r="E109" s="1">
        <v>2</v>
      </c>
      <c r="F109" s="1">
        <v>7</v>
      </c>
      <c r="G109" s="1">
        <v>10</v>
      </c>
      <c r="H109" s="1">
        <v>2</v>
      </c>
      <c r="I109" s="1">
        <v>15</v>
      </c>
      <c r="J109" s="1">
        <v>15</v>
      </c>
      <c r="K109" s="1">
        <v>10</v>
      </c>
      <c r="L109" s="1">
        <v>20</v>
      </c>
      <c r="M109" s="1">
        <v>25</v>
      </c>
      <c r="N109" s="1">
        <v>20</v>
      </c>
      <c r="O109" s="1">
        <v>10</v>
      </c>
      <c r="P109" s="1">
        <v>5</v>
      </c>
      <c r="Q109" s="1" t="s">
        <v>340</v>
      </c>
      <c r="R109" s="1" t="s">
        <v>341</v>
      </c>
      <c r="S109" s="1" t="s">
        <v>342</v>
      </c>
      <c r="T109" s="1" t="s">
        <v>28</v>
      </c>
      <c r="U109" s="7"/>
    </row>
    <row r="110" spans="1:27" ht="13.2" x14ac:dyDescent="0.25">
      <c r="A110" s="6">
        <v>42542.956131921295</v>
      </c>
      <c r="B110" s="1">
        <v>40</v>
      </c>
      <c r="C110" s="1">
        <v>30</v>
      </c>
      <c r="D110" s="1">
        <v>20</v>
      </c>
      <c r="E110" s="1">
        <v>10</v>
      </c>
      <c r="F110" s="1">
        <v>30</v>
      </c>
      <c r="G110" s="1">
        <v>10</v>
      </c>
      <c r="H110" s="1">
        <v>25</v>
      </c>
      <c r="I110" s="1">
        <v>15</v>
      </c>
      <c r="J110" s="1">
        <v>30</v>
      </c>
      <c r="K110" s="1">
        <v>25</v>
      </c>
      <c r="L110" s="1">
        <v>35</v>
      </c>
      <c r="M110" s="1">
        <v>60</v>
      </c>
      <c r="N110" s="1">
        <v>10</v>
      </c>
      <c r="O110" s="1">
        <v>10</v>
      </c>
      <c r="P110" s="1">
        <v>10</v>
      </c>
      <c r="Q110" s="1" t="s">
        <v>50</v>
      </c>
      <c r="R110" s="1" t="s">
        <v>343</v>
      </c>
      <c r="S110" s="1" t="s">
        <v>344</v>
      </c>
      <c r="T110" s="1" t="s">
        <v>28</v>
      </c>
      <c r="U110" s="7"/>
    </row>
    <row r="111" spans="1:27" ht="13.2" x14ac:dyDescent="0.25">
      <c r="A111" s="6">
        <v>42542.957739398145</v>
      </c>
      <c r="B111" s="1">
        <v>15</v>
      </c>
      <c r="C111" s="1">
        <v>25</v>
      </c>
      <c r="D111" s="1">
        <v>2</v>
      </c>
      <c r="E111" s="1">
        <v>4</v>
      </c>
      <c r="F111" s="1">
        <v>4</v>
      </c>
      <c r="G111" s="1">
        <v>20</v>
      </c>
      <c r="H111" s="1">
        <v>10</v>
      </c>
      <c r="I111" s="1">
        <v>15</v>
      </c>
      <c r="J111" s="1">
        <v>50</v>
      </c>
      <c r="K111" s="1">
        <v>25</v>
      </c>
      <c r="L111" s="1">
        <v>15</v>
      </c>
      <c r="M111" s="1">
        <v>35</v>
      </c>
      <c r="N111" s="1">
        <v>30</v>
      </c>
      <c r="O111" s="1">
        <v>20</v>
      </c>
      <c r="P111" s="1">
        <v>30</v>
      </c>
      <c r="Q111" s="1" t="s">
        <v>345</v>
      </c>
      <c r="R111" s="1" t="s">
        <v>346</v>
      </c>
      <c r="S111" s="1" t="s">
        <v>347</v>
      </c>
      <c r="T111" s="1" t="s">
        <v>28</v>
      </c>
      <c r="U111" s="7"/>
    </row>
    <row r="112" spans="1:27" ht="13.2" x14ac:dyDescent="0.25">
      <c r="A112" s="6">
        <v>42542.958252175929</v>
      </c>
      <c r="B112" s="1">
        <v>10</v>
      </c>
      <c r="C112" s="1">
        <v>5</v>
      </c>
      <c r="D112" s="1">
        <v>5</v>
      </c>
      <c r="E112" s="1">
        <v>2</v>
      </c>
      <c r="F112" s="1">
        <v>4</v>
      </c>
      <c r="G112" s="1">
        <v>5</v>
      </c>
      <c r="H112" s="1">
        <v>5</v>
      </c>
      <c r="I112" s="1">
        <v>7</v>
      </c>
      <c r="J112" s="1">
        <v>8</v>
      </c>
      <c r="K112" s="1">
        <v>7</v>
      </c>
      <c r="L112" s="1">
        <v>4</v>
      </c>
      <c r="M112" s="1">
        <v>10</v>
      </c>
      <c r="N112" s="1">
        <v>5</v>
      </c>
      <c r="O112" s="1">
        <v>5</v>
      </c>
      <c r="P112" s="1">
        <v>8</v>
      </c>
      <c r="Q112" s="1" t="s">
        <v>326</v>
      </c>
      <c r="R112" s="1" t="s">
        <v>42</v>
      </c>
      <c r="S112" s="1" t="s">
        <v>327</v>
      </c>
      <c r="T112" s="1" t="s">
        <v>28</v>
      </c>
      <c r="U112" s="7"/>
    </row>
    <row r="113" spans="1:27" ht="13.2" x14ac:dyDescent="0.25">
      <c r="A113" s="6">
        <v>42542.958252175929</v>
      </c>
      <c r="B113" s="1">
        <v>5</v>
      </c>
      <c r="C113" s="1">
        <v>3</v>
      </c>
      <c r="D113" s="1">
        <v>2</v>
      </c>
      <c r="E113" s="1">
        <v>3</v>
      </c>
      <c r="F113" s="1">
        <v>8</v>
      </c>
      <c r="G113" s="1">
        <v>6</v>
      </c>
      <c r="H113" s="1">
        <v>4</v>
      </c>
      <c r="I113" s="1">
        <v>10</v>
      </c>
      <c r="J113" s="1">
        <v>15</v>
      </c>
      <c r="K113" s="1">
        <v>8</v>
      </c>
      <c r="L113" s="1">
        <v>5</v>
      </c>
      <c r="M113" s="1">
        <v>12</v>
      </c>
      <c r="N113" s="1">
        <v>5</v>
      </c>
      <c r="O113" s="1">
        <v>8</v>
      </c>
      <c r="P113" s="1">
        <v>15</v>
      </c>
      <c r="Q113" s="1" t="s">
        <v>331</v>
      </c>
      <c r="R113" s="1" t="s">
        <v>332</v>
      </c>
      <c r="S113" s="1" t="s">
        <v>333</v>
      </c>
      <c r="T113" s="1" t="s">
        <v>28</v>
      </c>
      <c r="U113" s="7"/>
    </row>
    <row r="114" spans="1:27" ht="13.2" x14ac:dyDescent="0.25">
      <c r="A114" s="6">
        <v>42542.959534988426</v>
      </c>
      <c r="B114" s="1">
        <v>15</v>
      </c>
      <c r="C114" s="1">
        <v>20</v>
      </c>
      <c r="D114" s="1">
        <v>10</v>
      </c>
      <c r="E114" s="1">
        <v>7</v>
      </c>
      <c r="F114" s="1">
        <v>10</v>
      </c>
      <c r="G114" s="1">
        <v>7</v>
      </c>
      <c r="H114" s="1">
        <v>15</v>
      </c>
      <c r="I114" s="1">
        <v>20</v>
      </c>
      <c r="J114" s="1">
        <v>30</v>
      </c>
      <c r="K114" s="1">
        <v>25</v>
      </c>
      <c r="L114" s="1">
        <v>25</v>
      </c>
      <c r="M114" s="1">
        <v>25</v>
      </c>
      <c r="N114" s="1">
        <v>25</v>
      </c>
      <c r="O114" s="1">
        <v>20</v>
      </c>
      <c r="P114" s="1">
        <v>15</v>
      </c>
      <c r="Q114" s="1" t="s">
        <v>237</v>
      </c>
      <c r="R114" s="1" t="s">
        <v>348</v>
      </c>
      <c r="S114" s="1" t="s">
        <v>349</v>
      </c>
      <c r="T114" s="1" t="s">
        <v>28</v>
      </c>
      <c r="U114" s="7"/>
    </row>
    <row r="115" spans="1:27" ht="13.2" x14ac:dyDescent="0.25">
      <c r="A115" s="2">
        <v>42542.96073579861</v>
      </c>
      <c r="B115" s="3">
        <v>15</v>
      </c>
      <c r="C115" s="3">
        <v>10</v>
      </c>
      <c r="D115" s="3">
        <v>10</v>
      </c>
      <c r="E115" s="3">
        <v>5</v>
      </c>
      <c r="F115" s="3">
        <v>5</v>
      </c>
      <c r="G115" s="3">
        <v>10</v>
      </c>
      <c r="H115" s="3">
        <v>10</v>
      </c>
      <c r="I115" s="3">
        <v>30</v>
      </c>
      <c r="J115" s="3">
        <v>20</v>
      </c>
      <c r="K115" s="3">
        <v>15</v>
      </c>
      <c r="L115" s="3">
        <v>7</v>
      </c>
      <c r="M115" s="3">
        <v>15</v>
      </c>
      <c r="N115" s="3">
        <v>20</v>
      </c>
      <c r="O115" s="3">
        <v>10</v>
      </c>
      <c r="P115" s="3">
        <v>20</v>
      </c>
      <c r="Q115" s="3" t="s">
        <v>350</v>
      </c>
      <c r="R115" s="3" t="s">
        <v>351</v>
      </c>
      <c r="S115" s="3" t="s">
        <v>352</v>
      </c>
      <c r="T115" s="3" t="s">
        <v>24</v>
      </c>
      <c r="U115" s="4"/>
      <c r="V115" s="5"/>
      <c r="W115" s="5"/>
      <c r="X115" s="5"/>
      <c r="Y115" s="5"/>
      <c r="Z115" s="5"/>
      <c r="AA115" s="5"/>
    </row>
    <row r="116" spans="1:27" ht="13.2" x14ac:dyDescent="0.25">
      <c r="A116" s="6">
        <v>42542.965779317128</v>
      </c>
      <c r="B116" s="8">
        <v>30</v>
      </c>
      <c r="C116" s="8">
        <v>20</v>
      </c>
      <c r="D116" s="8">
        <v>27</v>
      </c>
      <c r="E116" s="8">
        <v>38</v>
      </c>
      <c r="F116" s="8">
        <v>45</v>
      </c>
      <c r="G116" s="8">
        <v>20</v>
      </c>
      <c r="H116" s="8">
        <v>25</v>
      </c>
      <c r="I116" s="8">
        <v>30</v>
      </c>
      <c r="J116" s="8">
        <v>40</v>
      </c>
      <c r="K116" s="8">
        <v>45</v>
      </c>
      <c r="L116" s="8">
        <v>45</v>
      </c>
      <c r="M116" s="8">
        <v>85</v>
      </c>
      <c r="N116" s="8">
        <v>70</v>
      </c>
      <c r="O116" s="8">
        <v>50</v>
      </c>
      <c r="P116" s="8">
        <v>30</v>
      </c>
      <c r="Q116" s="1" t="s">
        <v>353</v>
      </c>
      <c r="R116" s="1" t="s">
        <v>354</v>
      </c>
      <c r="S116" s="1" t="s">
        <v>355</v>
      </c>
      <c r="T116" s="1" t="s">
        <v>28</v>
      </c>
      <c r="U116" s="7"/>
    </row>
    <row r="117" spans="1:27" ht="13.2" x14ac:dyDescent="0.25">
      <c r="A117" s="2">
        <v>42542.970425081017</v>
      </c>
      <c r="B117" s="3">
        <v>7</v>
      </c>
      <c r="C117" s="3">
        <v>0</v>
      </c>
      <c r="D117" s="3">
        <v>0</v>
      </c>
      <c r="E117" s="3">
        <v>0</v>
      </c>
      <c r="F117" s="3">
        <v>5</v>
      </c>
      <c r="G117" s="3">
        <v>3</v>
      </c>
      <c r="H117" s="3">
        <v>7</v>
      </c>
      <c r="I117" s="3">
        <v>5</v>
      </c>
      <c r="J117" s="3">
        <v>30</v>
      </c>
      <c r="K117" s="3">
        <v>7</v>
      </c>
      <c r="L117" s="3">
        <v>8</v>
      </c>
      <c r="M117" s="3">
        <v>25</v>
      </c>
      <c r="N117" s="3">
        <v>0</v>
      </c>
      <c r="O117" s="3">
        <v>0</v>
      </c>
      <c r="P117" s="3">
        <v>7</v>
      </c>
      <c r="Q117" s="3" t="s">
        <v>356</v>
      </c>
      <c r="R117" s="3" t="s">
        <v>357</v>
      </c>
      <c r="S117" s="3" t="s">
        <v>358</v>
      </c>
      <c r="T117" s="3" t="s">
        <v>24</v>
      </c>
      <c r="U117" s="4"/>
      <c r="V117" s="5"/>
      <c r="W117" s="5"/>
      <c r="X117" s="5"/>
      <c r="Y117" s="5"/>
      <c r="Z117" s="5"/>
      <c r="AA117" s="5"/>
    </row>
    <row r="118" spans="1:27" ht="13.2" x14ac:dyDescent="0.25">
      <c r="A118" s="6">
        <v>42542.973233020835</v>
      </c>
      <c r="B118" s="1">
        <v>25</v>
      </c>
      <c r="C118" s="1">
        <v>35</v>
      </c>
      <c r="D118" s="1">
        <v>4</v>
      </c>
      <c r="E118" s="1">
        <v>5</v>
      </c>
      <c r="F118" s="1">
        <v>5</v>
      </c>
      <c r="G118" s="1">
        <v>5</v>
      </c>
      <c r="H118" s="1">
        <v>7</v>
      </c>
      <c r="I118" s="1">
        <v>8</v>
      </c>
      <c r="J118" s="1">
        <v>14</v>
      </c>
      <c r="K118" s="1">
        <v>15</v>
      </c>
      <c r="L118" s="1">
        <v>10</v>
      </c>
      <c r="M118" s="1">
        <v>18</v>
      </c>
      <c r="N118" s="1">
        <v>15</v>
      </c>
      <c r="O118" s="1">
        <v>10</v>
      </c>
      <c r="P118" s="1">
        <v>15</v>
      </c>
      <c r="Q118" s="1" t="s">
        <v>359</v>
      </c>
      <c r="R118" s="1" t="s">
        <v>360</v>
      </c>
      <c r="S118" s="1" t="s">
        <v>361</v>
      </c>
      <c r="T118" s="1" t="s">
        <v>28</v>
      </c>
      <c r="U118" s="7"/>
    </row>
    <row r="119" spans="1:27" ht="13.2" x14ac:dyDescent="0.25">
      <c r="A119" s="2">
        <v>42542.974209930559</v>
      </c>
      <c r="B119" s="3">
        <v>15</v>
      </c>
      <c r="C119" s="3">
        <v>10</v>
      </c>
      <c r="D119" s="3">
        <v>5</v>
      </c>
      <c r="E119" s="3">
        <v>15</v>
      </c>
      <c r="F119" s="3">
        <v>5</v>
      </c>
      <c r="G119" s="3">
        <v>5</v>
      </c>
      <c r="H119" s="3">
        <v>5</v>
      </c>
      <c r="I119" s="3">
        <v>5</v>
      </c>
      <c r="J119" s="3">
        <v>20</v>
      </c>
      <c r="K119" s="3">
        <v>15</v>
      </c>
      <c r="L119" s="3">
        <v>8</v>
      </c>
      <c r="M119" s="3">
        <v>20</v>
      </c>
      <c r="N119" s="3">
        <v>15</v>
      </c>
      <c r="O119" s="3">
        <v>15</v>
      </c>
      <c r="P119" s="3">
        <v>10</v>
      </c>
      <c r="Q119" s="3" t="s">
        <v>50</v>
      </c>
      <c r="R119" s="3" t="s">
        <v>362</v>
      </c>
      <c r="S119" s="3" t="s">
        <v>363</v>
      </c>
      <c r="T119" s="3" t="s">
        <v>24</v>
      </c>
      <c r="U119" s="4"/>
      <c r="V119" s="5"/>
      <c r="W119" s="5"/>
      <c r="X119" s="5"/>
      <c r="Y119" s="5"/>
      <c r="Z119" s="5"/>
      <c r="AA119" s="5"/>
    </row>
    <row r="120" spans="1:27" ht="13.2" x14ac:dyDescent="0.25">
      <c r="A120" s="6">
        <v>42542.975758067128</v>
      </c>
      <c r="B120" s="1">
        <v>40</v>
      </c>
      <c r="C120" s="1">
        <v>20</v>
      </c>
      <c r="D120" s="1">
        <v>10</v>
      </c>
      <c r="E120" s="1">
        <v>10</v>
      </c>
      <c r="F120" s="1">
        <v>5</v>
      </c>
      <c r="G120" s="1">
        <v>15</v>
      </c>
      <c r="H120" s="1">
        <v>10</v>
      </c>
      <c r="I120" s="1">
        <v>10</v>
      </c>
      <c r="J120" s="1">
        <v>20</v>
      </c>
      <c r="K120" s="1">
        <v>20</v>
      </c>
      <c r="L120" s="1">
        <v>5</v>
      </c>
      <c r="M120" s="1">
        <v>25</v>
      </c>
      <c r="N120" s="1">
        <v>35</v>
      </c>
      <c r="O120" s="1">
        <v>15</v>
      </c>
      <c r="P120" s="1">
        <v>10</v>
      </c>
      <c r="Q120" s="1" t="s">
        <v>364</v>
      </c>
      <c r="R120" s="1" t="s">
        <v>365</v>
      </c>
      <c r="S120" s="1" t="s">
        <v>366</v>
      </c>
      <c r="T120" s="1" t="s">
        <v>28</v>
      </c>
      <c r="U120" s="7"/>
    </row>
    <row r="121" spans="1:27" ht="13.2" x14ac:dyDescent="0.25">
      <c r="A121" s="2">
        <v>42542.989370509255</v>
      </c>
      <c r="B121" s="3">
        <v>10</v>
      </c>
      <c r="C121" s="3">
        <v>10</v>
      </c>
      <c r="D121" s="3">
        <v>5</v>
      </c>
      <c r="E121" s="3">
        <v>5</v>
      </c>
      <c r="F121" s="3">
        <v>5</v>
      </c>
      <c r="G121" s="3">
        <v>10</v>
      </c>
      <c r="H121" s="3">
        <v>5</v>
      </c>
      <c r="I121" s="3">
        <v>10</v>
      </c>
      <c r="J121" s="3">
        <v>5</v>
      </c>
      <c r="K121" s="3">
        <v>20</v>
      </c>
      <c r="L121" s="3">
        <v>15</v>
      </c>
      <c r="M121" s="3">
        <v>40</v>
      </c>
      <c r="N121" s="3">
        <v>15</v>
      </c>
      <c r="O121" s="3">
        <v>20</v>
      </c>
      <c r="P121" s="3">
        <v>10</v>
      </c>
      <c r="Q121" s="3" t="s">
        <v>367</v>
      </c>
      <c r="R121" s="3" t="s">
        <v>368</v>
      </c>
      <c r="S121" s="3" t="s">
        <v>369</v>
      </c>
      <c r="T121" s="3" t="s">
        <v>24</v>
      </c>
      <c r="U121" s="4"/>
      <c r="V121" s="5"/>
      <c r="W121" s="5"/>
      <c r="X121" s="5"/>
      <c r="Y121" s="5"/>
      <c r="Z121" s="5"/>
      <c r="AA121" s="5"/>
    </row>
    <row r="122" spans="1:27" ht="13.2" x14ac:dyDescent="0.25">
      <c r="A122" s="6">
        <v>42542.997376840278</v>
      </c>
      <c r="B122" s="1">
        <v>25</v>
      </c>
      <c r="C122" s="1">
        <v>0</v>
      </c>
      <c r="D122" s="1">
        <v>0</v>
      </c>
      <c r="E122" s="1">
        <v>0</v>
      </c>
      <c r="F122" s="1">
        <v>5</v>
      </c>
      <c r="G122" s="1">
        <v>0</v>
      </c>
      <c r="H122" s="1">
        <v>10</v>
      </c>
      <c r="I122" s="1">
        <v>0</v>
      </c>
      <c r="J122" s="1">
        <v>25</v>
      </c>
      <c r="K122" s="1">
        <v>10</v>
      </c>
      <c r="L122" s="1">
        <v>5</v>
      </c>
      <c r="M122" s="1">
        <v>50</v>
      </c>
      <c r="N122" s="1">
        <v>5</v>
      </c>
      <c r="O122" s="1">
        <v>0</v>
      </c>
      <c r="P122" s="1">
        <v>0</v>
      </c>
      <c r="Q122" s="1" t="s">
        <v>370</v>
      </c>
      <c r="R122" s="1" t="s">
        <v>371</v>
      </c>
      <c r="S122" s="1" t="s">
        <v>372</v>
      </c>
      <c r="T122" s="1" t="s">
        <v>28</v>
      </c>
      <c r="U122" s="7"/>
    </row>
    <row r="123" spans="1:27" ht="13.2" x14ac:dyDescent="0.25">
      <c r="A123" s="2">
        <v>42542.998039317128</v>
      </c>
      <c r="B123" s="3">
        <v>20</v>
      </c>
      <c r="C123" s="3">
        <v>50</v>
      </c>
      <c r="D123" s="3">
        <v>10</v>
      </c>
      <c r="E123" s="3">
        <v>5</v>
      </c>
      <c r="F123" s="3">
        <v>5</v>
      </c>
      <c r="G123" s="3">
        <v>10</v>
      </c>
      <c r="H123" s="3">
        <v>5</v>
      </c>
      <c r="I123" s="3">
        <v>10</v>
      </c>
      <c r="J123" s="3">
        <v>40</v>
      </c>
      <c r="K123" s="3">
        <v>25</v>
      </c>
      <c r="L123" s="3">
        <v>10</v>
      </c>
      <c r="M123" s="3">
        <v>50</v>
      </c>
      <c r="N123" s="3">
        <v>15</v>
      </c>
      <c r="O123" s="3">
        <v>15</v>
      </c>
      <c r="P123" s="3">
        <v>15</v>
      </c>
      <c r="Q123" s="3" t="s">
        <v>373</v>
      </c>
      <c r="R123" s="3" t="s">
        <v>374</v>
      </c>
      <c r="S123" s="3" t="s">
        <v>375</v>
      </c>
      <c r="T123" s="3" t="s">
        <v>24</v>
      </c>
      <c r="U123" s="4"/>
      <c r="V123" s="5"/>
      <c r="W123" s="5"/>
      <c r="X123" s="5"/>
      <c r="Y123" s="5"/>
      <c r="Z123" s="5"/>
      <c r="AA123" s="5"/>
    </row>
    <row r="124" spans="1:27" ht="13.2" x14ac:dyDescent="0.25">
      <c r="A124" s="2">
        <v>42543.004127430555</v>
      </c>
      <c r="B124" s="10">
        <v>30</v>
      </c>
      <c r="C124" s="10">
        <v>10</v>
      </c>
      <c r="D124" s="10">
        <v>5</v>
      </c>
      <c r="E124" s="10">
        <v>10</v>
      </c>
      <c r="F124" s="10">
        <v>8</v>
      </c>
      <c r="G124" s="10">
        <v>8</v>
      </c>
      <c r="H124" s="10">
        <v>7</v>
      </c>
      <c r="I124" s="3">
        <v>10</v>
      </c>
      <c r="J124" s="10">
        <v>35</v>
      </c>
      <c r="K124" s="10">
        <v>15</v>
      </c>
      <c r="L124" s="10">
        <v>13</v>
      </c>
      <c r="M124" s="10">
        <v>20</v>
      </c>
      <c r="N124" s="10">
        <v>15</v>
      </c>
      <c r="O124" s="10">
        <v>12</v>
      </c>
      <c r="P124" s="10">
        <v>10</v>
      </c>
      <c r="Q124" s="3" t="s">
        <v>376</v>
      </c>
      <c r="R124" s="3" t="s">
        <v>377</v>
      </c>
      <c r="S124" s="3" t="s">
        <v>378</v>
      </c>
      <c r="T124" s="3" t="s">
        <v>24</v>
      </c>
      <c r="U124" s="4"/>
      <c r="V124" s="5"/>
      <c r="W124" s="5"/>
      <c r="X124" s="5"/>
      <c r="Y124" s="5"/>
      <c r="Z124" s="5"/>
      <c r="AA124" s="5"/>
    </row>
    <row r="125" spans="1:27" ht="13.2" x14ac:dyDescent="0.25">
      <c r="A125" s="2">
        <v>42543.005649999999</v>
      </c>
      <c r="B125" s="3">
        <v>35</v>
      </c>
      <c r="C125" s="3">
        <v>15</v>
      </c>
      <c r="D125" s="3">
        <v>15</v>
      </c>
      <c r="E125" s="3">
        <v>13</v>
      </c>
      <c r="F125" s="3">
        <v>5</v>
      </c>
      <c r="G125" s="3">
        <v>10</v>
      </c>
      <c r="H125" s="3">
        <v>15</v>
      </c>
      <c r="I125" s="3">
        <v>30</v>
      </c>
      <c r="J125" s="3">
        <v>40</v>
      </c>
      <c r="K125" s="3">
        <v>30</v>
      </c>
      <c r="L125" s="3">
        <v>20</v>
      </c>
      <c r="M125" s="3">
        <v>40</v>
      </c>
      <c r="N125" s="3">
        <v>12</v>
      </c>
      <c r="O125" s="3">
        <v>15</v>
      </c>
      <c r="P125" s="3">
        <v>15</v>
      </c>
      <c r="Q125" s="3" t="s">
        <v>379</v>
      </c>
      <c r="R125" s="3" t="s">
        <v>380</v>
      </c>
      <c r="S125" s="3" t="s">
        <v>381</v>
      </c>
      <c r="T125" s="3" t="s">
        <v>24</v>
      </c>
      <c r="U125" s="4"/>
      <c r="V125" s="5"/>
      <c r="W125" s="5"/>
      <c r="X125" s="5"/>
      <c r="Y125" s="5"/>
      <c r="Z125" s="5"/>
      <c r="AA125" s="5"/>
    </row>
    <row r="126" spans="1:27" ht="13.2" x14ac:dyDescent="0.25">
      <c r="A126" s="6">
        <v>42543.008382268519</v>
      </c>
      <c r="B126" s="8">
        <v>30</v>
      </c>
      <c r="C126" s="8">
        <v>20</v>
      </c>
      <c r="D126" s="8">
        <v>5</v>
      </c>
      <c r="E126" s="8">
        <v>5</v>
      </c>
      <c r="F126" s="8">
        <v>5</v>
      </c>
      <c r="G126" s="8">
        <v>10</v>
      </c>
      <c r="H126" s="8">
        <v>10</v>
      </c>
      <c r="I126" s="8">
        <v>10</v>
      </c>
      <c r="J126" s="8">
        <v>15</v>
      </c>
      <c r="K126" s="8">
        <v>20</v>
      </c>
      <c r="L126" s="8">
        <v>15</v>
      </c>
      <c r="M126" s="8">
        <v>40</v>
      </c>
      <c r="N126" s="8">
        <v>15</v>
      </c>
      <c r="O126" s="8">
        <v>15</v>
      </c>
      <c r="P126" s="8">
        <v>10</v>
      </c>
      <c r="Q126" s="1" t="s">
        <v>382</v>
      </c>
      <c r="R126" s="1" t="s">
        <v>383</v>
      </c>
      <c r="S126" s="1" t="s">
        <v>384</v>
      </c>
      <c r="T126" s="1" t="s">
        <v>28</v>
      </c>
      <c r="U126" s="7"/>
    </row>
    <row r="127" spans="1:27" ht="13.2" x14ac:dyDescent="0.25">
      <c r="A127" s="6">
        <v>42543.010806759259</v>
      </c>
      <c r="B127" s="1">
        <v>15</v>
      </c>
      <c r="C127" s="1">
        <v>5</v>
      </c>
      <c r="D127" s="1">
        <v>10</v>
      </c>
      <c r="E127" s="1">
        <v>5</v>
      </c>
      <c r="F127" s="1">
        <v>5</v>
      </c>
      <c r="G127" s="1">
        <v>15</v>
      </c>
      <c r="H127" s="1">
        <v>10</v>
      </c>
      <c r="I127" s="1">
        <v>3</v>
      </c>
      <c r="J127" s="1">
        <v>3</v>
      </c>
      <c r="K127" s="1">
        <v>35</v>
      </c>
      <c r="L127" s="1">
        <v>5</v>
      </c>
      <c r="M127" s="1">
        <v>50</v>
      </c>
      <c r="N127" s="1">
        <v>50</v>
      </c>
      <c r="O127" s="1">
        <v>20</v>
      </c>
      <c r="P127" s="1">
        <v>5</v>
      </c>
      <c r="Q127" s="1" t="s">
        <v>385</v>
      </c>
      <c r="R127" s="1" t="s">
        <v>386</v>
      </c>
      <c r="S127" s="1" t="s">
        <v>387</v>
      </c>
      <c r="T127" s="1" t="s">
        <v>28</v>
      </c>
      <c r="U127" s="7"/>
    </row>
    <row r="128" spans="1:27" ht="13.2" x14ac:dyDescent="0.25">
      <c r="A128" s="6">
        <v>42543.011548518523</v>
      </c>
      <c r="B128" s="1">
        <v>12</v>
      </c>
      <c r="C128" s="1">
        <v>15</v>
      </c>
      <c r="D128" s="1">
        <v>3</v>
      </c>
      <c r="E128" s="1">
        <v>20</v>
      </c>
      <c r="F128" s="1">
        <v>8</v>
      </c>
      <c r="G128" s="1">
        <v>8</v>
      </c>
      <c r="H128" s="1">
        <v>10</v>
      </c>
      <c r="I128" s="1">
        <v>12</v>
      </c>
      <c r="J128" s="1">
        <v>30</v>
      </c>
      <c r="K128" s="1">
        <v>30</v>
      </c>
      <c r="L128" s="1">
        <v>15</v>
      </c>
      <c r="M128" s="1">
        <v>15</v>
      </c>
      <c r="N128" s="1">
        <v>12</v>
      </c>
      <c r="O128" s="1">
        <v>8</v>
      </c>
      <c r="P128" s="1">
        <v>15</v>
      </c>
      <c r="Q128" s="1" t="s">
        <v>353</v>
      </c>
      <c r="R128" s="1" t="s">
        <v>93</v>
      </c>
      <c r="S128" s="1" t="s">
        <v>388</v>
      </c>
      <c r="T128" s="1" t="s">
        <v>28</v>
      </c>
      <c r="U128" s="7"/>
    </row>
    <row r="129" spans="1:27" ht="13.2" x14ac:dyDescent="0.25">
      <c r="A129" s="2">
        <v>42543.043687650468</v>
      </c>
      <c r="B129" s="3">
        <v>20</v>
      </c>
      <c r="C129" s="3">
        <v>15</v>
      </c>
      <c r="D129" s="3">
        <v>5</v>
      </c>
      <c r="E129" s="3">
        <v>20</v>
      </c>
      <c r="F129" s="3">
        <v>5</v>
      </c>
      <c r="G129" s="3">
        <v>10</v>
      </c>
      <c r="H129" s="3">
        <v>10</v>
      </c>
      <c r="I129" s="3">
        <v>10</v>
      </c>
      <c r="J129" s="3">
        <v>20</v>
      </c>
      <c r="K129" s="3">
        <v>15</v>
      </c>
      <c r="L129" s="3">
        <v>5</v>
      </c>
      <c r="M129" s="3">
        <v>15</v>
      </c>
      <c r="N129" s="3">
        <v>15</v>
      </c>
      <c r="O129" s="3">
        <v>10</v>
      </c>
      <c r="P129" s="3">
        <v>15</v>
      </c>
      <c r="Q129" s="3" t="s">
        <v>389</v>
      </c>
      <c r="R129" s="3" t="s">
        <v>390</v>
      </c>
      <c r="S129" s="3" t="s">
        <v>391</v>
      </c>
      <c r="T129" s="3" t="s">
        <v>24</v>
      </c>
      <c r="U129" s="4"/>
      <c r="V129" s="5"/>
      <c r="W129" s="5"/>
      <c r="X129" s="5"/>
      <c r="Y129" s="5"/>
      <c r="Z129" s="5"/>
      <c r="AA129" s="5"/>
    </row>
    <row r="130" spans="1:27" ht="13.2" x14ac:dyDescent="0.25">
      <c r="A130" s="6">
        <v>42543.048043564813</v>
      </c>
      <c r="B130" s="1">
        <v>10</v>
      </c>
      <c r="C130" s="1">
        <v>10</v>
      </c>
      <c r="D130" s="1">
        <v>1</v>
      </c>
      <c r="E130" s="1">
        <v>1</v>
      </c>
      <c r="F130" s="1">
        <v>2</v>
      </c>
      <c r="G130" s="1">
        <v>1</v>
      </c>
      <c r="H130" s="1">
        <v>1</v>
      </c>
      <c r="I130" s="1">
        <v>2</v>
      </c>
      <c r="J130" s="1">
        <v>5</v>
      </c>
      <c r="K130" s="1">
        <v>5</v>
      </c>
      <c r="L130" s="1">
        <v>5</v>
      </c>
      <c r="M130" s="1">
        <v>5</v>
      </c>
      <c r="N130" s="1">
        <v>3</v>
      </c>
      <c r="O130" s="1">
        <v>1</v>
      </c>
      <c r="P130" s="1">
        <v>1</v>
      </c>
      <c r="Q130" s="1" t="s">
        <v>243</v>
      </c>
      <c r="R130" s="1" t="s">
        <v>392</v>
      </c>
      <c r="S130" s="1" t="s">
        <v>393</v>
      </c>
      <c r="T130" s="1" t="s">
        <v>28</v>
      </c>
      <c r="U130" s="7"/>
    </row>
    <row r="131" spans="1:27" ht="13.2" x14ac:dyDescent="0.25">
      <c r="A131" s="6">
        <v>42543.059568495373</v>
      </c>
      <c r="B131" s="1">
        <v>5</v>
      </c>
      <c r="C131" s="1">
        <v>1</v>
      </c>
      <c r="D131" s="1">
        <v>3</v>
      </c>
      <c r="E131" s="1">
        <v>5</v>
      </c>
      <c r="F131" s="1">
        <v>3</v>
      </c>
      <c r="G131" s="1">
        <v>10</v>
      </c>
      <c r="H131" s="1">
        <v>10</v>
      </c>
      <c r="I131" s="1">
        <v>10</v>
      </c>
      <c r="J131" s="1">
        <v>15</v>
      </c>
      <c r="K131" s="1">
        <v>15</v>
      </c>
      <c r="L131" s="1">
        <v>10</v>
      </c>
      <c r="M131" s="1">
        <v>10</v>
      </c>
      <c r="N131" s="1">
        <v>10</v>
      </c>
      <c r="O131" s="1">
        <v>5</v>
      </c>
      <c r="P131" s="1">
        <v>15</v>
      </c>
      <c r="Q131" s="1" t="s">
        <v>186</v>
      </c>
      <c r="R131" s="1" t="s">
        <v>394</v>
      </c>
      <c r="S131" s="1" t="s">
        <v>395</v>
      </c>
      <c r="T131" s="1" t="s">
        <v>28</v>
      </c>
      <c r="U131" s="7"/>
    </row>
    <row r="132" spans="1:27" ht="13.2" x14ac:dyDescent="0.25">
      <c r="A132" s="6">
        <v>42543.068641666665</v>
      </c>
      <c r="B132" s="1">
        <v>15</v>
      </c>
      <c r="C132" s="1">
        <v>15</v>
      </c>
      <c r="D132" s="1">
        <v>20</v>
      </c>
      <c r="E132" s="1">
        <v>20</v>
      </c>
      <c r="F132" s="1">
        <v>10</v>
      </c>
      <c r="G132" s="1">
        <v>25</v>
      </c>
      <c r="H132" s="1">
        <v>25</v>
      </c>
      <c r="I132" s="1">
        <v>15</v>
      </c>
      <c r="J132" s="1">
        <v>25</v>
      </c>
      <c r="K132" s="1">
        <v>100</v>
      </c>
      <c r="L132" s="1">
        <v>35</v>
      </c>
      <c r="M132" s="1">
        <v>50</v>
      </c>
      <c r="N132" s="1" t="s">
        <v>396</v>
      </c>
      <c r="O132" s="1">
        <v>15</v>
      </c>
      <c r="P132" s="1">
        <v>15</v>
      </c>
      <c r="Q132" s="1" t="s">
        <v>397</v>
      </c>
      <c r="R132" s="1" t="s">
        <v>398</v>
      </c>
      <c r="S132" s="1" t="s">
        <v>399</v>
      </c>
      <c r="T132" s="1" t="s">
        <v>28</v>
      </c>
      <c r="U132" s="7"/>
    </row>
    <row r="133" spans="1:27" ht="13.2" x14ac:dyDescent="0.25">
      <c r="A133" s="6">
        <v>42543.08409329861</v>
      </c>
      <c r="B133" s="9">
        <v>3</v>
      </c>
      <c r="C133" s="9">
        <v>10</v>
      </c>
      <c r="D133" s="9">
        <v>0</v>
      </c>
      <c r="E133" s="9">
        <v>0</v>
      </c>
      <c r="F133" s="9">
        <v>2</v>
      </c>
      <c r="G133" s="9">
        <v>6</v>
      </c>
      <c r="H133" s="9">
        <v>5</v>
      </c>
      <c r="I133" s="9">
        <v>0</v>
      </c>
      <c r="J133" s="9">
        <v>15</v>
      </c>
      <c r="K133" s="9">
        <v>8</v>
      </c>
      <c r="L133" s="9">
        <v>7</v>
      </c>
      <c r="M133" s="9">
        <v>20</v>
      </c>
      <c r="N133" s="9">
        <v>7</v>
      </c>
      <c r="O133" s="9">
        <v>5</v>
      </c>
      <c r="P133" s="9">
        <v>6</v>
      </c>
      <c r="Q133" s="1" t="s">
        <v>400</v>
      </c>
      <c r="R133" s="1" t="s">
        <v>401</v>
      </c>
      <c r="S133" s="1" t="s">
        <v>402</v>
      </c>
      <c r="T133" s="1" t="s">
        <v>28</v>
      </c>
      <c r="U133" s="7"/>
    </row>
    <row r="134" spans="1:27" ht="13.2" x14ac:dyDescent="0.25">
      <c r="A134" s="6">
        <v>42543.089439305557</v>
      </c>
      <c r="B134" s="1">
        <v>12</v>
      </c>
      <c r="C134" s="1">
        <v>5</v>
      </c>
      <c r="D134" s="1">
        <v>5</v>
      </c>
      <c r="E134" s="1">
        <v>8</v>
      </c>
      <c r="F134" s="1">
        <v>10</v>
      </c>
      <c r="G134" s="1">
        <v>5</v>
      </c>
      <c r="H134" s="1">
        <v>5</v>
      </c>
      <c r="I134" s="1">
        <v>10</v>
      </c>
      <c r="J134" s="1">
        <v>20</v>
      </c>
      <c r="K134" s="1">
        <v>15</v>
      </c>
      <c r="L134" s="1">
        <v>15</v>
      </c>
      <c r="M134" s="1">
        <v>12</v>
      </c>
      <c r="N134" s="1">
        <v>5</v>
      </c>
      <c r="O134" s="1">
        <v>8</v>
      </c>
      <c r="P134" s="1">
        <v>10</v>
      </c>
      <c r="Q134" s="1" t="s">
        <v>403</v>
      </c>
      <c r="R134" s="1" t="s">
        <v>404</v>
      </c>
      <c r="S134" s="1" t="s">
        <v>405</v>
      </c>
      <c r="T134" s="1" t="s">
        <v>28</v>
      </c>
      <c r="U134" s="7"/>
    </row>
    <row r="135" spans="1:27" ht="13.2" x14ac:dyDescent="0.25">
      <c r="A135" s="6">
        <v>42543.100064444443</v>
      </c>
      <c r="B135" s="1">
        <v>20</v>
      </c>
      <c r="C135" s="1">
        <v>10</v>
      </c>
      <c r="D135" s="1">
        <v>5</v>
      </c>
      <c r="E135" s="1"/>
      <c r="F135" s="1">
        <v>5</v>
      </c>
      <c r="G135" s="1">
        <v>15</v>
      </c>
      <c r="H135" s="1">
        <v>15</v>
      </c>
      <c r="I135" s="1">
        <v>25</v>
      </c>
      <c r="J135" s="1">
        <v>50</v>
      </c>
      <c r="K135" s="1">
        <v>50</v>
      </c>
      <c r="L135" s="1">
        <v>15</v>
      </c>
      <c r="M135" s="1">
        <v>30</v>
      </c>
      <c r="N135" s="1">
        <v>35</v>
      </c>
      <c r="O135" s="1">
        <v>15</v>
      </c>
      <c r="P135" s="1">
        <v>15</v>
      </c>
      <c r="Q135" s="1" t="s">
        <v>63</v>
      </c>
      <c r="R135" s="1" t="s">
        <v>135</v>
      </c>
      <c r="S135" s="1" t="s">
        <v>406</v>
      </c>
      <c r="T135" s="1" t="s">
        <v>28</v>
      </c>
      <c r="U135" s="7"/>
    </row>
    <row r="136" spans="1:27" ht="13.2" x14ac:dyDescent="0.25">
      <c r="A136" s="2">
        <v>42543.114934178244</v>
      </c>
      <c r="B136" s="10">
        <v>5</v>
      </c>
      <c r="C136" s="10">
        <v>25</v>
      </c>
      <c r="D136" s="10">
        <v>20</v>
      </c>
      <c r="E136" s="10">
        <v>20</v>
      </c>
      <c r="F136" s="10">
        <v>15</v>
      </c>
      <c r="G136" s="3">
        <v>15</v>
      </c>
      <c r="H136" s="3">
        <v>20</v>
      </c>
      <c r="I136" s="3">
        <v>10</v>
      </c>
      <c r="J136" s="3">
        <v>10</v>
      </c>
      <c r="K136" s="3">
        <v>15</v>
      </c>
      <c r="L136" s="3">
        <v>10</v>
      </c>
      <c r="M136" s="3">
        <v>20</v>
      </c>
      <c r="N136" s="3">
        <v>20</v>
      </c>
      <c r="O136" s="3">
        <v>10</v>
      </c>
      <c r="P136" s="3">
        <v>10</v>
      </c>
      <c r="Q136" s="3" t="s">
        <v>407</v>
      </c>
      <c r="R136" s="3" t="s">
        <v>408</v>
      </c>
      <c r="S136" s="3" t="s">
        <v>409</v>
      </c>
      <c r="T136" s="3" t="s">
        <v>24</v>
      </c>
      <c r="U136" s="4"/>
      <c r="V136" s="5"/>
      <c r="W136" s="5"/>
      <c r="X136" s="5"/>
      <c r="Y136" s="5"/>
      <c r="Z136" s="5"/>
      <c r="AA136" s="5"/>
    </row>
    <row r="137" spans="1:27" ht="13.2" x14ac:dyDescent="0.25">
      <c r="A137" s="6">
        <v>42543.125850937504</v>
      </c>
      <c r="B137" s="8">
        <v>20</v>
      </c>
      <c r="C137" s="8">
        <v>10</v>
      </c>
      <c r="D137" s="8">
        <v>10</v>
      </c>
      <c r="E137" s="8">
        <v>10</v>
      </c>
      <c r="F137" s="8">
        <v>2</v>
      </c>
      <c r="G137" s="8">
        <v>10</v>
      </c>
      <c r="H137" s="8">
        <v>20</v>
      </c>
      <c r="I137" s="1">
        <v>10</v>
      </c>
      <c r="J137" s="8">
        <v>100</v>
      </c>
      <c r="K137" s="8">
        <v>50</v>
      </c>
      <c r="L137" s="8">
        <v>20</v>
      </c>
      <c r="M137" s="8">
        <v>40</v>
      </c>
      <c r="N137" s="8">
        <v>50</v>
      </c>
      <c r="O137" s="8">
        <v>30</v>
      </c>
      <c r="P137" s="8">
        <v>15</v>
      </c>
      <c r="Q137" s="1" t="s">
        <v>410</v>
      </c>
      <c r="R137" s="1" t="s">
        <v>411</v>
      </c>
      <c r="S137" s="1" t="s">
        <v>412</v>
      </c>
      <c r="T137" s="1" t="s">
        <v>28</v>
      </c>
      <c r="U137" s="7"/>
    </row>
    <row r="138" spans="1:27" ht="13.2" x14ac:dyDescent="0.25">
      <c r="A138" s="2">
        <v>42543.136576284727</v>
      </c>
      <c r="B138" s="3">
        <v>20</v>
      </c>
      <c r="C138" s="3">
        <v>20</v>
      </c>
      <c r="D138" s="3">
        <v>10</v>
      </c>
      <c r="E138" s="3">
        <v>15</v>
      </c>
      <c r="F138" s="3">
        <v>5</v>
      </c>
      <c r="G138" s="3">
        <v>10</v>
      </c>
      <c r="H138" s="3">
        <v>5</v>
      </c>
      <c r="I138" s="3">
        <v>20</v>
      </c>
      <c r="J138" s="3">
        <v>30</v>
      </c>
      <c r="K138" s="3">
        <v>15</v>
      </c>
      <c r="L138" s="3">
        <v>5</v>
      </c>
      <c r="M138" s="3">
        <v>30</v>
      </c>
      <c r="N138" s="3">
        <v>40</v>
      </c>
      <c r="O138" s="3">
        <v>20</v>
      </c>
      <c r="P138" s="3">
        <v>20</v>
      </c>
      <c r="Q138" s="3" t="s">
        <v>413</v>
      </c>
      <c r="R138" s="3" t="s">
        <v>26</v>
      </c>
      <c r="S138" s="3" t="s">
        <v>414</v>
      </c>
      <c r="T138" s="3" t="s">
        <v>24</v>
      </c>
      <c r="U138" s="4"/>
      <c r="V138" s="5"/>
      <c r="W138" s="5"/>
      <c r="X138" s="5"/>
      <c r="Y138" s="5"/>
      <c r="Z138" s="5"/>
      <c r="AA138" s="5"/>
    </row>
    <row r="139" spans="1:27" ht="13.2" x14ac:dyDescent="0.25">
      <c r="A139" s="6">
        <v>42543.182341122687</v>
      </c>
      <c r="B139" s="8">
        <v>30</v>
      </c>
      <c r="C139" s="8">
        <v>10</v>
      </c>
      <c r="D139" s="8">
        <v>12</v>
      </c>
      <c r="E139" s="8">
        <v>20</v>
      </c>
      <c r="F139" s="8">
        <v>8</v>
      </c>
      <c r="G139" s="8">
        <v>15</v>
      </c>
      <c r="H139" s="8">
        <v>22</v>
      </c>
      <c r="I139" s="1">
        <v>15</v>
      </c>
      <c r="J139" s="8">
        <v>35</v>
      </c>
      <c r="K139" s="8">
        <v>30</v>
      </c>
      <c r="L139" s="8">
        <v>30</v>
      </c>
      <c r="M139" s="8">
        <v>30</v>
      </c>
      <c r="N139" s="8">
        <v>40</v>
      </c>
      <c r="O139" s="8">
        <v>24</v>
      </c>
      <c r="P139" s="8">
        <v>25</v>
      </c>
      <c r="Q139" s="1" t="s">
        <v>415</v>
      </c>
      <c r="R139" s="1" t="s">
        <v>416</v>
      </c>
      <c r="S139" s="1" t="s">
        <v>417</v>
      </c>
      <c r="T139" s="1" t="s">
        <v>28</v>
      </c>
      <c r="U139" s="7"/>
    </row>
    <row r="140" spans="1:27" ht="13.2" x14ac:dyDescent="0.25">
      <c r="A140" s="6">
        <v>42543.226254861111</v>
      </c>
      <c r="B140" s="9">
        <v>10</v>
      </c>
      <c r="C140" s="1">
        <v>20</v>
      </c>
      <c r="D140" s="1">
        <v>10</v>
      </c>
      <c r="E140" s="1">
        <v>15</v>
      </c>
      <c r="F140" s="1">
        <v>5</v>
      </c>
      <c r="G140" s="1">
        <v>5</v>
      </c>
      <c r="H140" s="1">
        <v>10</v>
      </c>
      <c r="I140" s="1">
        <v>10</v>
      </c>
      <c r="J140" s="1">
        <v>20</v>
      </c>
      <c r="K140" s="1">
        <v>15</v>
      </c>
      <c r="L140" s="1">
        <v>10</v>
      </c>
      <c r="M140" s="1">
        <v>30</v>
      </c>
      <c r="N140" s="1">
        <v>15</v>
      </c>
      <c r="O140" s="1">
        <v>10</v>
      </c>
      <c r="P140" s="1">
        <v>10</v>
      </c>
      <c r="Q140" s="1" t="s">
        <v>102</v>
      </c>
      <c r="R140" s="1" t="s">
        <v>418</v>
      </c>
      <c r="S140" s="1" t="s">
        <v>419</v>
      </c>
      <c r="T140" s="1" t="s">
        <v>28</v>
      </c>
      <c r="U140" s="7"/>
    </row>
    <row r="141" spans="1:27" ht="13.2" x14ac:dyDescent="0.25">
      <c r="A141" s="2">
        <v>42543.241413020834</v>
      </c>
      <c r="B141" s="3">
        <v>10</v>
      </c>
      <c r="C141" s="3">
        <v>10</v>
      </c>
      <c r="D141" s="3">
        <v>10</v>
      </c>
      <c r="E141" s="3">
        <v>10</v>
      </c>
      <c r="F141" s="3">
        <v>7.5</v>
      </c>
      <c r="G141" s="3">
        <v>10</v>
      </c>
      <c r="H141" s="3">
        <v>5</v>
      </c>
      <c r="I141" s="3">
        <v>20</v>
      </c>
      <c r="J141" s="3">
        <v>15</v>
      </c>
      <c r="K141" s="3">
        <v>7.5</v>
      </c>
      <c r="L141" s="3">
        <v>50</v>
      </c>
      <c r="M141" s="3">
        <v>50</v>
      </c>
      <c r="N141" s="3" t="s">
        <v>420</v>
      </c>
      <c r="O141" s="3">
        <v>35</v>
      </c>
      <c r="P141" s="3">
        <v>5</v>
      </c>
      <c r="Q141" s="3" t="s">
        <v>421</v>
      </c>
      <c r="R141" s="3" t="s">
        <v>422</v>
      </c>
      <c r="S141" s="3" t="s">
        <v>423</v>
      </c>
      <c r="T141" s="3" t="s">
        <v>24</v>
      </c>
      <c r="U141" s="4"/>
      <c r="V141" s="5"/>
      <c r="W141" s="5"/>
      <c r="X141" s="5"/>
      <c r="Y141" s="5"/>
      <c r="Z141" s="5"/>
      <c r="AA141" s="5"/>
    </row>
    <row r="142" spans="1:27" ht="13.2" x14ac:dyDescent="0.25">
      <c r="A142" s="6">
        <v>42543.26332366898</v>
      </c>
      <c r="B142" s="8">
        <v>10</v>
      </c>
      <c r="C142" s="8">
        <v>5</v>
      </c>
      <c r="D142" s="8">
        <v>3</v>
      </c>
      <c r="E142" s="1">
        <v>0</v>
      </c>
      <c r="F142" s="8">
        <v>2</v>
      </c>
      <c r="G142" s="8">
        <v>5</v>
      </c>
      <c r="H142" s="8">
        <v>5</v>
      </c>
      <c r="I142" s="8">
        <v>10</v>
      </c>
      <c r="J142" s="8">
        <v>20</v>
      </c>
      <c r="K142" s="8">
        <v>20</v>
      </c>
      <c r="L142" s="8">
        <v>8</v>
      </c>
      <c r="M142" s="8">
        <v>20</v>
      </c>
      <c r="N142" s="8">
        <v>5</v>
      </c>
      <c r="O142" s="8">
        <v>5</v>
      </c>
      <c r="P142" s="8">
        <v>10</v>
      </c>
      <c r="Q142" s="1" t="s">
        <v>186</v>
      </c>
      <c r="R142" s="1" t="s">
        <v>424</v>
      </c>
      <c r="S142" s="1" t="s">
        <v>425</v>
      </c>
      <c r="T142" s="1" t="s">
        <v>28</v>
      </c>
      <c r="U142" s="7"/>
    </row>
    <row r="143" spans="1:27" ht="13.2" x14ac:dyDescent="0.25">
      <c r="A143" s="6">
        <v>42543.280855462959</v>
      </c>
      <c r="B143" s="1">
        <v>5</v>
      </c>
      <c r="C143" s="1">
        <v>10</v>
      </c>
      <c r="D143" s="1">
        <v>10</v>
      </c>
      <c r="E143" s="1">
        <v>20</v>
      </c>
      <c r="F143" s="1">
        <v>5</v>
      </c>
      <c r="G143" s="1">
        <v>5</v>
      </c>
      <c r="H143" s="1">
        <v>5</v>
      </c>
      <c r="I143" s="1">
        <v>10</v>
      </c>
      <c r="J143" s="1">
        <v>15</v>
      </c>
      <c r="K143" s="1">
        <v>15</v>
      </c>
      <c r="L143" s="1">
        <v>15</v>
      </c>
      <c r="M143" s="1">
        <v>20</v>
      </c>
      <c r="N143" s="1">
        <v>25</v>
      </c>
      <c r="O143" s="1">
        <v>10</v>
      </c>
      <c r="P143" s="1">
        <v>10</v>
      </c>
      <c r="Q143" s="1" t="s">
        <v>426</v>
      </c>
      <c r="R143" s="1" t="s">
        <v>427</v>
      </c>
      <c r="S143" s="1" t="s">
        <v>428</v>
      </c>
      <c r="T143" s="1" t="s">
        <v>28</v>
      </c>
      <c r="U143" s="7"/>
    </row>
    <row r="144" spans="1:27" ht="13.2" x14ac:dyDescent="0.25">
      <c r="A144" s="6">
        <v>42543.327247592591</v>
      </c>
      <c r="B144" s="1">
        <v>26</v>
      </c>
      <c r="C144" s="1">
        <v>2</v>
      </c>
      <c r="D144" s="1">
        <v>1</v>
      </c>
      <c r="E144" s="1">
        <v>5</v>
      </c>
      <c r="F144" s="1">
        <v>3</v>
      </c>
      <c r="G144" s="1">
        <v>3</v>
      </c>
      <c r="H144" s="1">
        <v>2</v>
      </c>
      <c r="I144" s="1">
        <v>10</v>
      </c>
      <c r="J144" s="1">
        <v>20</v>
      </c>
      <c r="K144" s="1">
        <v>10</v>
      </c>
      <c r="L144" s="1">
        <v>5</v>
      </c>
      <c r="M144" s="1">
        <v>20</v>
      </c>
      <c r="N144" s="1">
        <v>5</v>
      </c>
      <c r="O144" s="1">
        <v>5</v>
      </c>
      <c r="P144" s="1">
        <v>5</v>
      </c>
      <c r="Q144" s="1" t="s">
        <v>410</v>
      </c>
      <c r="R144" s="1" t="s">
        <v>429</v>
      </c>
      <c r="S144" s="1" t="s">
        <v>430</v>
      </c>
      <c r="T144" s="1" t="s">
        <v>28</v>
      </c>
      <c r="U144" s="7"/>
    </row>
    <row r="145" spans="1:27" ht="13.2" x14ac:dyDescent="0.25">
      <c r="A145" s="6">
        <v>42543.342338368057</v>
      </c>
      <c r="B145" s="1">
        <v>18</v>
      </c>
      <c r="C145" s="1">
        <v>0</v>
      </c>
      <c r="D145" s="1">
        <v>0</v>
      </c>
      <c r="E145" s="1">
        <v>0</v>
      </c>
      <c r="F145" s="1">
        <v>3</v>
      </c>
      <c r="G145" s="1">
        <v>5</v>
      </c>
      <c r="H145" s="1">
        <v>5</v>
      </c>
      <c r="I145" s="1">
        <v>10</v>
      </c>
      <c r="J145" s="1">
        <v>20</v>
      </c>
      <c r="K145" s="1">
        <v>8</v>
      </c>
      <c r="L145" s="1">
        <v>15</v>
      </c>
      <c r="M145" s="1">
        <v>30</v>
      </c>
      <c r="N145" s="1">
        <v>0</v>
      </c>
      <c r="O145" s="1">
        <v>0</v>
      </c>
      <c r="P145" s="1">
        <v>8</v>
      </c>
      <c r="Q145" s="1" t="s">
        <v>431</v>
      </c>
      <c r="R145" s="1" t="s">
        <v>432</v>
      </c>
      <c r="S145" s="1" t="s">
        <v>433</v>
      </c>
      <c r="T145" s="1" t="s">
        <v>28</v>
      </c>
      <c r="U145" s="7"/>
    </row>
    <row r="146" spans="1:27" ht="13.2" x14ac:dyDescent="0.25">
      <c r="A146" s="2">
        <v>42543.345780601856</v>
      </c>
      <c r="B146" s="3">
        <v>5</v>
      </c>
      <c r="C146" s="3">
        <v>0</v>
      </c>
      <c r="D146" s="3">
        <v>0</v>
      </c>
      <c r="E146" s="3">
        <v>10</v>
      </c>
      <c r="F146" s="3">
        <v>5</v>
      </c>
      <c r="G146" s="3">
        <v>5</v>
      </c>
      <c r="H146" s="3">
        <v>5</v>
      </c>
      <c r="I146" s="3">
        <v>10</v>
      </c>
      <c r="J146" s="3">
        <v>20</v>
      </c>
      <c r="K146" s="3">
        <v>10</v>
      </c>
      <c r="L146" s="3">
        <v>20</v>
      </c>
      <c r="M146" s="3">
        <v>30</v>
      </c>
      <c r="N146" s="3">
        <v>10</v>
      </c>
      <c r="O146" s="3">
        <v>10</v>
      </c>
      <c r="P146" s="3">
        <v>10</v>
      </c>
      <c r="Q146" s="3" t="s">
        <v>434</v>
      </c>
      <c r="R146" s="3" t="s">
        <v>435</v>
      </c>
      <c r="S146" s="3" t="s">
        <v>436</v>
      </c>
      <c r="T146" s="3" t="s">
        <v>24</v>
      </c>
      <c r="U146" s="4"/>
      <c r="V146" s="5"/>
      <c r="W146" s="5"/>
      <c r="X146" s="5"/>
      <c r="Y146" s="5"/>
      <c r="Z146" s="5"/>
      <c r="AA146" s="5"/>
    </row>
    <row r="147" spans="1:27" ht="13.2" x14ac:dyDescent="0.25">
      <c r="A147" s="6">
        <v>42543.357403981485</v>
      </c>
      <c r="B147" s="1">
        <v>8</v>
      </c>
      <c r="C147" s="1">
        <v>0</v>
      </c>
      <c r="D147" s="1">
        <v>0</v>
      </c>
      <c r="E147" s="1">
        <v>0</v>
      </c>
      <c r="F147" s="1">
        <v>4</v>
      </c>
      <c r="G147" s="1">
        <v>10</v>
      </c>
      <c r="H147" s="1">
        <v>13</v>
      </c>
      <c r="I147" s="1">
        <v>0</v>
      </c>
      <c r="J147" s="1">
        <v>9</v>
      </c>
      <c r="K147" s="1">
        <v>10</v>
      </c>
      <c r="L147" s="1">
        <v>15</v>
      </c>
      <c r="M147" s="1">
        <v>15</v>
      </c>
      <c r="N147" s="1">
        <v>20</v>
      </c>
      <c r="O147" s="1">
        <v>4</v>
      </c>
      <c r="P147" s="1">
        <v>10</v>
      </c>
      <c r="Q147" s="1" t="s">
        <v>437</v>
      </c>
      <c r="R147" s="1" t="s">
        <v>438</v>
      </c>
      <c r="S147" s="1" t="s">
        <v>439</v>
      </c>
      <c r="T147" s="1" t="s">
        <v>28</v>
      </c>
      <c r="U147" s="7"/>
    </row>
    <row r="148" spans="1:27" ht="13.2" x14ac:dyDescent="0.25">
      <c r="A148" s="6">
        <v>42543.361488831019</v>
      </c>
      <c r="B148" s="1">
        <v>10</v>
      </c>
      <c r="C148" s="1">
        <v>0</v>
      </c>
      <c r="D148" s="1">
        <v>5</v>
      </c>
      <c r="E148" s="1">
        <v>5</v>
      </c>
      <c r="F148" s="1">
        <v>2</v>
      </c>
      <c r="G148" s="1">
        <v>5</v>
      </c>
      <c r="H148" s="1">
        <v>5</v>
      </c>
      <c r="I148" s="1">
        <v>2</v>
      </c>
      <c r="J148" s="1">
        <v>15</v>
      </c>
      <c r="K148" s="1">
        <v>10</v>
      </c>
      <c r="L148" s="1">
        <v>5</v>
      </c>
      <c r="M148" s="1">
        <v>10</v>
      </c>
      <c r="N148" s="1">
        <v>5</v>
      </c>
      <c r="O148" s="1">
        <v>5</v>
      </c>
      <c r="P148" s="1">
        <v>10</v>
      </c>
      <c r="Q148" s="1" t="s">
        <v>440</v>
      </c>
      <c r="R148" s="1" t="s">
        <v>441</v>
      </c>
      <c r="S148" s="1" t="s">
        <v>442</v>
      </c>
      <c r="T148" s="1" t="s">
        <v>28</v>
      </c>
      <c r="U148" s="7"/>
    </row>
    <row r="149" spans="1:27" ht="13.2" x14ac:dyDescent="0.25">
      <c r="A149" s="6">
        <v>42543.406621319446</v>
      </c>
      <c r="B149" s="1">
        <v>20</v>
      </c>
      <c r="C149" s="1">
        <v>0</v>
      </c>
      <c r="D149" s="1">
        <v>10</v>
      </c>
      <c r="E149" s="1">
        <v>7</v>
      </c>
      <c r="F149" s="1">
        <v>5</v>
      </c>
      <c r="G149" s="1">
        <v>5</v>
      </c>
      <c r="H149" s="1">
        <v>10</v>
      </c>
      <c r="I149" s="1">
        <v>5</v>
      </c>
      <c r="J149" s="1">
        <v>30</v>
      </c>
      <c r="K149" s="1">
        <v>20</v>
      </c>
      <c r="L149" s="1">
        <v>7</v>
      </c>
      <c r="M149" s="1">
        <v>20</v>
      </c>
      <c r="N149" s="1">
        <v>10</v>
      </c>
      <c r="O149" s="1">
        <v>30</v>
      </c>
      <c r="P149" s="1">
        <v>10</v>
      </c>
      <c r="Q149" s="1" t="s">
        <v>443</v>
      </c>
      <c r="R149" s="1" t="s">
        <v>444</v>
      </c>
      <c r="S149" s="1" t="s">
        <v>445</v>
      </c>
      <c r="T149" s="1" t="s">
        <v>28</v>
      </c>
      <c r="U149" s="7"/>
    </row>
    <row r="150" spans="1:27" ht="13.2" x14ac:dyDescent="0.25">
      <c r="A150" s="6">
        <v>42543.425845659724</v>
      </c>
      <c r="B150" s="1">
        <v>15</v>
      </c>
      <c r="C150" s="1">
        <v>25</v>
      </c>
      <c r="D150" s="1">
        <v>10</v>
      </c>
      <c r="E150" s="1">
        <v>5</v>
      </c>
      <c r="F150" s="1">
        <v>5</v>
      </c>
      <c r="G150" s="1">
        <v>5</v>
      </c>
      <c r="H150" s="1">
        <v>5</v>
      </c>
      <c r="I150" s="1">
        <v>10</v>
      </c>
      <c r="J150" s="1">
        <v>15</v>
      </c>
      <c r="K150" s="1">
        <v>10</v>
      </c>
      <c r="L150" s="1">
        <v>10</v>
      </c>
      <c r="M150" s="1">
        <v>20</v>
      </c>
      <c r="N150" s="1">
        <v>10</v>
      </c>
      <c r="O150" s="1">
        <v>5</v>
      </c>
      <c r="P150" s="1">
        <v>5</v>
      </c>
      <c r="Q150" s="1" t="s">
        <v>273</v>
      </c>
      <c r="R150" s="1" t="s">
        <v>446</v>
      </c>
      <c r="S150" s="1" t="s">
        <v>447</v>
      </c>
      <c r="T150" s="1" t="s">
        <v>28</v>
      </c>
      <c r="U150" s="7"/>
    </row>
    <row r="151" spans="1:27" ht="13.2" x14ac:dyDescent="0.25">
      <c r="A151" s="6">
        <v>42543.432475914349</v>
      </c>
      <c r="B151" s="1">
        <v>15</v>
      </c>
      <c r="C151" s="1">
        <v>10</v>
      </c>
      <c r="D151" s="1">
        <v>10</v>
      </c>
      <c r="E151" s="1">
        <v>10</v>
      </c>
      <c r="F151" s="1">
        <v>5</v>
      </c>
      <c r="G151" s="1">
        <v>5</v>
      </c>
      <c r="H151" s="1">
        <v>5</v>
      </c>
      <c r="I151" s="1">
        <v>10</v>
      </c>
      <c r="J151" s="1">
        <v>10</v>
      </c>
      <c r="K151" s="1">
        <v>10</v>
      </c>
      <c r="L151" s="1">
        <v>15</v>
      </c>
      <c r="M151" s="1">
        <v>30</v>
      </c>
      <c r="N151" s="1">
        <v>15</v>
      </c>
      <c r="O151" s="1">
        <v>15</v>
      </c>
      <c r="P151" s="1">
        <v>30</v>
      </c>
      <c r="Q151" s="1" t="s">
        <v>448</v>
      </c>
      <c r="R151" s="1" t="s">
        <v>449</v>
      </c>
      <c r="S151" s="1" t="s">
        <v>450</v>
      </c>
      <c r="T151" s="1" t="s">
        <v>28</v>
      </c>
      <c r="U151" s="7"/>
    </row>
    <row r="152" spans="1:27" ht="13.2" x14ac:dyDescent="0.25">
      <c r="A152" s="6">
        <v>42543.443065370375</v>
      </c>
      <c r="B152" s="8">
        <v>15</v>
      </c>
      <c r="C152" s="8">
        <v>20</v>
      </c>
      <c r="D152" s="8">
        <v>5</v>
      </c>
      <c r="E152" s="8">
        <v>2</v>
      </c>
      <c r="F152" s="8">
        <v>5</v>
      </c>
      <c r="G152" s="8">
        <v>5</v>
      </c>
      <c r="H152" s="8">
        <v>5</v>
      </c>
      <c r="I152" s="8">
        <v>10</v>
      </c>
      <c r="J152" s="8">
        <v>10</v>
      </c>
      <c r="K152" s="8">
        <v>15</v>
      </c>
      <c r="L152" s="8">
        <v>10</v>
      </c>
      <c r="M152" s="8">
        <v>20</v>
      </c>
      <c r="N152" s="8">
        <v>12</v>
      </c>
      <c r="O152" s="8">
        <v>5</v>
      </c>
      <c r="P152" s="8">
        <v>10</v>
      </c>
      <c r="Q152" s="1" t="s">
        <v>451</v>
      </c>
      <c r="R152" s="1" t="s">
        <v>452</v>
      </c>
      <c r="S152" s="1" t="s">
        <v>453</v>
      </c>
      <c r="T152" s="1" t="s">
        <v>28</v>
      </c>
      <c r="U152" s="7"/>
    </row>
    <row r="153" spans="1:27" ht="13.2" x14ac:dyDescent="0.25">
      <c r="A153" s="6">
        <v>42543.450068229169</v>
      </c>
      <c r="B153" s="1">
        <v>10</v>
      </c>
      <c r="C153" s="1">
        <v>0</v>
      </c>
      <c r="D153" s="1">
        <v>0</v>
      </c>
      <c r="E153" s="1">
        <v>5</v>
      </c>
      <c r="F153" s="1">
        <v>0</v>
      </c>
      <c r="G153" s="1">
        <v>5</v>
      </c>
      <c r="H153" s="1">
        <v>5</v>
      </c>
      <c r="I153" s="1">
        <v>0</v>
      </c>
      <c r="J153" s="1">
        <v>0</v>
      </c>
      <c r="K153" s="1">
        <v>10</v>
      </c>
      <c r="L153" s="1">
        <v>5</v>
      </c>
      <c r="M153" s="1">
        <v>5</v>
      </c>
      <c r="N153" s="1">
        <v>5</v>
      </c>
      <c r="O153" s="1">
        <v>5</v>
      </c>
      <c r="P153" s="1">
        <v>5</v>
      </c>
      <c r="Q153" s="1" t="s">
        <v>454</v>
      </c>
      <c r="R153" s="1" t="s">
        <v>455</v>
      </c>
      <c r="S153" s="1" t="s">
        <v>456</v>
      </c>
      <c r="T153" s="1" t="s">
        <v>28</v>
      </c>
      <c r="U153" s="7"/>
    </row>
    <row r="154" spans="1:27" ht="13.2" x14ac:dyDescent="0.25">
      <c r="A154" s="6">
        <v>42543.459633275459</v>
      </c>
      <c r="B154" s="8">
        <v>25</v>
      </c>
      <c r="C154" s="8">
        <v>15</v>
      </c>
      <c r="D154" s="8">
        <v>15</v>
      </c>
      <c r="E154" s="8">
        <v>5</v>
      </c>
      <c r="F154" s="8">
        <v>5</v>
      </c>
      <c r="G154" s="8">
        <v>10</v>
      </c>
      <c r="H154" s="8">
        <v>10</v>
      </c>
      <c r="I154" s="8">
        <v>15</v>
      </c>
      <c r="J154" s="8">
        <v>30</v>
      </c>
      <c r="K154" s="8">
        <v>30</v>
      </c>
      <c r="L154" s="8">
        <v>15</v>
      </c>
      <c r="M154" s="8">
        <v>35</v>
      </c>
      <c r="N154" s="8">
        <v>15</v>
      </c>
      <c r="O154" s="8">
        <v>30</v>
      </c>
      <c r="P154" s="8">
        <v>20</v>
      </c>
      <c r="Q154" s="1" t="s">
        <v>403</v>
      </c>
      <c r="R154" s="1" t="s">
        <v>457</v>
      </c>
      <c r="S154" s="1" t="s">
        <v>458</v>
      </c>
      <c r="T154" s="1" t="s">
        <v>28</v>
      </c>
      <c r="U154" s="7"/>
    </row>
    <row r="155" spans="1:27" ht="13.2" x14ac:dyDescent="0.25">
      <c r="A155" s="6">
        <v>42543.462035902776</v>
      </c>
      <c r="B155" s="1">
        <v>10</v>
      </c>
      <c r="C155" s="1">
        <v>0</v>
      </c>
      <c r="D155" s="1">
        <v>5</v>
      </c>
      <c r="E155" s="1">
        <v>5</v>
      </c>
      <c r="F155" s="1">
        <v>3</v>
      </c>
      <c r="G155" s="1">
        <v>5</v>
      </c>
      <c r="H155" s="1">
        <v>8</v>
      </c>
      <c r="I155" s="1">
        <v>10</v>
      </c>
      <c r="J155" s="1">
        <v>20</v>
      </c>
      <c r="K155" s="1">
        <v>10</v>
      </c>
      <c r="L155" s="1">
        <v>30</v>
      </c>
      <c r="M155" s="1">
        <v>50</v>
      </c>
      <c r="N155" s="1">
        <v>10</v>
      </c>
      <c r="O155" s="1">
        <v>15</v>
      </c>
      <c r="P155" s="1">
        <v>5</v>
      </c>
      <c r="Q155" s="1" t="s">
        <v>459</v>
      </c>
      <c r="R155" s="1" t="s">
        <v>460</v>
      </c>
      <c r="S155" s="1" t="s">
        <v>461</v>
      </c>
      <c r="T155" s="1" t="s">
        <v>28</v>
      </c>
      <c r="U155" s="7"/>
    </row>
    <row r="156" spans="1:27" ht="13.2" x14ac:dyDescent="0.25">
      <c r="A156" s="6">
        <v>42543.468608263887</v>
      </c>
      <c r="B156" s="1">
        <v>5</v>
      </c>
      <c r="C156" s="1">
        <v>5</v>
      </c>
      <c r="D156" s="1">
        <v>5</v>
      </c>
      <c r="E156" s="1">
        <v>15</v>
      </c>
      <c r="F156" s="1">
        <v>5</v>
      </c>
      <c r="G156" s="1">
        <v>5</v>
      </c>
      <c r="H156" s="1">
        <v>5</v>
      </c>
      <c r="I156" s="1">
        <v>5</v>
      </c>
      <c r="J156" s="1">
        <v>10</v>
      </c>
      <c r="K156" s="1">
        <v>10</v>
      </c>
      <c r="L156" s="1">
        <v>5</v>
      </c>
      <c r="M156" s="1">
        <v>15</v>
      </c>
      <c r="N156" s="1">
        <v>10</v>
      </c>
      <c r="O156" s="1">
        <v>10</v>
      </c>
      <c r="P156" s="1">
        <v>10</v>
      </c>
      <c r="Q156" s="1" t="s">
        <v>462</v>
      </c>
      <c r="R156" s="1" t="s">
        <v>26</v>
      </c>
      <c r="S156" s="1" t="s">
        <v>463</v>
      </c>
      <c r="T156" s="1" t="s">
        <v>28</v>
      </c>
      <c r="U156" s="7"/>
    </row>
    <row r="157" spans="1:27" ht="13.2" x14ac:dyDescent="0.25">
      <c r="A157" s="6">
        <v>42543.470051261575</v>
      </c>
      <c r="B157" s="1">
        <v>10</v>
      </c>
      <c r="C157" s="1">
        <v>5</v>
      </c>
      <c r="D157" s="1">
        <v>5</v>
      </c>
      <c r="E157" s="1">
        <v>2</v>
      </c>
      <c r="F157" s="1">
        <v>2</v>
      </c>
      <c r="G157" s="1">
        <v>3</v>
      </c>
      <c r="H157" s="1">
        <v>5</v>
      </c>
      <c r="I157" s="1">
        <v>5</v>
      </c>
      <c r="J157" s="1">
        <v>20</v>
      </c>
      <c r="K157" s="1">
        <v>5</v>
      </c>
      <c r="L157" s="1">
        <v>5</v>
      </c>
      <c r="M157" s="1">
        <v>25</v>
      </c>
      <c r="N157" s="1">
        <v>10</v>
      </c>
      <c r="O157" s="1">
        <v>20</v>
      </c>
      <c r="P157" s="1">
        <v>15</v>
      </c>
      <c r="Q157" s="1" t="s">
        <v>464</v>
      </c>
      <c r="R157" s="1" t="s">
        <v>465</v>
      </c>
      <c r="S157" s="1" t="s">
        <v>466</v>
      </c>
      <c r="T157" s="1" t="s">
        <v>28</v>
      </c>
      <c r="U157" s="7"/>
    </row>
    <row r="158" spans="1:27" ht="13.2" x14ac:dyDescent="0.25">
      <c r="A158" s="13">
        <v>42543.47501652778</v>
      </c>
      <c r="B158" s="18">
        <v>15</v>
      </c>
      <c r="C158" s="18">
        <v>20</v>
      </c>
      <c r="D158" s="18">
        <v>10</v>
      </c>
      <c r="E158" s="18">
        <v>40</v>
      </c>
      <c r="F158" s="18">
        <v>5</v>
      </c>
      <c r="G158" s="18">
        <v>15</v>
      </c>
      <c r="H158" s="18">
        <v>20</v>
      </c>
      <c r="I158" s="18">
        <v>15</v>
      </c>
      <c r="J158" s="18">
        <v>30</v>
      </c>
      <c r="K158" s="18">
        <v>20</v>
      </c>
      <c r="L158" s="18">
        <v>30</v>
      </c>
      <c r="M158" s="18">
        <v>45</v>
      </c>
      <c r="N158" s="18">
        <v>20</v>
      </c>
      <c r="O158" s="18">
        <v>20</v>
      </c>
      <c r="P158" s="18">
        <v>25</v>
      </c>
      <c r="Q158" s="15" t="s">
        <v>467</v>
      </c>
      <c r="R158" s="15" t="s">
        <v>468</v>
      </c>
      <c r="S158" s="15" t="s">
        <v>469</v>
      </c>
      <c r="T158" s="15" t="s">
        <v>28</v>
      </c>
      <c r="U158" s="16"/>
      <c r="V158" s="17"/>
      <c r="W158" s="17"/>
      <c r="X158" s="17"/>
      <c r="Y158" s="17"/>
      <c r="Z158" s="17"/>
      <c r="AA158" s="17"/>
    </row>
    <row r="159" spans="1:27" ht="13.2" x14ac:dyDescent="0.25">
      <c r="A159" s="6">
        <v>42543.640813287042</v>
      </c>
      <c r="B159" s="1">
        <v>10</v>
      </c>
      <c r="C159" s="1">
        <v>0</v>
      </c>
      <c r="D159" s="1">
        <v>0</v>
      </c>
      <c r="E159" s="1">
        <v>0</v>
      </c>
      <c r="F159" s="1">
        <v>1</v>
      </c>
      <c r="G159" s="1">
        <v>1</v>
      </c>
      <c r="H159" s="1">
        <v>10</v>
      </c>
      <c r="I159" s="1">
        <v>15</v>
      </c>
      <c r="J159" s="1">
        <v>30</v>
      </c>
      <c r="K159" s="1">
        <v>20</v>
      </c>
      <c r="L159" s="1">
        <v>20</v>
      </c>
      <c r="M159" s="1">
        <v>55</v>
      </c>
      <c r="N159" s="1">
        <v>10</v>
      </c>
      <c r="O159" s="1">
        <v>15</v>
      </c>
      <c r="P159" s="1">
        <v>5</v>
      </c>
      <c r="Q159" s="1" t="s">
        <v>470</v>
      </c>
      <c r="R159" s="1" t="s">
        <v>471</v>
      </c>
      <c r="S159" s="1" t="s">
        <v>472</v>
      </c>
      <c r="T159" s="1" t="s">
        <v>28</v>
      </c>
      <c r="U159" s="1" t="s">
        <v>473</v>
      </c>
    </row>
    <row r="160" spans="1:27" ht="13.2" x14ac:dyDescent="0.25">
      <c r="A160" s="2">
        <v>42543.683394340274</v>
      </c>
      <c r="B160" s="3">
        <v>40</v>
      </c>
      <c r="C160" s="3">
        <v>30</v>
      </c>
      <c r="D160" s="3">
        <v>10</v>
      </c>
      <c r="E160" s="3">
        <v>30</v>
      </c>
      <c r="F160" s="3">
        <v>20</v>
      </c>
      <c r="G160" s="3">
        <v>15</v>
      </c>
      <c r="H160" s="3">
        <v>15</v>
      </c>
      <c r="I160" s="3">
        <v>15</v>
      </c>
      <c r="J160" s="3">
        <v>40</v>
      </c>
      <c r="K160" s="3">
        <v>20</v>
      </c>
      <c r="L160" s="3">
        <v>25</v>
      </c>
      <c r="M160" s="3">
        <v>65</v>
      </c>
      <c r="N160" s="3">
        <v>20</v>
      </c>
      <c r="O160" s="3">
        <v>30</v>
      </c>
      <c r="P160" s="3">
        <v>30</v>
      </c>
      <c r="Q160" s="3" t="s">
        <v>474</v>
      </c>
      <c r="R160" s="3" t="s">
        <v>475</v>
      </c>
      <c r="S160" s="3" t="s">
        <v>476</v>
      </c>
      <c r="T160" s="3" t="s">
        <v>24</v>
      </c>
      <c r="U160" s="3" t="s">
        <v>477</v>
      </c>
      <c r="V160" s="5"/>
      <c r="W160" s="5"/>
      <c r="X160" s="5"/>
      <c r="Y160" s="5"/>
      <c r="Z160" s="5"/>
      <c r="AA160" s="5"/>
    </row>
    <row r="161" spans="1:27" ht="13.2" x14ac:dyDescent="0.25">
      <c r="A161" s="2">
        <v>42543.686542465279</v>
      </c>
      <c r="B161" s="10">
        <v>20</v>
      </c>
      <c r="C161" s="10">
        <v>15</v>
      </c>
      <c r="D161" s="10">
        <v>5</v>
      </c>
      <c r="E161" s="10">
        <v>5</v>
      </c>
      <c r="F161" s="10">
        <v>2</v>
      </c>
      <c r="G161" s="10">
        <v>10</v>
      </c>
      <c r="H161" s="10">
        <v>8</v>
      </c>
      <c r="I161" s="10">
        <v>5</v>
      </c>
      <c r="J161" s="10">
        <v>25</v>
      </c>
      <c r="K161" s="10">
        <v>30</v>
      </c>
      <c r="L161" s="10">
        <v>20</v>
      </c>
      <c r="M161" s="10">
        <v>30</v>
      </c>
      <c r="N161" s="10">
        <v>20</v>
      </c>
      <c r="O161" s="10">
        <v>25</v>
      </c>
      <c r="P161" s="10">
        <v>30</v>
      </c>
      <c r="Q161" s="3" t="s">
        <v>478</v>
      </c>
      <c r="R161" s="3" t="s">
        <v>479</v>
      </c>
      <c r="S161" s="3" t="s">
        <v>480</v>
      </c>
      <c r="T161" s="3" t="s">
        <v>24</v>
      </c>
      <c r="U161" s="3" t="s">
        <v>473</v>
      </c>
      <c r="V161" s="5"/>
      <c r="W161" s="5"/>
      <c r="X161" s="5"/>
      <c r="Y161" s="5"/>
      <c r="Z161" s="5"/>
      <c r="AA161" s="5"/>
    </row>
    <row r="162" spans="1:27" ht="13.2" x14ac:dyDescent="0.25">
      <c r="A162" s="6">
        <v>42543.705568576392</v>
      </c>
      <c r="B162" s="1">
        <v>5</v>
      </c>
      <c r="C162" s="1">
        <v>0</v>
      </c>
      <c r="D162" s="1">
        <v>0</v>
      </c>
      <c r="E162" s="1">
        <v>2</v>
      </c>
      <c r="F162" s="1">
        <v>0</v>
      </c>
      <c r="G162" s="1">
        <v>2</v>
      </c>
      <c r="H162" s="1">
        <v>5</v>
      </c>
      <c r="I162" s="1">
        <v>10</v>
      </c>
      <c r="J162" s="1">
        <v>10</v>
      </c>
      <c r="K162" s="1">
        <v>10</v>
      </c>
      <c r="L162" s="1">
        <v>5</v>
      </c>
      <c r="M162" s="1">
        <v>15</v>
      </c>
      <c r="N162" s="1">
        <v>5</v>
      </c>
      <c r="O162" s="1">
        <v>5</v>
      </c>
      <c r="P162" s="1">
        <v>5</v>
      </c>
      <c r="Q162" s="1" t="s">
        <v>481</v>
      </c>
      <c r="R162" s="1" t="s">
        <v>482</v>
      </c>
      <c r="S162" s="1" t="s">
        <v>483</v>
      </c>
      <c r="T162" s="1" t="s">
        <v>28</v>
      </c>
      <c r="U162" s="1" t="s">
        <v>484</v>
      </c>
    </row>
    <row r="163" spans="1:27" ht="13.2" x14ac:dyDescent="0.25">
      <c r="A163" s="6">
        <v>42543.712906990739</v>
      </c>
      <c r="B163" s="1">
        <v>10</v>
      </c>
      <c r="C163" s="1">
        <v>5</v>
      </c>
      <c r="D163" s="1">
        <v>5</v>
      </c>
      <c r="E163" s="1">
        <v>5</v>
      </c>
      <c r="F163" s="1">
        <v>3</v>
      </c>
      <c r="G163" s="1">
        <v>5</v>
      </c>
      <c r="H163" s="1">
        <v>5</v>
      </c>
      <c r="I163" s="1">
        <v>5</v>
      </c>
      <c r="J163" s="1">
        <v>10</v>
      </c>
      <c r="K163" s="1">
        <v>15</v>
      </c>
      <c r="L163" s="1">
        <v>20</v>
      </c>
      <c r="M163" s="1">
        <v>15</v>
      </c>
      <c r="N163" s="1">
        <v>10</v>
      </c>
      <c r="O163" s="1">
        <v>10</v>
      </c>
      <c r="P163" s="1">
        <v>15</v>
      </c>
      <c r="Q163" s="1" t="s">
        <v>485</v>
      </c>
      <c r="R163" s="1" t="s">
        <v>486</v>
      </c>
      <c r="S163" s="1" t="s">
        <v>487</v>
      </c>
      <c r="T163" s="1" t="s">
        <v>28</v>
      </c>
      <c r="U163" s="1" t="s">
        <v>488</v>
      </c>
    </row>
    <row r="164" spans="1:27" ht="13.2" x14ac:dyDescent="0.25">
      <c r="A164" s="6">
        <v>42543.768236388889</v>
      </c>
      <c r="B164" s="1">
        <v>15</v>
      </c>
      <c r="C164" s="1">
        <v>15</v>
      </c>
      <c r="D164" s="1">
        <v>10</v>
      </c>
      <c r="E164" s="1">
        <v>5</v>
      </c>
      <c r="F164" s="1">
        <v>3</v>
      </c>
      <c r="G164" s="1">
        <v>15</v>
      </c>
      <c r="H164" s="1">
        <v>10</v>
      </c>
      <c r="I164" s="1">
        <v>10</v>
      </c>
      <c r="J164" s="1">
        <v>25</v>
      </c>
      <c r="K164" s="1">
        <v>20</v>
      </c>
      <c r="L164" s="1">
        <v>20</v>
      </c>
      <c r="M164" s="1">
        <v>40</v>
      </c>
      <c r="N164" s="1">
        <v>25</v>
      </c>
      <c r="O164" s="1">
        <v>20</v>
      </c>
      <c r="P164" s="1">
        <v>10</v>
      </c>
      <c r="Q164" s="1" t="s">
        <v>489</v>
      </c>
      <c r="R164" s="1" t="s">
        <v>490</v>
      </c>
      <c r="S164" s="1" t="s">
        <v>491</v>
      </c>
      <c r="T164" s="1" t="s">
        <v>28</v>
      </c>
      <c r="U164" s="1" t="s">
        <v>473</v>
      </c>
    </row>
    <row r="165" spans="1:27" ht="13.2" x14ac:dyDescent="0.25">
      <c r="A165" s="2">
        <v>42543.820330393515</v>
      </c>
      <c r="B165" s="3">
        <v>10</v>
      </c>
      <c r="C165" s="3">
        <v>5</v>
      </c>
      <c r="D165" s="3">
        <v>5</v>
      </c>
      <c r="E165" s="3">
        <v>10</v>
      </c>
      <c r="F165" s="3">
        <v>10</v>
      </c>
      <c r="G165" s="3">
        <v>10</v>
      </c>
      <c r="H165" s="3">
        <v>5</v>
      </c>
      <c r="I165" s="3">
        <v>10</v>
      </c>
      <c r="J165" s="3">
        <v>20</v>
      </c>
      <c r="K165" s="3">
        <v>10</v>
      </c>
      <c r="L165" s="3">
        <v>10</v>
      </c>
      <c r="M165" s="3">
        <v>10</v>
      </c>
      <c r="N165" s="3">
        <v>10</v>
      </c>
      <c r="O165" s="3">
        <v>15</v>
      </c>
      <c r="P165" s="3">
        <v>5</v>
      </c>
      <c r="Q165" s="3" t="s">
        <v>492</v>
      </c>
      <c r="R165" s="3" t="s">
        <v>493</v>
      </c>
      <c r="S165" s="3" t="s">
        <v>494</v>
      </c>
      <c r="T165" s="3" t="s">
        <v>24</v>
      </c>
      <c r="U165" s="3" t="s">
        <v>495</v>
      </c>
      <c r="V165" s="5"/>
      <c r="W165" s="5"/>
      <c r="X165" s="5"/>
      <c r="Y165" s="5"/>
      <c r="Z165" s="5"/>
      <c r="AA165" s="5"/>
    </row>
    <row r="166" spans="1:27" ht="13.2" x14ac:dyDescent="0.25">
      <c r="A166" s="6">
        <v>42543.967627928243</v>
      </c>
      <c r="B166" s="8">
        <v>15</v>
      </c>
      <c r="C166" s="8">
        <v>6</v>
      </c>
      <c r="D166" s="8">
        <v>5</v>
      </c>
      <c r="E166" s="8">
        <v>4</v>
      </c>
      <c r="F166" s="8">
        <v>10</v>
      </c>
      <c r="G166" s="8">
        <v>5</v>
      </c>
      <c r="H166" s="8">
        <v>15</v>
      </c>
      <c r="I166" s="8">
        <v>18</v>
      </c>
      <c r="J166" s="8">
        <v>18</v>
      </c>
      <c r="K166" s="8">
        <v>20</v>
      </c>
      <c r="L166" s="8">
        <v>25</v>
      </c>
      <c r="M166" s="8">
        <v>35</v>
      </c>
      <c r="N166" s="8">
        <v>12</v>
      </c>
      <c r="O166" s="8">
        <v>19</v>
      </c>
      <c r="P166" s="8">
        <v>15</v>
      </c>
      <c r="Q166" s="1" t="s">
        <v>496</v>
      </c>
      <c r="R166" s="1" t="s">
        <v>497</v>
      </c>
      <c r="S166" s="1" t="s">
        <v>498</v>
      </c>
      <c r="T166" s="1" t="s">
        <v>28</v>
      </c>
      <c r="U166" s="1" t="s">
        <v>473</v>
      </c>
    </row>
    <row r="167" spans="1:27" ht="13.2" x14ac:dyDescent="0.25">
      <c r="A167" s="2">
        <v>42543.984262349535</v>
      </c>
      <c r="B167" s="3">
        <v>25</v>
      </c>
      <c r="C167" s="3">
        <v>30</v>
      </c>
      <c r="D167" s="3">
        <v>20</v>
      </c>
      <c r="E167" s="3">
        <v>20</v>
      </c>
      <c r="F167" s="3">
        <v>15</v>
      </c>
      <c r="G167" s="3">
        <v>20</v>
      </c>
      <c r="H167" s="3">
        <v>15</v>
      </c>
      <c r="I167" s="3">
        <v>30</v>
      </c>
      <c r="J167" s="3">
        <v>50</v>
      </c>
      <c r="K167" s="3">
        <v>30</v>
      </c>
      <c r="L167" s="3">
        <v>35</v>
      </c>
      <c r="M167" s="3">
        <v>100</v>
      </c>
      <c r="N167" s="3">
        <v>45</v>
      </c>
      <c r="O167" s="3">
        <v>40</v>
      </c>
      <c r="P167" s="3">
        <v>30</v>
      </c>
      <c r="Q167" s="3" t="s">
        <v>273</v>
      </c>
      <c r="R167" s="3" t="s">
        <v>499</v>
      </c>
      <c r="S167" s="3" t="s">
        <v>500</v>
      </c>
      <c r="T167" s="3" t="s">
        <v>24</v>
      </c>
      <c r="U167" s="3" t="s">
        <v>473</v>
      </c>
      <c r="V167" s="5"/>
      <c r="W167" s="5"/>
      <c r="X167" s="5"/>
      <c r="Y167" s="5"/>
      <c r="Z167" s="5"/>
      <c r="AA167" s="5"/>
    </row>
    <row r="168" spans="1:27" ht="13.2" x14ac:dyDescent="0.25">
      <c r="A168" s="2">
        <v>42544.018596238428</v>
      </c>
      <c r="B168" s="3">
        <v>30</v>
      </c>
      <c r="C168" s="3">
        <v>5</v>
      </c>
      <c r="D168" s="3">
        <v>8</v>
      </c>
      <c r="E168" s="3">
        <v>40</v>
      </c>
      <c r="F168" s="3">
        <v>5</v>
      </c>
      <c r="G168" s="3">
        <v>15</v>
      </c>
      <c r="H168" s="3">
        <v>16</v>
      </c>
      <c r="I168" s="3">
        <v>10</v>
      </c>
      <c r="J168" s="3">
        <v>30</v>
      </c>
      <c r="K168" s="3">
        <v>10</v>
      </c>
      <c r="L168" s="3">
        <v>30</v>
      </c>
      <c r="M168" s="3">
        <v>50</v>
      </c>
      <c r="N168" s="3">
        <v>20</v>
      </c>
      <c r="O168" s="3">
        <v>30</v>
      </c>
      <c r="P168" s="3">
        <v>25</v>
      </c>
      <c r="Q168" s="3" t="s">
        <v>501</v>
      </c>
      <c r="R168" s="3" t="s">
        <v>502</v>
      </c>
      <c r="S168" s="3" t="s">
        <v>503</v>
      </c>
      <c r="T168" s="3" t="s">
        <v>24</v>
      </c>
      <c r="U168" s="3" t="s">
        <v>473</v>
      </c>
      <c r="V168" s="5"/>
      <c r="W168" s="5"/>
      <c r="X168" s="5"/>
      <c r="Y168" s="5"/>
      <c r="Z168" s="5"/>
      <c r="AA168" s="5"/>
    </row>
    <row r="169" spans="1:27" ht="13.2" x14ac:dyDescent="0.25">
      <c r="A169" s="6">
        <v>42544.233014733793</v>
      </c>
      <c r="B169" s="1">
        <v>30</v>
      </c>
      <c r="C169" s="1">
        <v>30</v>
      </c>
      <c r="D169" s="1">
        <v>20</v>
      </c>
      <c r="E169" s="1">
        <v>20</v>
      </c>
      <c r="F169" s="1">
        <v>10</v>
      </c>
      <c r="G169" s="1">
        <v>10</v>
      </c>
      <c r="H169" s="1">
        <v>10</v>
      </c>
      <c r="I169" s="1">
        <v>10</v>
      </c>
      <c r="J169" s="1">
        <v>15</v>
      </c>
      <c r="K169" s="1">
        <v>10</v>
      </c>
      <c r="L169" s="1">
        <v>15</v>
      </c>
      <c r="M169" s="1">
        <v>25</v>
      </c>
      <c r="N169" s="1">
        <v>15</v>
      </c>
      <c r="O169" s="1">
        <v>20</v>
      </c>
      <c r="P169" s="1">
        <v>10</v>
      </c>
      <c r="Q169" s="1" t="s">
        <v>504</v>
      </c>
      <c r="R169" s="1" t="s">
        <v>505</v>
      </c>
      <c r="S169" s="1" t="s">
        <v>506</v>
      </c>
      <c r="T169" s="1" t="s">
        <v>28</v>
      </c>
      <c r="U169" s="1" t="s">
        <v>495</v>
      </c>
    </row>
    <row r="170" spans="1:27" ht="13.2" x14ac:dyDescent="0.25">
      <c r="A170" s="6">
        <v>42544.329297083328</v>
      </c>
      <c r="B170" s="1">
        <v>10</v>
      </c>
      <c r="C170" s="1">
        <v>7</v>
      </c>
      <c r="D170" s="1">
        <v>3</v>
      </c>
      <c r="E170" s="1">
        <v>20</v>
      </c>
      <c r="F170" s="1">
        <v>5</v>
      </c>
      <c r="G170" s="1">
        <v>10</v>
      </c>
      <c r="H170" s="1">
        <v>10</v>
      </c>
      <c r="I170" s="1">
        <v>8</v>
      </c>
      <c r="J170" s="1">
        <v>10</v>
      </c>
      <c r="K170" s="1">
        <v>15</v>
      </c>
      <c r="L170" s="1">
        <v>20</v>
      </c>
      <c r="M170" s="1">
        <v>40</v>
      </c>
      <c r="N170" s="1">
        <v>15</v>
      </c>
      <c r="O170" s="1">
        <v>15</v>
      </c>
      <c r="P170" s="1">
        <v>10</v>
      </c>
      <c r="Q170" s="1" t="s">
        <v>507</v>
      </c>
      <c r="R170" s="1" t="s">
        <v>508</v>
      </c>
      <c r="S170" s="1" t="s">
        <v>509</v>
      </c>
      <c r="T170" s="1" t="s">
        <v>28</v>
      </c>
      <c r="U170" s="1" t="s">
        <v>473</v>
      </c>
    </row>
    <row r="171" spans="1:27" ht="13.2" x14ac:dyDescent="0.25">
      <c r="A171" s="6">
        <v>42544.408762094907</v>
      </c>
      <c r="B171" s="8">
        <v>20</v>
      </c>
      <c r="C171" s="8">
        <v>5</v>
      </c>
      <c r="D171" s="8">
        <v>10</v>
      </c>
      <c r="E171" s="8">
        <v>5</v>
      </c>
      <c r="F171" s="8">
        <v>6</v>
      </c>
      <c r="G171" s="8">
        <v>6</v>
      </c>
      <c r="H171" s="8">
        <v>5</v>
      </c>
      <c r="I171" s="8">
        <v>15</v>
      </c>
      <c r="J171" s="8">
        <v>15</v>
      </c>
      <c r="K171" s="8">
        <v>25</v>
      </c>
      <c r="L171" s="8">
        <v>15</v>
      </c>
      <c r="M171" s="8">
        <v>45</v>
      </c>
      <c r="N171" s="8">
        <v>30</v>
      </c>
      <c r="O171" s="8">
        <v>15</v>
      </c>
      <c r="P171" s="8">
        <v>5</v>
      </c>
      <c r="Q171" s="1" t="s">
        <v>510</v>
      </c>
      <c r="R171" s="1" t="s">
        <v>511</v>
      </c>
      <c r="S171" s="1" t="s">
        <v>512</v>
      </c>
      <c r="T171" s="1" t="s">
        <v>28</v>
      </c>
      <c r="U171" s="1" t="s">
        <v>513</v>
      </c>
    </row>
    <row r="172" spans="1:27" ht="13.2" x14ac:dyDescent="0.25">
      <c r="A172" s="2">
        <v>42544.452853483795</v>
      </c>
      <c r="B172" s="3">
        <v>10</v>
      </c>
      <c r="C172" s="3">
        <v>10</v>
      </c>
      <c r="D172" s="3">
        <v>5</v>
      </c>
      <c r="E172" s="3">
        <v>5</v>
      </c>
      <c r="F172" s="3">
        <v>5</v>
      </c>
      <c r="G172" s="3">
        <v>3</v>
      </c>
      <c r="H172" s="3">
        <v>5</v>
      </c>
      <c r="I172" s="3">
        <v>10</v>
      </c>
      <c r="J172" s="3">
        <v>10</v>
      </c>
      <c r="K172" s="3">
        <v>10</v>
      </c>
      <c r="L172" s="3">
        <v>10</v>
      </c>
      <c r="M172" s="3">
        <v>10</v>
      </c>
      <c r="N172" s="3">
        <v>15</v>
      </c>
      <c r="O172" s="3">
        <v>8</v>
      </c>
      <c r="P172" s="3">
        <v>15</v>
      </c>
      <c r="Q172" s="3" t="s">
        <v>514</v>
      </c>
      <c r="R172" s="3" t="s">
        <v>515</v>
      </c>
      <c r="S172" s="3" t="s">
        <v>516</v>
      </c>
      <c r="T172" s="3" t="s">
        <v>24</v>
      </c>
      <c r="U172" s="3" t="s">
        <v>517</v>
      </c>
      <c r="V172" s="5"/>
      <c r="W172" s="5"/>
      <c r="X172" s="5"/>
      <c r="Y172" s="5"/>
      <c r="Z172" s="5"/>
      <c r="AA172" s="5"/>
    </row>
    <row r="173" spans="1:27" ht="13.2" x14ac:dyDescent="0.25">
      <c r="A173" s="6">
        <v>42544.990968668979</v>
      </c>
      <c r="B173" s="1">
        <v>20</v>
      </c>
      <c r="C173" s="1">
        <v>50</v>
      </c>
      <c r="D173" s="1">
        <v>10</v>
      </c>
      <c r="E173" s="1">
        <v>35</v>
      </c>
      <c r="F173" s="1">
        <v>10</v>
      </c>
      <c r="G173" s="1">
        <v>25</v>
      </c>
      <c r="H173" s="1">
        <v>30</v>
      </c>
      <c r="I173" s="1">
        <v>20</v>
      </c>
      <c r="J173" s="1">
        <v>65</v>
      </c>
      <c r="K173" s="1">
        <v>20</v>
      </c>
      <c r="L173" s="1">
        <v>40</v>
      </c>
      <c r="M173" s="1">
        <v>60</v>
      </c>
      <c r="N173" s="1">
        <v>25</v>
      </c>
      <c r="O173" s="1">
        <v>30</v>
      </c>
      <c r="P173" s="1">
        <v>20</v>
      </c>
      <c r="Q173" s="1" t="s">
        <v>518</v>
      </c>
      <c r="R173" s="1" t="s">
        <v>519</v>
      </c>
      <c r="S173" s="1" t="s">
        <v>520</v>
      </c>
      <c r="T173" s="1" t="s">
        <v>28</v>
      </c>
      <c r="U173" s="1" t="s">
        <v>473</v>
      </c>
    </row>
    <row r="174" spans="1:27" ht="13.2" x14ac:dyDescent="0.25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"/>
      <c r="R174" s="1"/>
      <c r="S174" s="1"/>
      <c r="T174" s="1"/>
      <c r="U174" s="1"/>
    </row>
    <row r="176" spans="1:27" ht="13.2" x14ac:dyDescent="0.25">
      <c r="A176" s="19" t="s">
        <v>521</v>
      </c>
      <c r="B176" s="19">
        <v>20</v>
      </c>
      <c r="C176" s="19">
        <v>10</v>
      </c>
      <c r="D176" s="19">
        <v>5</v>
      </c>
      <c r="E176" s="19">
        <v>10</v>
      </c>
      <c r="F176" s="19">
        <v>5</v>
      </c>
      <c r="G176" s="19">
        <v>15</v>
      </c>
      <c r="H176" s="19">
        <v>15</v>
      </c>
      <c r="I176" s="19">
        <v>8</v>
      </c>
      <c r="J176" s="19">
        <v>25</v>
      </c>
      <c r="K176" s="19">
        <v>10</v>
      </c>
      <c r="L176" s="19">
        <v>10</v>
      </c>
      <c r="M176" s="19">
        <v>25</v>
      </c>
      <c r="N176" s="19">
        <v>15</v>
      </c>
      <c r="O176" s="19">
        <v>5</v>
      </c>
      <c r="P176" s="19">
        <v>10</v>
      </c>
      <c r="Q176" s="20">
        <f>AVERAGE(B176:P176)</f>
        <v>12.533333333333333</v>
      </c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7" ht="13.2" x14ac:dyDescent="0.25">
      <c r="A177" s="22" t="s">
        <v>522</v>
      </c>
      <c r="B177" s="23">
        <f>COUNTIF(B2:B174,"&gt;=20")</f>
        <v>70</v>
      </c>
      <c r="C177" s="23">
        <f t="shared" ref="C177:P177" si="0">COUNTIF(C2:C174,"&gt;=10")</f>
        <v>109</v>
      </c>
      <c r="D177" s="23">
        <f t="shared" si="0"/>
        <v>67</v>
      </c>
      <c r="E177" s="23">
        <f t="shared" si="0"/>
        <v>85</v>
      </c>
      <c r="F177" s="23">
        <f t="shared" si="0"/>
        <v>43</v>
      </c>
      <c r="G177" s="23">
        <f t="shared" si="0"/>
        <v>72</v>
      </c>
      <c r="H177" s="23">
        <f t="shared" si="0"/>
        <v>76</v>
      </c>
      <c r="I177" s="23">
        <f t="shared" si="0"/>
        <v>123</v>
      </c>
      <c r="J177" s="23">
        <f t="shared" si="0"/>
        <v>157</v>
      </c>
      <c r="K177" s="23">
        <f t="shared" si="0"/>
        <v>152</v>
      </c>
      <c r="L177" s="23">
        <f t="shared" si="0"/>
        <v>128</v>
      </c>
      <c r="M177" s="23">
        <f t="shared" si="0"/>
        <v>167</v>
      </c>
      <c r="N177" s="23">
        <f t="shared" si="0"/>
        <v>127</v>
      </c>
      <c r="O177" s="23">
        <f t="shared" si="0"/>
        <v>121</v>
      </c>
      <c r="P177" s="23">
        <f t="shared" si="0"/>
        <v>121</v>
      </c>
      <c r="Q177" s="24">
        <f t="shared" ref="Q177:Q178" si="1">SUM(B177:P177)</f>
        <v>1618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7" ht="13.2" x14ac:dyDescent="0.25">
      <c r="A178" s="22" t="s">
        <v>523</v>
      </c>
      <c r="B178" s="23">
        <f t="shared" ref="B178:P178" si="2">COUNTIF(B2:B174,"&gt;0")</f>
        <v>172</v>
      </c>
      <c r="C178" s="23">
        <f t="shared" si="2"/>
        <v>156</v>
      </c>
      <c r="D178" s="23">
        <f t="shared" si="2"/>
        <v>155</v>
      </c>
      <c r="E178" s="23">
        <f t="shared" si="2"/>
        <v>157</v>
      </c>
      <c r="F178" s="23">
        <f t="shared" si="2"/>
        <v>168</v>
      </c>
      <c r="G178" s="23">
        <f t="shared" si="2"/>
        <v>166</v>
      </c>
      <c r="H178" s="23">
        <f t="shared" si="2"/>
        <v>170</v>
      </c>
      <c r="I178" s="23">
        <f t="shared" si="2"/>
        <v>165</v>
      </c>
      <c r="J178" s="23">
        <f t="shared" si="2"/>
        <v>169</v>
      </c>
      <c r="K178" s="23">
        <f t="shared" si="2"/>
        <v>170</v>
      </c>
      <c r="L178" s="23">
        <f t="shared" si="2"/>
        <v>171</v>
      </c>
      <c r="M178" s="23">
        <f t="shared" si="2"/>
        <v>170</v>
      </c>
      <c r="N178" s="23">
        <f t="shared" si="2"/>
        <v>166</v>
      </c>
      <c r="O178" s="23">
        <f t="shared" si="2"/>
        <v>166</v>
      </c>
      <c r="P178" s="23">
        <f t="shared" si="2"/>
        <v>171</v>
      </c>
      <c r="Q178" s="24">
        <f t="shared" si="1"/>
        <v>2492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7" ht="13.2" x14ac:dyDescent="0.25">
      <c r="A179" s="22" t="s">
        <v>524</v>
      </c>
      <c r="B179" s="25">
        <f t="shared" ref="B179:P179" si="3">B177/B178</f>
        <v>0.40697674418604651</v>
      </c>
      <c r="C179" s="25">
        <f t="shared" si="3"/>
        <v>0.69871794871794868</v>
      </c>
      <c r="D179" s="25">
        <f t="shared" si="3"/>
        <v>0.43225806451612903</v>
      </c>
      <c r="E179" s="25">
        <f t="shared" si="3"/>
        <v>0.54140127388535031</v>
      </c>
      <c r="F179" s="25">
        <f t="shared" si="3"/>
        <v>0.25595238095238093</v>
      </c>
      <c r="G179" s="25">
        <f t="shared" si="3"/>
        <v>0.43373493975903615</v>
      </c>
      <c r="H179" s="25">
        <f t="shared" si="3"/>
        <v>0.44705882352941179</v>
      </c>
      <c r="I179" s="25">
        <f t="shared" si="3"/>
        <v>0.74545454545454548</v>
      </c>
      <c r="J179" s="25">
        <f t="shared" si="3"/>
        <v>0.92899408284023666</v>
      </c>
      <c r="K179" s="25">
        <f t="shared" si="3"/>
        <v>0.89411764705882357</v>
      </c>
      <c r="L179" s="25">
        <f t="shared" si="3"/>
        <v>0.74853801169590639</v>
      </c>
      <c r="M179" s="25">
        <f t="shared" si="3"/>
        <v>0.98235294117647054</v>
      </c>
      <c r="N179" s="25">
        <f t="shared" si="3"/>
        <v>0.76506024096385539</v>
      </c>
      <c r="O179" s="25">
        <f t="shared" si="3"/>
        <v>0.72891566265060237</v>
      </c>
      <c r="P179" s="25">
        <f t="shared" si="3"/>
        <v>0.70760233918128657</v>
      </c>
      <c r="Q179" s="26">
        <f t="shared" ref="Q179:Q180" si="4">AVERAGE(B179:P179)</f>
        <v>0.64780904310453546</v>
      </c>
      <c r="R179" s="23"/>
      <c r="S179" s="23"/>
      <c r="T179" s="23"/>
      <c r="U179" s="23"/>
      <c r="V179" s="23"/>
      <c r="W179" s="23"/>
      <c r="X179" s="23"/>
      <c r="Y179" s="23"/>
      <c r="Z179" s="23"/>
      <c r="AA179" s="27"/>
    </row>
    <row r="180" spans="1:27" ht="13.2" x14ac:dyDescent="0.25">
      <c r="A180" s="15" t="s">
        <v>525</v>
      </c>
      <c r="B180" s="28">
        <f>AVERAGEIF(B2:B174,"&gt;=20")</f>
        <v>27.728571428571428</v>
      </c>
      <c r="C180" s="28">
        <f>AVERAGEIF(C2:C174,"&gt;=10")</f>
        <v>18.568807339449542</v>
      </c>
      <c r="D180" s="28">
        <f>AVERAGEIF(D2:D174,"&gt;=5")</f>
        <v>9.395348837209303</v>
      </c>
      <c r="E180" s="28">
        <f>AVERAGEIF(E2:E174,"&gt;=10")</f>
        <v>17.341176470588234</v>
      </c>
      <c r="F180" s="28">
        <f>AVERAGEIF(F2:F174,"&gt;=5")</f>
        <v>8.6344537815126046</v>
      </c>
      <c r="G180" s="28">
        <f t="shared" ref="G180:H180" si="5">AVERAGEIF(G2:G174,"&gt;=15")</f>
        <v>17.777777777777779</v>
      </c>
      <c r="H180" s="28">
        <f t="shared" si="5"/>
        <v>19.030303030303031</v>
      </c>
      <c r="I180" s="28">
        <f>AVERAGEIF(I2:I174,"&gt;=8")</f>
        <v>14.338582677165354</v>
      </c>
      <c r="J180" s="28">
        <f>AVERAGEIF(J2:J174,"&gt;=25")</f>
        <v>37.5</v>
      </c>
      <c r="K180" s="28">
        <f t="shared" ref="K180:L180" si="6">AVERAGEIF(K2:K174,"&gt;=10")</f>
        <v>19.756578947368421</v>
      </c>
      <c r="L180" s="28">
        <f t="shared" si="6"/>
        <v>18.3046875</v>
      </c>
      <c r="M180" s="28">
        <f>AVERAGEIF(M2:M174,"&gt;=25")</f>
        <v>39</v>
      </c>
      <c r="N180" s="28">
        <f>AVERAGEIF(N2:N174,"&gt;=15")</f>
        <v>22.977528089887642</v>
      </c>
      <c r="O180" s="28">
        <f>AVERAGEIF(O2:O174,"&gt;=5")</f>
        <v>15.031645569620252</v>
      </c>
      <c r="P180" s="28">
        <f>AVERAGEIF(P2:P174,"&gt;=10")</f>
        <v>15.28099173553719</v>
      </c>
      <c r="Q180" s="29">
        <f t="shared" si="4"/>
        <v>20.04443021233272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27"/>
    </row>
    <row r="181" spans="1:27" ht="13.2" x14ac:dyDescent="0.25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2">
        <f>Q180-Q176</f>
        <v>7.5110968789993873</v>
      </c>
      <c r="R181" s="33" t="s">
        <v>526</v>
      </c>
      <c r="S181" s="33"/>
      <c r="T181" s="33"/>
      <c r="U181" s="33"/>
      <c r="V181" s="27"/>
      <c r="W181" s="27"/>
      <c r="X181" s="27"/>
      <c r="Y181" s="27"/>
      <c r="Z181" s="27"/>
      <c r="AA181" s="27"/>
    </row>
    <row r="182" spans="1:27" ht="13.2" x14ac:dyDescent="0.25">
      <c r="A182" s="30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27"/>
      <c r="W182" s="27"/>
      <c r="X182" s="27"/>
      <c r="Y182" s="27"/>
      <c r="Z182" s="27"/>
      <c r="AA182" s="27"/>
    </row>
    <row r="183" spans="1:27" ht="13.2" x14ac:dyDescent="0.25">
      <c r="A183" s="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7" ht="13.2" x14ac:dyDescent="0.25">
      <c r="A184" s="30"/>
      <c r="B184" s="33"/>
      <c r="C184" s="33"/>
      <c r="D184" s="27"/>
      <c r="E184" s="33"/>
      <c r="F184" s="33"/>
      <c r="G184" s="27"/>
      <c r="H184" s="27"/>
      <c r="I184" s="27"/>
      <c r="J184" s="33"/>
      <c r="K184" s="27"/>
      <c r="L184" s="33"/>
      <c r="M184" s="33"/>
      <c r="N184" s="33"/>
      <c r="O184" s="33"/>
      <c r="P184" s="27"/>
      <c r="Q184" s="33"/>
      <c r="R184" s="33"/>
      <c r="S184" s="33"/>
      <c r="T184" s="33"/>
      <c r="U184" s="33"/>
      <c r="V184" s="27"/>
      <c r="W184" s="27"/>
      <c r="X184" s="27"/>
      <c r="Y184" s="27"/>
      <c r="Z184" s="27"/>
      <c r="AA184" s="27"/>
    </row>
    <row r="186" spans="1:27" ht="13.2" x14ac:dyDescent="0.25">
      <c r="A186" s="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7" ht="13.2" x14ac:dyDescent="0.25">
      <c r="A187" s="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7" ht="13.2" x14ac:dyDescent="0.25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1"/>
      <c r="R188" s="1"/>
      <c r="S188" s="1"/>
      <c r="T188" s="1"/>
      <c r="U188" s="1"/>
    </row>
    <row r="189" spans="1:27" ht="13.2" x14ac:dyDescent="0.25">
      <c r="A189" s="30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27"/>
      <c r="W189" s="27"/>
      <c r="X189" s="27"/>
      <c r="Y189" s="27"/>
      <c r="Z189" s="27"/>
      <c r="AA189" s="27"/>
    </row>
    <row r="195" spans="1:27" ht="13.2" x14ac:dyDescent="0.25">
      <c r="A195" s="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7" ht="13.2" x14ac:dyDescent="0.25">
      <c r="A196" s="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7" ht="13.2" x14ac:dyDescent="0.25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1"/>
      <c r="R197" s="1"/>
      <c r="S197" s="1"/>
      <c r="T197" s="1"/>
      <c r="U197" s="1"/>
    </row>
    <row r="198" spans="1:27" ht="13.2" x14ac:dyDescent="0.25">
      <c r="A198" s="30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27"/>
      <c r="W198" s="27"/>
      <c r="X198" s="27"/>
      <c r="Y198" s="27"/>
      <c r="Z198" s="27"/>
      <c r="AA198" s="27"/>
    </row>
    <row r="199" spans="1:27" ht="13.2" x14ac:dyDescent="0.25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1"/>
      <c r="R199" s="1"/>
      <c r="S199" s="1"/>
      <c r="T199" s="1"/>
      <c r="U199" s="1"/>
    </row>
    <row r="200" spans="1:27" ht="13.2" x14ac:dyDescent="0.25">
      <c r="A200" s="30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27"/>
      <c r="W200" s="27"/>
      <c r="X200" s="27"/>
      <c r="Y200" s="27"/>
      <c r="Z200" s="27"/>
      <c r="AA200" s="27"/>
    </row>
    <row r="201" spans="1:27" ht="13.2" x14ac:dyDescent="0.25">
      <c r="A201" s="30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27"/>
      <c r="W201" s="27"/>
      <c r="X201" s="27"/>
      <c r="Y201" s="27"/>
      <c r="Z201" s="27"/>
      <c r="AA201" s="27"/>
    </row>
    <row r="202" spans="1:27" ht="13.2" x14ac:dyDescent="0.25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3"/>
      <c r="R202" s="33"/>
      <c r="S202" s="33"/>
      <c r="T202" s="33"/>
      <c r="U202" s="33"/>
      <c r="V202" s="27"/>
      <c r="W202" s="27"/>
      <c r="X202" s="27"/>
      <c r="Y202" s="27"/>
      <c r="Z202" s="27"/>
      <c r="AA202" s="27"/>
    </row>
    <row r="216" spans="1:21" ht="13.2" x14ac:dyDescent="0.25">
      <c r="A216" s="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Q216" s="1"/>
      <c r="R216" s="1"/>
      <c r="S216" s="1"/>
      <c r="T216" s="1"/>
      <c r="U216" s="1"/>
    </row>
    <row r="217" spans="1:21" ht="13.2" x14ac:dyDescent="0.25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1"/>
      <c r="R217" s="1"/>
      <c r="S217" s="1"/>
      <c r="T217" s="1"/>
      <c r="U217" s="1"/>
    </row>
    <row r="218" spans="1:21" ht="13.2" x14ac:dyDescent="0.25">
      <c r="A218" s="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"/>
      <c r="R218" s="1"/>
      <c r="S218" s="1"/>
      <c r="T218" s="1"/>
      <c r="U2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ColWidth="14.44140625" defaultRowHeight="15.75" customHeight="1" x14ac:dyDescent="0.25"/>
  <cols>
    <col min="1" max="1" width="17.88671875" customWidth="1"/>
  </cols>
  <sheetData>
    <row r="1" spans="1:10" ht="15.75" customHeight="1" x14ac:dyDescent="0.25">
      <c r="A1" s="34" t="s">
        <v>527</v>
      </c>
      <c r="B1" s="34" t="s">
        <v>528</v>
      </c>
      <c r="C1" s="34" t="s">
        <v>529</v>
      </c>
      <c r="D1" s="34" t="s">
        <v>530</v>
      </c>
      <c r="E1" s="34" t="s">
        <v>531</v>
      </c>
      <c r="F1" s="34" t="s">
        <v>532</v>
      </c>
      <c r="G1" s="34" t="s">
        <v>533</v>
      </c>
      <c r="H1" s="34" t="s">
        <v>534</v>
      </c>
      <c r="I1" s="34" t="s">
        <v>535</v>
      </c>
      <c r="J1" s="34" t="s">
        <v>536</v>
      </c>
    </row>
    <row r="2" spans="1:10" ht="15.75" customHeight="1" x14ac:dyDescent="0.25">
      <c r="A2" s="35">
        <v>42344.756354687503</v>
      </c>
      <c r="B2" s="36">
        <v>30</v>
      </c>
      <c r="C2" s="36">
        <v>40</v>
      </c>
      <c r="D2" s="36">
        <v>20</v>
      </c>
      <c r="E2" s="36">
        <v>40</v>
      </c>
      <c r="F2" s="36">
        <v>35</v>
      </c>
      <c r="G2" s="37"/>
      <c r="H2" s="37"/>
      <c r="I2" s="37"/>
      <c r="J2" s="36">
        <v>20</v>
      </c>
    </row>
    <row r="3" spans="1:10" ht="15.75" customHeight="1" x14ac:dyDescent="0.25">
      <c r="A3" s="35">
        <v>42344.829458460648</v>
      </c>
      <c r="B3" s="36">
        <v>50</v>
      </c>
      <c r="C3" s="36">
        <v>30</v>
      </c>
      <c r="D3" s="36">
        <v>50</v>
      </c>
      <c r="E3" s="36">
        <v>40</v>
      </c>
      <c r="F3" s="36">
        <v>30</v>
      </c>
      <c r="G3" s="36">
        <v>30</v>
      </c>
      <c r="H3" s="36">
        <v>50</v>
      </c>
      <c r="I3" s="36">
        <v>20</v>
      </c>
      <c r="J3" s="36">
        <v>30</v>
      </c>
    </row>
    <row r="4" spans="1:10" ht="15.75" customHeight="1" x14ac:dyDescent="0.25">
      <c r="A4" s="35">
        <v>42344.944410335651</v>
      </c>
      <c r="B4" s="36">
        <v>30</v>
      </c>
      <c r="C4" s="36">
        <v>30</v>
      </c>
      <c r="D4" s="36">
        <v>10</v>
      </c>
      <c r="E4" s="36">
        <v>20</v>
      </c>
      <c r="F4" s="36">
        <v>10</v>
      </c>
      <c r="G4" s="37"/>
      <c r="H4" s="37"/>
      <c r="I4" s="36">
        <v>40</v>
      </c>
      <c r="J4" s="36">
        <v>60</v>
      </c>
    </row>
    <row r="5" spans="1:10" ht="15.75" customHeight="1" x14ac:dyDescent="0.25">
      <c r="A5" s="35">
        <v>42345.54851695602</v>
      </c>
      <c r="B5" s="36">
        <v>30</v>
      </c>
      <c r="C5" s="36">
        <v>25</v>
      </c>
      <c r="D5" s="36">
        <v>15</v>
      </c>
      <c r="E5" s="36">
        <v>20</v>
      </c>
      <c r="F5" s="36">
        <v>20</v>
      </c>
      <c r="G5" s="36">
        <v>20</v>
      </c>
      <c r="H5" s="36">
        <v>100</v>
      </c>
      <c r="I5" s="36">
        <v>10</v>
      </c>
      <c r="J5" s="36">
        <v>20</v>
      </c>
    </row>
    <row r="6" spans="1:10" ht="15.75" customHeight="1" x14ac:dyDescent="0.25">
      <c r="A6" s="35">
        <v>42345.693190358797</v>
      </c>
      <c r="B6" s="37"/>
      <c r="C6" s="36">
        <v>25</v>
      </c>
      <c r="D6" s="37"/>
      <c r="E6" s="36">
        <v>60</v>
      </c>
      <c r="F6" s="37"/>
      <c r="G6" s="36">
        <v>30</v>
      </c>
      <c r="H6" s="36">
        <v>700</v>
      </c>
      <c r="I6" s="36">
        <v>60</v>
      </c>
      <c r="J6" s="37"/>
    </row>
    <row r="7" spans="1:10" ht="15.75" customHeight="1" x14ac:dyDescent="0.25">
      <c r="A7" s="35">
        <v>42345.863054837959</v>
      </c>
      <c r="B7" s="38">
        <v>50</v>
      </c>
      <c r="C7" s="38">
        <v>30</v>
      </c>
      <c r="D7" s="38">
        <v>10</v>
      </c>
      <c r="E7" s="38">
        <v>40</v>
      </c>
      <c r="F7" s="38">
        <v>10</v>
      </c>
      <c r="G7" s="38">
        <v>15</v>
      </c>
      <c r="H7" s="38">
        <v>200</v>
      </c>
      <c r="I7" s="38">
        <v>50</v>
      </c>
      <c r="J7" s="38">
        <v>20</v>
      </c>
    </row>
    <row r="8" spans="1:10" ht="15.75" customHeight="1" x14ac:dyDescent="0.25">
      <c r="A8" s="35">
        <v>42346.482915949076</v>
      </c>
      <c r="B8" s="36">
        <v>40</v>
      </c>
      <c r="C8" s="36">
        <v>40</v>
      </c>
      <c r="D8" s="36">
        <v>15</v>
      </c>
      <c r="E8" s="36">
        <v>15</v>
      </c>
      <c r="F8" s="36">
        <v>15</v>
      </c>
      <c r="G8" s="36">
        <v>20</v>
      </c>
      <c r="H8" s="36">
        <v>200</v>
      </c>
      <c r="I8" s="36">
        <v>30</v>
      </c>
      <c r="J8" s="36">
        <v>20</v>
      </c>
    </row>
    <row r="9" spans="1:10" ht="15.75" customHeight="1" x14ac:dyDescent="0.25">
      <c r="A9" s="35">
        <v>42346.483040266205</v>
      </c>
      <c r="B9" s="38">
        <v>25</v>
      </c>
      <c r="C9" s="36">
        <v>20</v>
      </c>
      <c r="D9" s="36">
        <v>20</v>
      </c>
      <c r="E9" s="36">
        <v>15</v>
      </c>
      <c r="F9" s="36">
        <v>15</v>
      </c>
      <c r="G9" s="36">
        <v>20</v>
      </c>
      <c r="H9" s="36">
        <v>100</v>
      </c>
      <c r="I9" s="36">
        <v>30</v>
      </c>
      <c r="J9" s="36">
        <v>45</v>
      </c>
    </row>
    <row r="10" spans="1:10" ht="15.75" customHeight="1" x14ac:dyDescent="0.25">
      <c r="A10" s="35">
        <v>42346.48631738426</v>
      </c>
      <c r="B10" s="36">
        <v>30</v>
      </c>
      <c r="C10" s="36">
        <v>20</v>
      </c>
      <c r="D10" s="36">
        <v>15</v>
      </c>
      <c r="E10" s="36">
        <v>30</v>
      </c>
      <c r="F10" s="36">
        <v>15</v>
      </c>
      <c r="G10" s="36">
        <v>10</v>
      </c>
      <c r="H10" s="36">
        <v>350</v>
      </c>
      <c r="I10" s="36">
        <v>45</v>
      </c>
      <c r="J10" s="36">
        <v>20</v>
      </c>
    </row>
    <row r="11" spans="1:10" ht="15.75" customHeight="1" x14ac:dyDescent="0.25">
      <c r="A11" s="35">
        <v>42346.487061307867</v>
      </c>
      <c r="B11" s="36">
        <v>15</v>
      </c>
      <c r="C11" s="37"/>
      <c r="D11" s="36">
        <v>10</v>
      </c>
      <c r="E11" s="36">
        <v>20</v>
      </c>
      <c r="F11" s="36">
        <v>15</v>
      </c>
      <c r="G11" s="36">
        <v>20</v>
      </c>
      <c r="H11" s="37"/>
      <c r="I11" s="37"/>
      <c r="J11" s="36">
        <v>20</v>
      </c>
    </row>
    <row r="12" spans="1:10" ht="15.75" customHeight="1" x14ac:dyDescent="0.25">
      <c r="A12" s="35">
        <v>42346.488154375002</v>
      </c>
      <c r="B12" s="36">
        <v>40</v>
      </c>
      <c r="C12" s="36">
        <v>30</v>
      </c>
      <c r="D12" s="36">
        <v>30</v>
      </c>
      <c r="E12" s="36">
        <v>35</v>
      </c>
      <c r="F12" s="36">
        <v>15</v>
      </c>
      <c r="G12" s="36">
        <v>20</v>
      </c>
      <c r="H12" s="36">
        <v>150</v>
      </c>
      <c r="I12" s="36">
        <v>15</v>
      </c>
      <c r="J12" s="36">
        <v>30</v>
      </c>
    </row>
    <row r="13" spans="1:10" ht="15.75" customHeight="1" x14ac:dyDescent="0.25">
      <c r="A13" s="35">
        <v>42346.489048437499</v>
      </c>
      <c r="B13" s="36">
        <v>40</v>
      </c>
      <c r="C13" s="36">
        <v>20</v>
      </c>
      <c r="D13" s="36">
        <v>20</v>
      </c>
      <c r="E13" s="36">
        <v>20</v>
      </c>
      <c r="F13" s="36">
        <v>15</v>
      </c>
      <c r="G13" s="36">
        <v>30</v>
      </c>
      <c r="H13" s="37"/>
      <c r="I13" s="36">
        <v>60</v>
      </c>
      <c r="J13" s="36">
        <v>30</v>
      </c>
    </row>
    <row r="14" spans="1:10" ht="15.75" customHeight="1" x14ac:dyDescent="0.25">
      <c r="A14" s="35">
        <v>42346.489167523148</v>
      </c>
      <c r="B14" s="36">
        <v>40</v>
      </c>
      <c r="C14" s="36">
        <v>30</v>
      </c>
      <c r="D14" s="36">
        <v>45</v>
      </c>
      <c r="E14" s="36">
        <v>25</v>
      </c>
      <c r="F14" s="36">
        <v>30</v>
      </c>
      <c r="G14" s="36">
        <v>35</v>
      </c>
      <c r="H14" s="36">
        <v>450</v>
      </c>
      <c r="I14" s="37"/>
      <c r="J14" s="36">
        <v>40</v>
      </c>
    </row>
    <row r="15" spans="1:10" ht="15.75" customHeight="1" x14ac:dyDescent="0.25">
      <c r="A15" s="35">
        <v>42346.491110752315</v>
      </c>
      <c r="B15" s="37"/>
      <c r="C15" s="38">
        <v>15</v>
      </c>
      <c r="D15" s="38">
        <v>20</v>
      </c>
      <c r="E15" s="37"/>
      <c r="F15" s="38">
        <v>20</v>
      </c>
      <c r="G15" s="37"/>
      <c r="H15" s="37"/>
      <c r="I15" s="37"/>
      <c r="J15" s="36">
        <v>20</v>
      </c>
    </row>
    <row r="16" spans="1:10" ht="15.75" customHeight="1" x14ac:dyDescent="0.25">
      <c r="A16" s="35">
        <v>42346.538670787035</v>
      </c>
      <c r="B16" s="36">
        <v>20</v>
      </c>
      <c r="C16" s="36">
        <v>25</v>
      </c>
      <c r="D16" s="36">
        <v>25</v>
      </c>
      <c r="E16" s="36">
        <v>15</v>
      </c>
      <c r="F16" s="36">
        <v>30</v>
      </c>
      <c r="G16" s="36">
        <v>20</v>
      </c>
      <c r="H16" s="36">
        <v>200</v>
      </c>
      <c r="I16" s="36">
        <v>40</v>
      </c>
      <c r="J16" s="36">
        <v>30</v>
      </c>
    </row>
    <row r="17" spans="1:12" ht="15.75" customHeight="1" x14ac:dyDescent="0.25">
      <c r="A17" s="35">
        <v>42346.553381562495</v>
      </c>
      <c r="B17" s="36">
        <v>40</v>
      </c>
      <c r="C17" s="36">
        <v>40</v>
      </c>
      <c r="D17" s="36">
        <v>30</v>
      </c>
      <c r="E17" s="36">
        <v>40</v>
      </c>
      <c r="F17" s="36">
        <v>30</v>
      </c>
      <c r="G17" s="36">
        <v>20</v>
      </c>
      <c r="H17" s="37"/>
      <c r="I17" s="37"/>
      <c r="J17" s="36">
        <v>30</v>
      </c>
    </row>
    <row r="18" spans="1:12" ht="15.75" customHeight="1" x14ac:dyDescent="0.25">
      <c r="A18" s="35">
        <v>42346.558099270835</v>
      </c>
      <c r="B18" s="36">
        <v>30</v>
      </c>
      <c r="C18" s="36">
        <v>60</v>
      </c>
      <c r="D18" s="36">
        <v>25</v>
      </c>
      <c r="E18" s="36">
        <v>30</v>
      </c>
      <c r="F18" s="36">
        <v>70</v>
      </c>
      <c r="G18" s="36">
        <v>20</v>
      </c>
      <c r="H18" s="36">
        <v>200</v>
      </c>
      <c r="I18" s="37"/>
      <c r="J18" s="36">
        <v>30</v>
      </c>
    </row>
    <row r="19" spans="1:12" ht="15.75" customHeight="1" x14ac:dyDescent="0.25">
      <c r="A19" s="35">
        <v>42346.647772384254</v>
      </c>
      <c r="B19" s="36">
        <v>30</v>
      </c>
      <c r="C19" s="36">
        <v>20</v>
      </c>
      <c r="D19" s="36">
        <v>30</v>
      </c>
      <c r="E19" s="36">
        <v>30</v>
      </c>
      <c r="F19" s="36">
        <v>20</v>
      </c>
      <c r="G19" s="36">
        <v>40</v>
      </c>
      <c r="H19" s="36">
        <v>200</v>
      </c>
      <c r="I19" s="37"/>
      <c r="J19" s="36">
        <v>40</v>
      </c>
    </row>
    <row r="21" spans="1:12" ht="15.75" customHeight="1" x14ac:dyDescent="0.25">
      <c r="A21" s="1" t="s">
        <v>521</v>
      </c>
      <c r="B21" s="39">
        <v>20</v>
      </c>
      <c r="C21" s="36">
        <v>20</v>
      </c>
      <c r="D21" s="36">
        <v>35</v>
      </c>
      <c r="E21" s="36">
        <v>35</v>
      </c>
      <c r="F21" s="36">
        <v>15</v>
      </c>
      <c r="G21" s="36">
        <v>50</v>
      </c>
      <c r="H21" s="36">
        <v>600</v>
      </c>
      <c r="I21" s="36">
        <v>40</v>
      </c>
      <c r="J21" s="36">
        <v>30</v>
      </c>
      <c r="K21" s="40">
        <f>AVERAGE(B21:J21)</f>
        <v>93.888888888888886</v>
      </c>
    </row>
    <row r="22" spans="1:12" ht="15.75" customHeight="1" x14ac:dyDescent="0.25">
      <c r="A22" s="1" t="s">
        <v>522</v>
      </c>
      <c r="B22">
        <f t="shared" ref="B22:C22" si="0">COUNTIF(B2:B19,"&gt;=20")</f>
        <v>15</v>
      </c>
      <c r="C22">
        <f t="shared" si="0"/>
        <v>16</v>
      </c>
      <c r="D22">
        <f t="shared" ref="D22:E22" si="1">COUNTIF(D2:D19,"&gt;=35")</f>
        <v>2</v>
      </c>
      <c r="E22">
        <f t="shared" si="1"/>
        <v>6</v>
      </c>
      <c r="F22">
        <f>COUNTIF(F2:F19,"&gt;=15")</f>
        <v>15</v>
      </c>
      <c r="G22">
        <f>COUNTIF(G2:G19,"&gt;=50")</f>
        <v>0</v>
      </c>
      <c r="H22">
        <f>COUNTIF(H2:H19,"&gt;=600")</f>
        <v>1</v>
      </c>
      <c r="I22">
        <f>COUNTIF(I2:I19,"&gt;=40")</f>
        <v>6</v>
      </c>
      <c r="J22">
        <f>COUNTIF(J2:J19,"&gt;=30")</f>
        <v>10</v>
      </c>
      <c r="K22" s="41">
        <f t="shared" ref="K22:K23" si="2">SUM(B22:J22)</f>
        <v>71</v>
      </c>
    </row>
    <row r="23" spans="1:12" ht="15.75" customHeight="1" x14ac:dyDescent="0.25">
      <c r="A23" s="1" t="s">
        <v>523</v>
      </c>
      <c r="B23">
        <f t="shared" ref="B23:J23" si="3">COUNTIF(B2:B19,"&gt;0")</f>
        <v>16</v>
      </c>
      <c r="C23">
        <f t="shared" si="3"/>
        <v>17</v>
      </c>
      <c r="D23">
        <f t="shared" si="3"/>
        <v>17</v>
      </c>
      <c r="E23">
        <f t="shared" si="3"/>
        <v>17</v>
      </c>
      <c r="F23">
        <f t="shared" si="3"/>
        <v>17</v>
      </c>
      <c r="G23">
        <f t="shared" si="3"/>
        <v>15</v>
      </c>
      <c r="H23">
        <f t="shared" si="3"/>
        <v>12</v>
      </c>
      <c r="I23">
        <f t="shared" si="3"/>
        <v>11</v>
      </c>
      <c r="J23">
        <f t="shared" si="3"/>
        <v>17</v>
      </c>
      <c r="K23" s="41">
        <f t="shared" si="2"/>
        <v>139</v>
      </c>
    </row>
    <row r="24" spans="1:12" ht="15.75" customHeight="1" x14ac:dyDescent="0.25">
      <c r="A24" s="1" t="s">
        <v>524</v>
      </c>
      <c r="B24" s="42">
        <f t="shared" ref="B24:K24" si="4">B22/B23</f>
        <v>0.9375</v>
      </c>
      <c r="C24" s="42">
        <f t="shared" si="4"/>
        <v>0.94117647058823528</v>
      </c>
      <c r="D24" s="42">
        <f t="shared" si="4"/>
        <v>0.11764705882352941</v>
      </c>
      <c r="E24" s="42">
        <f t="shared" si="4"/>
        <v>0.35294117647058826</v>
      </c>
      <c r="F24" s="42">
        <f t="shared" si="4"/>
        <v>0.88235294117647056</v>
      </c>
      <c r="G24" s="42">
        <f t="shared" si="4"/>
        <v>0</v>
      </c>
      <c r="H24" s="42">
        <f t="shared" si="4"/>
        <v>8.3333333333333329E-2</v>
      </c>
      <c r="I24" s="42">
        <f t="shared" si="4"/>
        <v>0.54545454545454541</v>
      </c>
      <c r="J24" s="42">
        <f t="shared" si="4"/>
        <v>0.58823529411764708</v>
      </c>
      <c r="K24" s="43">
        <f t="shared" si="4"/>
        <v>0.51079136690647486</v>
      </c>
    </row>
    <row r="25" spans="1:12" ht="15.75" customHeight="1" x14ac:dyDescent="0.25">
      <c r="A25" s="1" t="s">
        <v>525</v>
      </c>
      <c r="B25">
        <f t="shared" ref="B25:C25" si="5">AVERAGEIF(B2:B19,"&gt;=20")</f>
        <v>35</v>
      </c>
      <c r="C25">
        <f t="shared" si="5"/>
        <v>30.3125</v>
      </c>
      <c r="D25">
        <f t="shared" ref="D25:E25" si="6">AVERAGEIF(D2:D19,"&gt;=35")</f>
        <v>47.5</v>
      </c>
      <c r="E25">
        <f t="shared" si="6"/>
        <v>42.5</v>
      </c>
      <c r="F25">
        <f>AVERAGEIF(F2:F19,"&gt;=15")</f>
        <v>25</v>
      </c>
      <c r="H25">
        <f>AVERAGEIF(H2:H19,"&gt;=600")</f>
        <v>700</v>
      </c>
      <c r="I25">
        <f>AVERAGEIF(I2:I19,"&gt;=40")</f>
        <v>49.166666666666664</v>
      </c>
      <c r="J25">
        <f>AVERAGEIF(J2:J19,"&gt;=30")</f>
        <v>36.5</v>
      </c>
      <c r="K25" s="44">
        <f>AVERAGE(B25:J25)</f>
        <v>120.74739583333333</v>
      </c>
    </row>
    <row r="26" spans="1:12" ht="15.75" customHeight="1" x14ac:dyDescent="0.25">
      <c r="K26" s="45">
        <f>K25-K21</f>
        <v>26.858506944444443</v>
      </c>
      <c r="L26" s="1" t="s">
        <v>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14.44140625" defaultRowHeight="15.75" customHeight="1" x14ac:dyDescent="0.25"/>
  <cols>
    <col min="1" max="1" width="17.88671875" customWidth="1"/>
  </cols>
  <sheetData>
    <row r="1" spans="1:11" ht="15.75" customHeight="1" x14ac:dyDescent="0.25">
      <c r="A1" s="46" t="s">
        <v>0</v>
      </c>
      <c r="B1" s="46" t="s">
        <v>537</v>
      </c>
      <c r="C1" s="46" t="s">
        <v>538</v>
      </c>
      <c r="D1" s="46" t="s">
        <v>539</v>
      </c>
      <c r="E1" s="46" t="s">
        <v>540</v>
      </c>
      <c r="F1" s="46" t="s">
        <v>541</v>
      </c>
      <c r="G1" s="46" t="s">
        <v>542</v>
      </c>
      <c r="H1" s="46" t="s">
        <v>543</v>
      </c>
      <c r="I1" s="46" t="s">
        <v>544</v>
      </c>
      <c r="J1" s="46" t="s">
        <v>545</v>
      </c>
      <c r="K1" s="46" t="s">
        <v>546</v>
      </c>
    </row>
    <row r="2" spans="1:11" ht="15.75" customHeight="1" x14ac:dyDescent="0.25">
      <c r="A2" s="35">
        <v>42344.750953159717</v>
      </c>
      <c r="B2" s="36">
        <v>20</v>
      </c>
      <c r="C2" s="36">
        <v>2</v>
      </c>
      <c r="D2" s="36">
        <v>15</v>
      </c>
      <c r="E2" s="36">
        <v>30</v>
      </c>
      <c r="F2" s="36">
        <v>15</v>
      </c>
      <c r="G2" s="36">
        <v>40</v>
      </c>
      <c r="H2" s="36">
        <v>30</v>
      </c>
      <c r="I2" s="36">
        <v>3</v>
      </c>
      <c r="J2" s="36">
        <v>40</v>
      </c>
      <c r="K2" s="36">
        <v>50</v>
      </c>
    </row>
    <row r="3" spans="1:11" ht="15.75" customHeight="1" x14ac:dyDescent="0.25">
      <c r="A3" s="35">
        <v>42344.755588726854</v>
      </c>
      <c r="B3" s="36">
        <v>15</v>
      </c>
      <c r="C3" s="36">
        <v>10</v>
      </c>
      <c r="D3" s="37"/>
      <c r="E3" s="36">
        <v>40</v>
      </c>
      <c r="F3" s="36">
        <v>5</v>
      </c>
      <c r="G3" s="36">
        <v>40</v>
      </c>
      <c r="H3" s="36">
        <v>40</v>
      </c>
      <c r="I3" s="36">
        <v>5</v>
      </c>
      <c r="J3" s="36">
        <v>50</v>
      </c>
      <c r="K3" s="36">
        <v>35</v>
      </c>
    </row>
    <row r="4" spans="1:11" ht="15.75" customHeight="1" x14ac:dyDescent="0.25">
      <c r="A4" s="35">
        <v>42344.812359189818</v>
      </c>
      <c r="B4" s="36">
        <v>15</v>
      </c>
      <c r="C4" s="36">
        <v>15</v>
      </c>
      <c r="D4" s="36">
        <v>20</v>
      </c>
      <c r="E4" s="36">
        <v>30</v>
      </c>
      <c r="F4" s="36">
        <v>5</v>
      </c>
      <c r="G4" s="36">
        <v>15</v>
      </c>
      <c r="H4" s="36">
        <v>40</v>
      </c>
      <c r="I4" s="36">
        <v>5</v>
      </c>
      <c r="J4" s="36">
        <v>60</v>
      </c>
      <c r="K4" s="36">
        <v>20</v>
      </c>
    </row>
    <row r="5" spans="1:11" ht="15.75" customHeight="1" x14ac:dyDescent="0.25">
      <c r="A5" s="35">
        <v>42344.815908657409</v>
      </c>
      <c r="B5" s="47">
        <v>40</v>
      </c>
      <c r="C5" s="47">
        <v>10</v>
      </c>
      <c r="D5" s="47">
        <v>20</v>
      </c>
      <c r="E5" s="47">
        <v>50</v>
      </c>
      <c r="F5" s="47">
        <v>10</v>
      </c>
      <c r="G5" s="47">
        <v>35</v>
      </c>
      <c r="H5" s="47">
        <v>65</v>
      </c>
      <c r="I5" s="47">
        <v>4</v>
      </c>
      <c r="J5" s="47">
        <v>60</v>
      </c>
      <c r="K5" s="47">
        <v>35</v>
      </c>
    </row>
    <row r="6" spans="1:11" ht="15.75" customHeight="1" x14ac:dyDescent="0.25">
      <c r="A6" s="35">
        <v>42344.82627769676</v>
      </c>
      <c r="B6" s="36">
        <v>25</v>
      </c>
      <c r="C6" s="36">
        <v>5</v>
      </c>
      <c r="D6" s="36">
        <v>5</v>
      </c>
      <c r="E6" s="36">
        <v>20</v>
      </c>
      <c r="F6" s="36">
        <v>10</v>
      </c>
      <c r="G6" s="36">
        <v>30</v>
      </c>
      <c r="H6" s="36">
        <v>30</v>
      </c>
      <c r="I6" s="36">
        <v>5</v>
      </c>
      <c r="J6" s="36">
        <v>50</v>
      </c>
      <c r="K6" s="36">
        <v>20</v>
      </c>
    </row>
    <row r="7" spans="1:11" ht="15.75" customHeight="1" x14ac:dyDescent="0.25">
      <c r="A7" s="35">
        <v>42344.916582916667</v>
      </c>
      <c r="B7" s="37"/>
      <c r="C7" s="36">
        <v>10</v>
      </c>
      <c r="D7" s="36">
        <v>25</v>
      </c>
      <c r="E7" s="36">
        <v>15</v>
      </c>
      <c r="F7" s="36">
        <v>5</v>
      </c>
      <c r="G7" s="36">
        <v>25</v>
      </c>
      <c r="H7" s="36">
        <v>50</v>
      </c>
      <c r="I7" s="36">
        <v>10</v>
      </c>
      <c r="J7" s="36">
        <v>60</v>
      </c>
      <c r="K7" s="36">
        <v>20</v>
      </c>
    </row>
    <row r="8" spans="1:11" ht="15.75" customHeight="1" x14ac:dyDescent="0.25">
      <c r="A8" s="35">
        <v>42345.547781539353</v>
      </c>
      <c r="B8" s="36">
        <v>40</v>
      </c>
      <c r="C8" s="36">
        <v>15</v>
      </c>
      <c r="D8" s="36">
        <v>15</v>
      </c>
      <c r="E8" s="36">
        <v>10</v>
      </c>
      <c r="F8" s="36">
        <v>5</v>
      </c>
      <c r="G8" s="36">
        <v>5</v>
      </c>
      <c r="H8" s="36">
        <v>15</v>
      </c>
      <c r="I8" s="36">
        <v>5</v>
      </c>
      <c r="J8" s="36">
        <v>25</v>
      </c>
      <c r="K8" s="36">
        <v>20</v>
      </c>
    </row>
    <row r="9" spans="1:11" ht="15.75" customHeight="1" x14ac:dyDescent="0.25">
      <c r="A9" s="35">
        <v>42345.692103703703</v>
      </c>
      <c r="B9" s="36">
        <v>30</v>
      </c>
      <c r="C9" s="37"/>
      <c r="D9" s="36">
        <v>25</v>
      </c>
      <c r="E9" s="37"/>
      <c r="F9" s="36">
        <v>5</v>
      </c>
      <c r="G9" s="36">
        <v>35</v>
      </c>
      <c r="H9" s="36">
        <v>45</v>
      </c>
      <c r="I9" s="37"/>
      <c r="J9" s="36">
        <v>40</v>
      </c>
      <c r="K9" s="37"/>
    </row>
    <row r="10" spans="1:11" ht="15.75" customHeight="1" x14ac:dyDescent="0.25">
      <c r="A10" s="35">
        <v>42345.86247162037</v>
      </c>
      <c r="B10" s="38">
        <v>20</v>
      </c>
      <c r="C10" s="38">
        <v>15</v>
      </c>
      <c r="D10" s="38">
        <v>30</v>
      </c>
      <c r="E10" s="38">
        <v>20</v>
      </c>
      <c r="F10" s="38">
        <v>2</v>
      </c>
      <c r="G10" s="38">
        <v>40</v>
      </c>
      <c r="H10" s="38">
        <v>40</v>
      </c>
      <c r="I10" s="38">
        <v>2</v>
      </c>
      <c r="J10" s="38">
        <v>100</v>
      </c>
      <c r="K10" s="38">
        <v>25</v>
      </c>
    </row>
    <row r="11" spans="1:11" ht="15.75" customHeight="1" x14ac:dyDescent="0.25">
      <c r="A11" s="35">
        <v>42346.481628703703</v>
      </c>
      <c r="B11" s="36">
        <v>40</v>
      </c>
      <c r="C11" s="36">
        <v>10</v>
      </c>
      <c r="D11" s="36">
        <v>5</v>
      </c>
      <c r="E11" s="36">
        <v>30</v>
      </c>
      <c r="F11" s="36">
        <v>10</v>
      </c>
      <c r="G11" s="36">
        <v>40</v>
      </c>
      <c r="H11" s="36">
        <v>40</v>
      </c>
      <c r="I11" s="36">
        <v>5</v>
      </c>
      <c r="J11" s="36">
        <v>50</v>
      </c>
      <c r="K11" s="36">
        <v>20</v>
      </c>
    </row>
    <row r="12" spans="1:11" ht="15.75" customHeight="1" x14ac:dyDescent="0.25">
      <c r="A12" s="35">
        <v>42346.48179208333</v>
      </c>
      <c r="B12" s="36">
        <v>25</v>
      </c>
      <c r="C12" s="36">
        <v>5</v>
      </c>
      <c r="D12" s="36">
        <v>10</v>
      </c>
      <c r="E12" s="36">
        <v>30</v>
      </c>
      <c r="F12" s="36">
        <v>15</v>
      </c>
      <c r="G12" s="36">
        <v>20</v>
      </c>
      <c r="H12" s="36">
        <v>40</v>
      </c>
      <c r="I12" s="36">
        <v>3</v>
      </c>
      <c r="J12" s="36">
        <v>50</v>
      </c>
      <c r="K12" s="36">
        <v>40</v>
      </c>
    </row>
    <row r="13" spans="1:11" ht="15.75" customHeight="1" x14ac:dyDescent="0.25">
      <c r="A13" s="35">
        <v>42346.486606805556</v>
      </c>
      <c r="B13" s="36">
        <v>20</v>
      </c>
      <c r="C13" s="36">
        <v>20</v>
      </c>
      <c r="D13" s="36">
        <v>10</v>
      </c>
      <c r="E13" s="37"/>
      <c r="F13" s="36">
        <v>5</v>
      </c>
      <c r="G13" s="37"/>
      <c r="H13" s="37"/>
      <c r="I13" s="37"/>
      <c r="J13" s="37"/>
      <c r="K13" s="37"/>
    </row>
    <row r="14" spans="1:11" ht="15.75" customHeight="1" x14ac:dyDescent="0.25">
      <c r="A14" s="35">
        <v>42346.487696539349</v>
      </c>
      <c r="B14" s="36">
        <v>15</v>
      </c>
      <c r="C14" s="37"/>
      <c r="D14" s="36">
        <v>20</v>
      </c>
      <c r="E14" s="36">
        <v>40</v>
      </c>
      <c r="F14" s="36">
        <v>10</v>
      </c>
      <c r="G14" s="36">
        <v>35</v>
      </c>
      <c r="H14" s="36">
        <v>85</v>
      </c>
      <c r="I14" s="36">
        <v>20</v>
      </c>
      <c r="J14" s="36">
        <v>150</v>
      </c>
      <c r="K14" s="36">
        <v>25</v>
      </c>
    </row>
    <row r="15" spans="1:11" ht="15.75" customHeight="1" x14ac:dyDescent="0.25">
      <c r="A15" s="35">
        <v>42346.487750625005</v>
      </c>
      <c r="B15" s="36">
        <v>25</v>
      </c>
      <c r="C15" s="36">
        <v>8</v>
      </c>
      <c r="D15" s="36">
        <v>15</v>
      </c>
      <c r="E15" s="36">
        <v>35</v>
      </c>
      <c r="F15" s="36">
        <v>10</v>
      </c>
      <c r="G15" s="36">
        <v>25</v>
      </c>
      <c r="H15" s="36">
        <v>120</v>
      </c>
      <c r="I15" s="36">
        <v>4</v>
      </c>
      <c r="J15" s="36">
        <v>60</v>
      </c>
      <c r="K15" s="36">
        <v>20</v>
      </c>
    </row>
    <row r="16" spans="1:11" ht="15.75" customHeight="1" x14ac:dyDescent="0.25">
      <c r="A16" s="35">
        <v>42346.488064756944</v>
      </c>
      <c r="B16" s="36">
        <v>20</v>
      </c>
      <c r="C16" s="36">
        <v>5</v>
      </c>
      <c r="D16" s="48"/>
      <c r="E16" s="47">
        <v>50</v>
      </c>
      <c r="F16" s="36">
        <v>5</v>
      </c>
      <c r="G16" s="37"/>
      <c r="H16" s="36">
        <v>60</v>
      </c>
      <c r="I16" s="36">
        <v>5</v>
      </c>
      <c r="J16" s="36">
        <v>30</v>
      </c>
      <c r="K16" s="36">
        <v>25</v>
      </c>
    </row>
    <row r="17" spans="1:13" ht="15.75" customHeight="1" x14ac:dyDescent="0.25">
      <c r="A17" s="35">
        <v>42346.537842314814</v>
      </c>
      <c r="B17" s="36">
        <v>20</v>
      </c>
      <c r="C17" s="36">
        <v>7</v>
      </c>
      <c r="D17" s="36">
        <v>15</v>
      </c>
      <c r="E17" s="36">
        <v>20</v>
      </c>
      <c r="F17" s="36">
        <v>10</v>
      </c>
      <c r="G17" s="36">
        <v>25</v>
      </c>
      <c r="H17" s="36">
        <v>35</v>
      </c>
      <c r="I17" s="36">
        <v>5</v>
      </c>
      <c r="J17" s="36">
        <v>45</v>
      </c>
      <c r="K17" s="36">
        <v>30</v>
      </c>
    </row>
    <row r="18" spans="1:13" ht="15.75" customHeight="1" x14ac:dyDescent="0.25">
      <c r="A18" s="49">
        <v>42346.552888680555</v>
      </c>
      <c r="B18" s="50">
        <v>30</v>
      </c>
      <c r="C18" s="50">
        <v>10</v>
      </c>
      <c r="D18" s="50">
        <v>20</v>
      </c>
      <c r="E18" s="50">
        <v>30</v>
      </c>
      <c r="F18" s="50">
        <v>15</v>
      </c>
      <c r="G18" s="50">
        <v>40</v>
      </c>
      <c r="H18" s="50">
        <v>30</v>
      </c>
      <c r="I18" s="50">
        <v>5</v>
      </c>
      <c r="J18" s="50">
        <v>40</v>
      </c>
      <c r="K18" s="50">
        <v>20</v>
      </c>
    </row>
    <row r="20" spans="1:13" ht="15.75" customHeight="1" x14ac:dyDescent="0.25">
      <c r="A20" s="1" t="s">
        <v>521</v>
      </c>
      <c r="B20" s="36">
        <v>25</v>
      </c>
      <c r="C20" s="36">
        <v>12</v>
      </c>
      <c r="D20" s="36">
        <v>30</v>
      </c>
      <c r="E20" s="36">
        <v>30</v>
      </c>
      <c r="F20" s="36">
        <v>5</v>
      </c>
      <c r="G20" s="36">
        <v>60</v>
      </c>
      <c r="H20" s="36">
        <v>20</v>
      </c>
      <c r="I20" s="36">
        <v>4</v>
      </c>
      <c r="J20" s="36">
        <v>75</v>
      </c>
      <c r="K20" s="36">
        <v>25</v>
      </c>
      <c r="L20" s="51">
        <f>AVERAGE(B20:K20)</f>
        <v>28.6</v>
      </c>
    </row>
    <row r="21" spans="1:13" ht="15.75" customHeight="1" x14ac:dyDescent="0.25">
      <c r="A21" s="1" t="s">
        <v>522</v>
      </c>
      <c r="B21">
        <f>COUNTIF(B2:B18,"&gt;=25")</f>
        <v>8</v>
      </c>
      <c r="C21">
        <f>COUNTIF(C2:C18,"&gt;=12")</f>
        <v>4</v>
      </c>
      <c r="D21">
        <f t="shared" ref="D21:E21" si="0">COUNTIF(D2:D18,"&gt;=30")</f>
        <v>1</v>
      </c>
      <c r="E21">
        <f t="shared" si="0"/>
        <v>10</v>
      </c>
      <c r="F21">
        <f>COUNTIF(F2:F18,"&gt;=5")</f>
        <v>16</v>
      </c>
      <c r="G21">
        <f>COUNTIF(G2:G18,"&gt;=60")</f>
        <v>0</v>
      </c>
      <c r="H21">
        <f>COUNTIF(H2:H18,"&gt;=20")</f>
        <v>15</v>
      </c>
      <c r="I21">
        <f>COUNTIF(I2:I18,"&gt;=4")</f>
        <v>12</v>
      </c>
      <c r="J21">
        <f>COUNTIF(J2:J18,"&gt;=75")</f>
        <v>2</v>
      </c>
      <c r="K21">
        <f>COUNTIF(K2:K18,"&gt;=25")</f>
        <v>8</v>
      </c>
      <c r="L21" s="52">
        <f t="shared" ref="L21:L22" si="1">SUM(B21:K21)</f>
        <v>76</v>
      </c>
    </row>
    <row r="22" spans="1:13" ht="15.75" customHeight="1" x14ac:dyDescent="0.25">
      <c r="A22" s="1" t="s">
        <v>523</v>
      </c>
      <c r="B22">
        <f t="shared" ref="B22:K22" si="2">COUNTIF(B2:B18,"&gt;0")</f>
        <v>16</v>
      </c>
      <c r="C22">
        <f t="shared" si="2"/>
        <v>15</v>
      </c>
      <c r="D22">
        <f t="shared" si="2"/>
        <v>15</v>
      </c>
      <c r="E22">
        <f t="shared" si="2"/>
        <v>15</v>
      </c>
      <c r="F22">
        <f t="shared" si="2"/>
        <v>17</v>
      </c>
      <c r="G22">
        <f t="shared" si="2"/>
        <v>15</v>
      </c>
      <c r="H22">
        <f t="shared" si="2"/>
        <v>16</v>
      </c>
      <c r="I22">
        <f t="shared" si="2"/>
        <v>15</v>
      </c>
      <c r="J22">
        <f t="shared" si="2"/>
        <v>16</v>
      </c>
      <c r="K22">
        <f t="shared" si="2"/>
        <v>15</v>
      </c>
      <c r="L22" s="52">
        <f t="shared" si="1"/>
        <v>155</v>
      </c>
    </row>
    <row r="23" spans="1:13" ht="15.75" customHeight="1" x14ac:dyDescent="0.25">
      <c r="A23" s="1" t="s">
        <v>524</v>
      </c>
      <c r="B23" s="42">
        <f t="shared" ref="B23:L23" si="3">B21/B22</f>
        <v>0.5</v>
      </c>
      <c r="C23" s="42">
        <f t="shared" si="3"/>
        <v>0.26666666666666666</v>
      </c>
      <c r="D23" s="42">
        <f t="shared" si="3"/>
        <v>6.6666666666666666E-2</v>
      </c>
      <c r="E23" s="42">
        <f t="shared" si="3"/>
        <v>0.66666666666666663</v>
      </c>
      <c r="F23" s="42">
        <f t="shared" si="3"/>
        <v>0.94117647058823528</v>
      </c>
      <c r="G23" s="42">
        <f t="shared" si="3"/>
        <v>0</v>
      </c>
      <c r="H23" s="42">
        <f t="shared" si="3"/>
        <v>0.9375</v>
      </c>
      <c r="I23" s="42">
        <f t="shared" si="3"/>
        <v>0.8</v>
      </c>
      <c r="J23" s="42">
        <f t="shared" si="3"/>
        <v>0.125</v>
      </c>
      <c r="K23" s="42">
        <f t="shared" si="3"/>
        <v>0.53333333333333333</v>
      </c>
      <c r="L23" s="43">
        <f t="shared" si="3"/>
        <v>0.49032258064516127</v>
      </c>
    </row>
    <row r="24" spans="1:13" ht="15.75" customHeight="1" x14ac:dyDescent="0.25">
      <c r="A24" s="1" t="s">
        <v>525</v>
      </c>
      <c r="B24">
        <f>AVERAGEIF(B2:B18,"&gt;=25")</f>
        <v>31.875</v>
      </c>
      <c r="C24">
        <f>AVERAGEIF(C2:C18,"&gt;=12")</f>
        <v>16.25</v>
      </c>
      <c r="D24">
        <f t="shared" ref="D24:E24" si="4">AVERAGEIF(D2:D18,"&gt;=30")</f>
        <v>30</v>
      </c>
      <c r="E24">
        <f t="shared" si="4"/>
        <v>36.5</v>
      </c>
      <c r="F24">
        <f>AVERAGEIF(F2:F18,"&gt;=5")</f>
        <v>8.75</v>
      </c>
      <c r="H24">
        <f>AVERAGEIF(H2:H18,"&gt;=20")</f>
        <v>50</v>
      </c>
      <c r="I24">
        <f>AVERAGEIF(I2:I18,"&gt;=4")</f>
        <v>6.5</v>
      </c>
      <c r="J24">
        <f>AVERAGEIF(J2:J18,"&gt;=75")</f>
        <v>125</v>
      </c>
      <c r="K24">
        <f>AVERAGEIF(K2:K18,"&gt;=25")</f>
        <v>33.125</v>
      </c>
      <c r="L24" s="44">
        <f>AVERAGE(B24:F24,H24:K24)</f>
        <v>37.555555555555557</v>
      </c>
    </row>
    <row r="25" spans="1:13" ht="15.75" customHeight="1" x14ac:dyDescent="0.25">
      <c r="L25" s="45">
        <f>L24-L20</f>
        <v>8.9555555555555557</v>
      </c>
      <c r="M25" s="1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ColWidth="14.44140625" defaultRowHeight="15.75" customHeight="1" x14ac:dyDescent="0.25"/>
  <cols>
    <col min="1" max="1" width="17.88671875" customWidth="1"/>
  </cols>
  <sheetData>
    <row r="1" spans="1:13" ht="15.75" customHeight="1" x14ac:dyDescent="0.25">
      <c r="A1" s="46" t="s">
        <v>0</v>
      </c>
      <c r="B1" s="46" t="s">
        <v>547</v>
      </c>
      <c r="C1" s="46" t="s">
        <v>548</v>
      </c>
      <c r="D1" s="46" t="s">
        <v>549</v>
      </c>
      <c r="E1" s="46" t="s">
        <v>550</v>
      </c>
      <c r="F1" s="46" t="s">
        <v>551</v>
      </c>
      <c r="G1" s="46" t="s">
        <v>552</v>
      </c>
      <c r="H1" s="46" t="s">
        <v>553</v>
      </c>
      <c r="I1" s="46" t="s">
        <v>554</v>
      </c>
      <c r="J1" s="46" t="s">
        <v>555</v>
      </c>
      <c r="K1" s="46" t="s">
        <v>556</v>
      </c>
    </row>
    <row r="2" spans="1:13" ht="15.75" customHeight="1" x14ac:dyDescent="0.25">
      <c r="A2" s="35">
        <v>42344.880604004633</v>
      </c>
      <c r="B2" s="37"/>
      <c r="C2" s="38">
        <v>20</v>
      </c>
      <c r="D2" s="37"/>
      <c r="E2" s="37"/>
      <c r="F2" s="37"/>
      <c r="G2" s="37"/>
      <c r="H2" s="37"/>
      <c r="I2" s="37"/>
      <c r="J2" s="38">
        <v>20</v>
      </c>
      <c r="K2" s="38">
        <v>10</v>
      </c>
    </row>
    <row r="3" spans="1:13" ht="15.75" customHeight="1" x14ac:dyDescent="0.25">
      <c r="A3" s="35">
        <v>42344.897116747685</v>
      </c>
      <c r="B3" s="36">
        <v>10</v>
      </c>
      <c r="C3" s="36">
        <v>15</v>
      </c>
      <c r="D3" s="36">
        <v>100</v>
      </c>
      <c r="E3" s="36">
        <v>10</v>
      </c>
      <c r="F3" s="36">
        <v>5</v>
      </c>
      <c r="G3" s="36">
        <v>1</v>
      </c>
      <c r="H3" s="36">
        <v>3</v>
      </c>
      <c r="I3" s="37"/>
      <c r="J3" s="36">
        <v>10</v>
      </c>
      <c r="K3" s="36">
        <v>10</v>
      </c>
    </row>
    <row r="4" spans="1:13" ht="15.75" customHeight="1" x14ac:dyDescent="0.25">
      <c r="A4" s="35">
        <v>42344.9266096875</v>
      </c>
      <c r="B4" s="36">
        <v>50</v>
      </c>
      <c r="C4" s="36">
        <v>30</v>
      </c>
      <c r="D4" s="36">
        <v>1000</v>
      </c>
      <c r="E4" s="36">
        <v>60</v>
      </c>
      <c r="F4" s="36">
        <v>15</v>
      </c>
      <c r="G4" s="36">
        <v>5</v>
      </c>
      <c r="H4" s="36">
        <v>15</v>
      </c>
      <c r="I4" s="36">
        <v>20</v>
      </c>
      <c r="J4" s="36">
        <v>20</v>
      </c>
      <c r="K4" s="36">
        <v>30</v>
      </c>
    </row>
    <row r="5" spans="1:13" ht="15.75" customHeight="1" x14ac:dyDescent="0.25">
      <c r="A5" s="35">
        <v>42345.549151643514</v>
      </c>
      <c r="B5" s="36">
        <v>40</v>
      </c>
      <c r="C5" s="36">
        <v>25</v>
      </c>
      <c r="D5" s="36">
        <v>60</v>
      </c>
      <c r="E5" s="36">
        <v>40</v>
      </c>
      <c r="F5" s="36">
        <v>15</v>
      </c>
      <c r="G5" s="36">
        <v>5</v>
      </c>
      <c r="H5" s="36">
        <v>5</v>
      </c>
      <c r="I5" s="36">
        <v>10</v>
      </c>
      <c r="J5" s="36">
        <v>10</v>
      </c>
      <c r="K5" s="36">
        <v>15</v>
      </c>
    </row>
    <row r="6" spans="1:13" ht="15.75" customHeight="1" x14ac:dyDescent="0.25">
      <c r="A6" s="35">
        <v>42345.693828692129</v>
      </c>
      <c r="B6" s="37"/>
      <c r="C6" s="36">
        <v>40</v>
      </c>
      <c r="D6" s="36">
        <v>500</v>
      </c>
      <c r="E6" s="37"/>
      <c r="F6" s="36">
        <v>14</v>
      </c>
      <c r="G6" s="36">
        <v>5</v>
      </c>
      <c r="H6" s="37"/>
      <c r="I6" s="37"/>
      <c r="J6" s="37"/>
      <c r="K6" s="37"/>
    </row>
    <row r="7" spans="1:13" ht="15.75" customHeight="1" x14ac:dyDescent="0.25">
      <c r="A7" s="35">
        <v>42346.628458437495</v>
      </c>
      <c r="B7" s="36">
        <v>50</v>
      </c>
      <c r="C7" s="36">
        <v>30</v>
      </c>
      <c r="D7" s="36">
        <v>250</v>
      </c>
      <c r="E7" s="36">
        <v>30</v>
      </c>
      <c r="F7" s="36">
        <v>10</v>
      </c>
      <c r="G7" s="36">
        <v>5</v>
      </c>
      <c r="H7" s="36">
        <v>25</v>
      </c>
      <c r="I7" s="36">
        <v>10</v>
      </c>
      <c r="J7" s="36">
        <v>15</v>
      </c>
      <c r="K7" s="36">
        <v>25</v>
      </c>
    </row>
    <row r="8" spans="1:13" ht="15.75" customHeight="1" x14ac:dyDescent="0.25">
      <c r="A8" s="35">
        <v>42346.674835879632</v>
      </c>
      <c r="B8" s="38">
        <v>20</v>
      </c>
      <c r="C8" s="38">
        <v>40</v>
      </c>
      <c r="D8" s="38">
        <v>350</v>
      </c>
      <c r="E8" s="38">
        <v>40</v>
      </c>
      <c r="F8" s="38">
        <v>15</v>
      </c>
      <c r="G8" s="38">
        <v>5</v>
      </c>
      <c r="H8" s="38">
        <v>10</v>
      </c>
      <c r="I8" s="38">
        <v>15</v>
      </c>
      <c r="J8" s="38">
        <v>15</v>
      </c>
      <c r="K8" s="38">
        <v>40</v>
      </c>
    </row>
    <row r="9" spans="1:13" ht="15.75" customHeight="1" x14ac:dyDescent="0.25">
      <c r="A9" s="49">
        <v>42347.466118819444</v>
      </c>
      <c r="B9" s="46"/>
      <c r="C9" s="50">
        <v>30</v>
      </c>
      <c r="D9" s="50">
        <v>100</v>
      </c>
      <c r="E9" s="50">
        <v>50</v>
      </c>
      <c r="F9" s="50">
        <v>10</v>
      </c>
      <c r="G9" s="50">
        <v>5</v>
      </c>
      <c r="H9" s="46"/>
      <c r="I9" s="50">
        <v>15</v>
      </c>
      <c r="J9" s="50">
        <v>15</v>
      </c>
      <c r="K9" s="50">
        <v>20</v>
      </c>
    </row>
    <row r="11" spans="1:13" ht="15.75" customHeight="1" x14ac:dyDescent="0.25">
      <c r="A11" s="1" t="s">
        <v>521</v>
      </c>
      <c r="B11" s="36">
        <v>20</v>
      </c>
      <c r="C11" s="36">
        <v>10</v>
      </c>
      <c r="D11" s="36">
        <v>385</v>
      </c>
      <c r="E11" s="36">
        <v>35</v>
      </c>
      <c r="F11" s="36">
        <v>10</v>
      </c>
      <c r="G11" s="36">
        <v>5</v>
      </c>
      <c r="H11" s="36">
        <v>10</v>
      </c>
      <c r="I11" s="36">
        <v>15</v>
      </c>
      <c r="J11" s="36">
        <v>30</v>
      </c>
      <c r="K11" s="36">
        <v>10</v>
      </c>
      <c r="L11" s="53">
        <f>AVERAGE(B11:K11)</f>
        <v>53</v>
      </c>
    </row>
    <row r="12" spans="1:13" ht="15.75" customHeight="1" x14ac:dyDescent="0.25">
      <c r="A12" s="1" t="s">
        <v>522</v>
      </c>
      <c r="B12">
        <f>COUNTIF(B2:B9,"&gt;=20")</f>
        <v>4</v>
      </c>
      <c r="C12">
        <f>COUNTIF(C2:C9,"&gt;=10")</f>
        <v>8</v>
      </c>
      <c r="D12">
        <f>COUNTIF(D2:D9,"&gt;=385")</f>
        <v>2</v>
      </c>
      <c r="E12">
        <f>COUNTIF(E2:E9,"&gt;=35")</f>
        <v>4</v>
      </c>
      <c r="F12">
        <f>COUNTIF(F2:F9,"&gt;=10")</f>
        <v>6</v>
      </c>
      <c r="G12">
        <f>COUNTIF(G2:G9,"&gt;=5")</f>
        <v>6</v>
      </c>
      <c r="H12">
        <f>COUNTIF(H2:H9,"&gt;=10")</f>
        <v>3</v>
      </c>
      <c r="I12">
        <f>COUNTIF(I2:I9,"&gt;=15")</f>
        <v>3</v>
      </c>
      <c r="J12">
        <f>COUNTIF(J2:J9,"&gt;=30")</f>
        <v>0</v>
      </c>
      <c r="K12">
        <f>COUNTIF(K2:K9,"&gt;=10")</f>
        <v>7</v>
      </c>
      <c r="L12" s="53">
        <f t="shared" ref="L12:L13" si="0">SUM(B12:K12)</f>
        <v>43</v>
      </c>
    </row>
    <row r="13" spans="1:13" ht="15.75" customHeight="1" x14ac:dyDescent="0.25">
      <c r="A13" s="1" t="s">
        <v>523</v>
      </c>
      <c r="B13">
        <f t="shared" ref="B13:K13" si="1">COUNTIF(B2:B9,"&gt;0")</f>
        <v>5</v>
      </c>
      <c r="C13">
        <f t="shared" si="1"/>
        <v>8</v>
      </c>
      <c r="D13">
        <f t="shared" si="1"/>
        <v>7</v>
      </c>
      <c r="E13">
        <f t="shared" si="1"/>
        <v>6</v>
      </c>
      <c r="F13">
        <f t="shared" si="1"/>
        <v>7</v>
      </c>
      <c r="G13">
        <f t="shared" si="1"/>
        <v>7</v>
      </c>
      <c r="H13">
        <f t="shared" si="1"/>
        <v>5</v>
      </c>
      <c r="I13">
        <f t="shared" si="1"/>
        <v>5</v>
      </c>
      <c r="J13">
        <f t="shared" si="1"/>
        <v>7</v>
      </c>
      <c r="K13">
        <f t="shared" si="1"/>
        <v>7</v>
      </c>
      <c r="L13" s="53">
        <f t="shared" si="0"/>
        <v>64</v>
      </c>
    </row>
    <row r="14" spans="1:13" ht="15.75" customHeight="1" x14ac:dyDescent="0.25">
      <c r="A14" s="1" t="s">
        <v>524</v>
      </c>
      <c r="B14" s="42">
        <f t="shared" ref="B14:L14" si="2">B12/B13</f>
        <v>0.8</v>
      </c>
      <c r="C14" s="42">
        <f t="shared" si="2"/>
        <v>1</v>
      </c>
      <c r="D14" s="42">
        <f t="shared" si="2"/>
        <v>0.2857142857142857</v>
      </c>
      <c r="E14" s="42">
        <f t="shared" si="2"/>
        <v>0.66666666666666663</v>
      </c>
      <c r="F14" s="42">
        <f t="shared" si="2"/>
        <v>0.8571428571428571</v>
      </c>
      <c r="G14" s="42">
        <f t="shared" si="2"/>
        <v>0.8571428571428571</v>
      </c>
      <c r="H14" s="42">
        <f t="shared" si="2"/>
        <v>0.6</v>
      </c>
      <c r="I14" s="42">
        <f t="shared" si="2"/>
        <v>0.6</v>
      </c>
      <c r="J14" s="42">
        <f t="shared" si="2"/>
        <v>0</v>
      </c>
      <c r="K14" s="42">
        <f t="shared" si="2"/>
        <v>1</v>
      </c>
      <c r="L14" s="54">
        <f t="shared" si="2"/>
        <v>0.671875</v>
      </c>
    </row>
    <row r="15" spans="1:13" ht="15.75" customHeight="1" x14ac:dyDescent="0.25">
      <c r="A15" s="1" t="s">
        <v>525</v>
      </c>
      <c r="B15">
        <f>AVERAGEIF(B2:B9,"&gt;=20")</f>
        <v>40</v>
      </c>
      <c r="C15">
        <f>AVERAGEIF(C2:C9,"&gt;=10")</f>
        <v>28.75</v>
      </c>
      <c r="D15">
        <f>AVERAGEIF(D2:D9,"&gt;=385")</f>
        <v>750</v>
      </c>
      <c r="E15">
        <f>AVERAGEIF(E2:E9,"&gt;=35")</f>
        <v>47.5</v>
      </c>
      <c r="F15">
        <f>AVERAGEIF(F2:F9,"&gt;=10")</f>
        <v>13.166666666666666</v>
      </c>
      <c r="G15">
        <f>AVERAGEIF(G2:G9,"&gt;=5")</f>
        <v>5</v>
      </c>
      <c r="H15">
        <f>AVERAGEIF(H2:H9,"&gt;=10")</f>
        <v>16.666666666666668</v>
      </c>
      <c r="I15">
        <f>AVERAGEIF(I2:I9,"&gt;=15")</f>
        <v>16.666666666666668</v>
      </c>
      <c r="K15">
        <f>AVERAGEIF(K2:K9,"&gt;=10")</f>
        <v>21.428571428571427</v>
      </c>
      <c r="L15" s="55">
        <f>AVERAGE(B15:K15)</f>
        <v>104.35317460317459</v>
      </c>
    </row>
    <row r="16" spans="1:13" ht="15.75" customHeight="1" x14ac:dyDescent="0.25">
      <c r="L16" s="45">
        <f>L15-L11</f>
        <v>51.353174603174594</v>
      </c>
      <c r="M16" s="1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14.44140625" defaultRowHeight="15.75" customHeight="1" x14ac:dyDescent="0.25"/>
  <cols>
    <col min="1" max="1" width="17.88671875" customWidth="1"/>
  </cols>
  <sheetData>
    <row r="1" spans="1:11" ht="15.75" customHeight="1" x14ac:dyDescent="0.25">
      <c r="A1" s="37" t="s">
        <v>0</v>
      </c>
      <c r="B1" s="37" t="s">
        <v>557</v>
      </c>
      <c r="C1" s="37" t="s">
        <v>558</v>
      </c>
      <c r="D1" s="37" t="s">
        <v>559</v>
      </c>
      <c r="E1" s="37" t="s">
        <v>560</v>
      </c>
      <c r="F1" s="37" t="s">
        <v>551</v>
      </c>
      <c r="G1" s="37" t="s">
        <v>561</v>
      </c>
      <c r="H1" s="37" t="s">
        <v>562</v>
      </c>
      <c r="I1" s="37" t="s">
        <v>563</v>
      </c>
      <c r="J1" s="37" t="s">
        <v>564</v>
      </c>
      <c r="K1" s="37" t="s">
        <v>565</v>
      </c>
    </row>
    <row r="2" spans="1:11" ht="15.75" customHeight="1" x14ac:dyDescent="0.25">
      <c r="A2" s="35">
        <v>42344.881564675925</v>
      </c>
      <c r="B2" s="38">
        <v>60</v>
      </c>
      <c r="C2" s="37"/>
      <c r="D2" s="38">
        <v>30</v>
      </c>
      <c r="E2" s="37"/>
      <c r="F2" s="37"/>
      <c r="G2" s="37"/>
      <c r="H2" s="37"/>
      <c r="I2" s="38">
        <v>15</v>
      </c>
      <c r="J2" s="37"/>
      <c r="K2" s="38">
        <v>10</v>
      </c>
    </row>
    <row r="3" spans="1:11" ht="15.75" customHeight="1" x14ac:dyDescent="0.25">
      <c r="A3" s="35">
        <v>42344.898633078701</v>
      </c>
      <c r="B3" s="36">
        <v>160</v>
      </c>
      <c r="C3" s="36">
        <v>60</v>
      </c>
      <c r="D3" s="36">
        <v>40</v>
      </c>
      <c r="E3" s="36">
        <v>20</v>
      </c>
      <c r="F3" s="36">
        <v>20</v>
      </c>
      <c r="G3" s="36">
        <v>2</v>
      </c>
      <c r="H3" s="36">
        <v>10</v>
      </c>
      <c r="I3" s="36">
        <v>10</v>
      </c>
      <c r="J3" s="36">
        <v>10</v>
      </c>
      <c r="K3" s="36">
        <v>5</v>
      </c>
    </row>
    <row r="4" spans="1:11" ht="15.75" customHeight="1" x14ac:dyDescent="0.25">
      <c r="A4" s="35">
        <v>42344.927276134258</v>
      </c>
      <c r="B4" s="36">
        <v>200</v>
      </c>
      <c r="C4" s="36">
        <v>40</v>
      </c>
      <c r="D4" s="36">
        <v>20</v>
      </c>
      <c r="E4" s="36">
        <v>10</v>
      </c>
      <c r="F4" s="36">
        <v>15</v>
      </c>
      <c r="G4" s="36">
        <v>10</v>
      </c>
      <c r="H4" s="36">
        <v>25</v>
      </c>
      <c r="I4" s="36">
        <v>10</v>
      </c>
      <c r="J4" s="36">
        <v>15</v>
      </c>
      <c r="K4" s="36">
        <v>15</v>
      </c>
    </row>
    <row r="5" spans="1:11" ht="15.75" customHeight="1" x14ac:dyDescent="0.25">
      <c r="A5" s="35">
        <v>42345.549815231483</v>
      </c>
      <c r="B5" s="36">
        <v>100</v>
      </c>
      <c r="C5" s="36">
        <v>30</v>
      </c>
      <c r="D5" s="36">
        <v>35</v>
      </c>
      <c r="E5" s="36">
        <v>15</v>
      </c>
      <c r="F5" s="36">
        <v>15</v>
      </c>
      <c r="G5" s="36">
        <v>5</v>
      </c>
      <c r="H5" s="36">
        <v>15</v>
      </c>
      <c r="I5" s="36">
        <v>20</v>
      </c>
      <c r="J5" s="36">
        <v>15</v>
      </c>
      <c r="K5" s="36">
        <v>20</v>
      </c>
    </row>
    <row r="6" spans="1:11" ht="15.75" customHeight="1" x14ac:dyDescent="0.25">
      <c r="A6" s="35">
        <v>42345.694685057868</v>
      </c>
      <c r="B6" s="37"/>
      <c r="C6" s="36">
        <v>65</v>
      </c>
      <c r="D6" s="36">
        <v>40</v>
      </c>
      <c r="E6" s="36">
        <v>10</v>
      </c>
      <c r="F6" s="37"/>
      <c r="G6" s="36">
        <v>5</v>
      </c>
      <c r="H6" s="37"/>
      <c r="I6" s="36">
        <v>15</v>
      </c>
      <c r="J6" s="36">
        <v>40</v>
      </c>
      <c r="K6" s="37"/>
    </row>
    <row r="7" spans="1:11" ht="15.75" customHeight="1" x14ac:dyDescent="0.25">
      <c r="A7" s="35">
        <v>42346.604226006944</v>
      </c>
      <c r="B7" s="36">
        <v>70</v>
      </c>
      <c r="C7" s="36">
        <v>30</v>
      </c>
      <c r="D7" s="47">
        <v>35</v>
      </c>
      <c r="E7" s="36">
        <v>20</v>
      </c>
      <c r="F7" s="36">
        <v>40</v>
      </c>
      <c r="G7" s="47">
        <v>5</v>
      </c>
      <c r="H7" s="47">
        <v>15</v>
      </c>
      <c r="I7" s="47">
        <v>25</v>
      </c>
      <c r="J7" s="47">
        <v>15</v>
      </c>
      <c r="K7" s="47">
        <v>10</v>
      </c>
    </row>
    <row r="8" spans="1:11" ht="15.75" customHeight="1" x14ac:dyDescent="0.25">
      <c r="A8" s="35">
        <v>42346.605010763888</v>
      </c>
      <c r="B8" s="36">
        <v>200</v>
      </c>
      <c r="C8" s="36">
        <v>50</v>
      </c>
      <c r="D8" s="36">
        <v>50</v>
      </c>
      <c r="E8" s="37"/>
      <c r="F8" s="36">
        <v>10</v>
      </c>
      <c r="G8" s="37"/>
      <c r="H8" s="36">
        <v>5</v>
      </c>
      <c r="I8" s="37"/>
      <c r="J8" s="36">
        <v>20</v>
      </c>
      <c r="K8" s="36">
        <v>10</v>
      </c>
    </row>
    <row r="9" spans="1:11" ht="15.75" customHeight="1" x14ac:dyDescent="0.25">
      <c r="A9" s="35">
        <v>42346.605173344906</v>
      </c>
      <c r="B9" s="36">
        <v>100</v>
      </c>
      <c r="C9" s="37"/>
      <c r="D9" s="36">
        <v>40</v>
      </c>
      <c r="E9" s="37"/>
      <c r="F9" s="36">
        <v>30</v>
      </c>
      <c r="G9" s="37"/>
      <c r="H9" s="36">
        <v>20</v>
      </c>
      <c r="I9" s="36">
        <v>5</v>
      </c>
      <c r="J9" s="37"/>
      <c r="K9" s="36">
        <v>10</v>
      </c>
    </row>
    <row r="10" spans="1:11" ht="15.75" customHeight="1" x14ac:dyDescent="0.25">
      <c r="A10" s="35">
        <v>42346.606793402781</v>
      </c>
      <c r="B10" s="38">
        <v>60</v>
      </c>
      <c r="C10" s="38">
        <v>15</v>
      </c>
      <c r="D10" s="38">
        <v>40</v>
      </c>
      <c r="E10" s="38">
        <v>5</v>
      </c>
      <c r="F10" s="38">
        <v>25</v>
      </c>
      <c r="G10" s="38">
        <v>10</v>
      </c>
      <c r="H10" s="38">
        <v>10</v>
      </c>
      <c r="I10" s="38">
        <v>20</v>
      </c>
      <c r="J10" s="38">
        <v>10</v>
      </c>
      <c r="K10" s="38">
        <v>15</v>
      </c>
    </row>
    <row r="11" spans="1:11" ht="15.75" customHeight="1" x14ac:dyDescent="0.25">
      <c r="A11" s="35">
        <v>42346.607030879633</v>
      </c>
      <c r="B11" s="36">
        <v>100</v>
      </c>
      <c r="C11" s="36">
        <v>50</v>
      </c>
      <c r="D11" s="36">
        <v>30</v>
      </c>
      <c r="E11" s="36">
        <v>5</v>
      </c>
      <c r="F11" s="36">
        <v>10</v>
      </c>
      <c r="G11" s="36">
        <v>2</v>
      </c>
      <c r="H11" s="36">
        <v>15</v>
      </c>
      <c r="I11" s="36">
        <v>20</v>
      </c>
      <c r="J11" s="36">
        <v>20</v>
      </c>
      <c r="K11" s="36">
        <v>10</v>
      </c>
    </row>
    <row r="12" spans="1:11" ht="15.75" customHeight="1" x14ac:dyDescent="0.25">
      <c r="A12" s="35">
        <v>42346.617892685186</v>
      </c>
      <c r="B12" s="36">
        <v>100</v>
      </c>
      <c r="C12" s="36">
        <v>40</v>
      </c>
      <c r="D12" s="36">
        <v>40</v>
      </c>
      <c r="E12" s="36">
        <v>5</v>
      </c>
      <c r="F12" s="36">
        <v>20</v>
      </c>
      <c r="G12" s="36">
        <v>3</v>
      </c>
      <c r="H12" s="36">
        <v>10</v>
      </c>
      <c r="I12" s="36">
        <v>5</v>
      </c>
      <c r="J12" s="36">
        <v>30</v>
      </c>
      <c r="K12" s="36">
        <v>20</v>
      </c>
    </row>
    <row r="13" spans="1:11" ht="15.75" customHeight="1" x14ac:dyDescent="0.25">
      <c r="A13" s="35">
        <v>42346.624985775459</v>
      </c>
      <c r="B13" s="36">
        <v>70</v>
      </c>
      <c r="C13" s="36">
        <v>12</v>
      </c>
      <c r="D13" s="36">
        <v>25</v>
      </c>
      <c r="E13" s="36">
        <v>10</v>
      </c>
      <c r="F13" s="36">
        <v>12</v>
      </c>
      <c r="G13" s="36">
        <v>6</v>
      </c>
      <c r="H13" s="36">
        <v>18</v>
      </c>
      <c r="I13" s="36">
        <v>25</v>
      </c>
      <c r="J13" s="36">
        <v>20</v>
      </c>
      <c r="K13" s="36">
        <v>30</v>
      </c>
    </row>
    <row r="14" spans="1:11" ht="15.75" customHeight="1" x14ac:dyDescent="0.25">
      <c r="A14" s="35">
        <v>42346.666866874999</v>
      </c>
      <c r="B14" s="38">
        <v>80</v>
      </c>
      <c r="C14" s="38">
        <v>30</v>
      </c>
      <c r="D14" s="38">
        <v>20</v>
      </c>
      <c r="E14" s="38">
        <v>10</v>
      </c>
      <c r="F14" s="38">
        <v>25</v>
      </c>
      <c r="G14" s="38">
        <v>4</v>
      </c>
      <c r="H14" s="38">
        <v>50</v>
      </c>
      <c r="I14" s="38">
        <v>10</v>
      </c>
      <c r="J14" s="38">
        <v>20</v>
      </c>
      <c r="K14" s="38">
        <v>30</v>
      </c>
    </row>
    <row r="15" spans="1:11" ht="15.75" customHeight="1" x14ac:dyDescent="0.25">
      <c r="A15" s="49">
        <v>42347.462955613424</v>
      </c>
      <c r="B15" s="50">
        <v>60</v>
      </c>
      <c r="C15" s="50">
        <v>60</v>
      </c>
      <c r="D15" s="50">
        <v>80</v>
      </c>
      <c r="E15" s="50">
        <v>10</v>
      </c>
      <c r="F15" s="50">
        <v>15</v>
      </c>
      <c r="G15" s="50">
        <v>2</v>
      </c>
      <c r="H15" s="50">
        <v>5</v>
      </c>
      <c r="I15" s="50">
        <v>5</v>
      </c>
      <c r="J15" s="50">
        <v>10</v>
      </c>
      <c r="K15" s="50">
        <v>5</v>
      </c>
    </row>
    <row r="17" spans="1:13" ht="15.75" customHeight="1" x14ac:dyDescent="0.25">
      <c r="A17" s="1" t="s">
        <v>521</v>
      </c>
      <c r="B17" s="36">
        <v>130</v>
      </c>
      <c r="C17" s="36">
        <v>20</v>
      </c>
      <c r="D17" s="36">
        <v>40</v>
      </c>
      <c r="E17" s="36">
        <v>15</v>
      </c>
      <c r="F17" s="36">
        <v>10</v>
      </c>
      <c r="G17" s="36">
        <v>4</v>
      </c>
      <c r="H17" s="36">
        <v>10</v>
      </c>
      <c r="I17" s="36">
        <v>35</v>
      </c>
      <c r="J17" s="36">
        <v>20</v>
      </c>
      <c r="K17" s="36">
        <v>10</v>
      </c>
      <c r="L17" s="53">
        <f>AVERAGE(B17:K17)</f>
        <v>29.4</v>
      </c>
    </row>
    <row r="18" spans="1:13" ht="15.75" customHeight="1" x14ac:dyDescent="0.25">
      <c r="A18" s="1" t="s">
        <v>522</v>
      </c>
      <c r="B18">
        <f>COUNTIF(B2:B15,"&gt;=130")</f>
        <v>3</v>
      </c>
      <c r="C18">
        <f>COUNTIF(C2:C15,"&gt;=20")</f>
        <v>10</v>
      </c>
      <c r="D18">
        <f>COUNTIF(D2:D15,"&gt;=40")</f>
        <v>7</v>
      </c>
      <c r="E18">
        <f>COUNTIF(E2:E15,"&gt;=15")</f>
        <v>3</v>
      </c>
      <c r="F18">
        <f>COUNTIF(F2:F15,"&gt;=10")</f>
        <v>12</v>
      </c>
      <c r="G18">
        <f>COUNTIF(G2:G15,"&gt;=4")</f>
        <v>7</v>
      </c>
      <c r="H18">
        <f>COUNTIF(H2:H15,"&gt;=10")</f>
        <v>10</v>
      </c>
      <c r="I18">
        <f>COUNTIF(I2:I15,"&gt;=35")</f>
        <v>0</v>
      </c>
      <c r="J18">
        <f>COUNTIF(J2:J15,"&gt;=20")</f>
        <v>6</v>
      </c>
      <c r="K18">
        <f>COUNTIF(K2:K15,"&gt;=10")</f>
        <v>11</v>
      </c>
      <c r="L18" s="53">
        <f t="shared" ref="L18:L19" si="0">SUM(B18:K18)</f>
        <v>69</v>
      </c>
    </row>
    <row r="19" spans="1:13" ht="15.75" customHeight="1" x14ac:dyDescent="0.25">
      <c r="A19" s="1" t="s">
        <v>523</v>
      </c>
      <c r="B19">
        <f t="shared" ref="B19:K19" si="1">COUNTIF(B2:B15,"&gt;0")</f>
        <v>13</v>
      </c>
      <c r="C19">
        <f t="shared" si="1"/>
        <v>12</v>
      </c>
      <c r="D19">
        <f t="shared" si="1"/>
        <v>14</v>
      </c>
      <c r="E19">
        <f t="shared" si="1"/>
        <v>11</v>
      </c>
      <c r="F19">
        <f t="shared" si="1"/>
        <v>12</v>
      </c>
      <c r="G19">
        <f t="shared" si="1"/>
        <v>11</v>
      </c>
      <c r="H19">
        <f t="shared" si="1"/>
        <v>12</v>
      </c>
      <c r="I19">
        <f t="shared" si="1"/>
        <v>13</v>
      </c>
      <c r="J19">
        <f t="shared" si="1"/>
        <v>12</v>
      </c>
      <c r="K19">
        <f t="shared" si="1"/>
        <v>13</v>
      </c>
      <c r="L19" s="53">
        <f t="shared" si="0"/>
        <v>123</v>
      </c>
    </row>
    <row r="20" spans="1:13" ht="15.75" customHeight="1" x14ac:dyDescent="0.25">
      <c r="A20" s="1" t="s">
        <v>524</v>
      </c>
      <c r="B20" s="42">
        <f t="shared" ref="B20:L20" si="2">B18/B19</f>
        <v>0.23076923076923078</v>
      </c>
      <c r="C20" s="42">
        <f t="shared" si="2"/>
        <v>0.83333333333333337</v>
      </c>
      <c r="D20" s="42">
        <f t="shared" si="2"/>
        <v>0.5</v>
      </c>
      <c r="E20" s="42">
        <f t="shared" si="2"/>
        <v>0.27272727272727271</v>
      </c>
      <c r="F20" s="42">
        <f t="shared" si="2"/>
        <v>1</v>
      </c>
      <c r="G20" s="42">
        <f t="shared" si="2"/>
        <v>0.63636363636363635</v>
      </c>
      <c r="H20" s="42">
        <f t="shared" si="2"/>
        <v>0.83333333333333337</v>
      </c>
      <c r="I20" s="42">
        <f t="shared" si="2"/>
        <v>0</v>
      </c>
      <c r="J20" s="42">
        <f t="shared" si="2"/>
        <v>0.5</v>
      </c>
      <c r="K20" s="42">
        <f t="shared" si="2"/>
        <v>0.84615384615384615</v>
      </c>
      <c r="L20" s="54">
        <f t="shared" si="2"/>
        <v>0.56097560975609762</v>
      </c>
    </row>
    <row r="21" spans="1:13" ht="15.75" customHeight="1" x14ac:dyDescent="0.25">
      <c r="A21" s="1" t="s">
        <v>525</v>
      </c>
      <c r="B21" s="56">
        <f>AVERAGEIF(B2:B15,"&gt;=130")</f>
        <v>186.66666666666666</v>
      </c>
      <c r="C21" s="56">
        <f>AVERAGEIF(C2:C15,"&gt;=20")</f>
        <v>45.5</v>
      </c>
      <c r="D21" s="56">
        <f>AVERAGEIF(D2:D15,"&gt;=40")</f>
        <v>47.142857142857146</v>
      </c>
      <c r="E21" s="56">
        <f>AVERAGEIF(E2:E15,"&gt;=15")</f>
        <v>18.333333333333332</v>
      </c>
      <c r="F21" s="56">
        <f>AVERAGEIF(F2:F15,"&gt;=10")</f>
        <v>19.75</v>
      </c>
      <c r="G21" s="56">
        <f>AVERAGEIF(G2:G15,"&gt;=4")</f>
        <v>6.4285714285714288</v>
      </c>
      <c r="H21" s="56">
        <f>AVERAGEIF(H2:H15,"&gt;=10")</f>
        <v>18.8</v>
      </c>
      <c r="I21" s="56"/>
      <c r="J21" s="56">
        <f>AVERAGEIF(J2:J15,"&gt;=20")</f>
        <v>25</v>
      </c>
      <c r="K21" s="56">
        <f>AVERAGEIF(K2:K15,"&gt;=10")</f>
        <v>16.363636363636363</v>
      </c>
      <c r="L21" s="55">
        <f>AVERAGE(B21:K21)</f>
        <v>42.665007215007215</v>
      </c>
    </row>
    <row r="22" spans="1:13" ht="15.75" customHeight="1" x14ac:dyDescent="0.25">
      <c r="L22" s="45">
        <f>L21-L17</f>
        <v>13.265007215007216</v>
      </c>
      <c r="M22" s="1" t="s">
        <v>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14.44140625" defaultRowHeight="15.75" customHeight="1" x14ac:dyDescent="0.25"/>
  <cols>
    <col min="1" max="1" width="18" customWidth="1"/>
  </cols>
  <sheetData>
    <row r="1" spans="1:13" ht="15.75" customHeight="1" x14ac:dyDescent="0.25">
      <c r="A1" s="37" t="s">
        <v>0</v>
      </c>
      <c r="B1" s="34" t="s">
        <v>567</v>
      </c>
      <c r="C1" s="34" t="s">
        <v>568</v>
      </c>
      <c r="D1" s="57" t="s">
        <v>569</v>
      </c>
      <c r="E1" s="34" t="s">
        <v>570</v>
      </c>
      <c r="F1" s="34" t="s">
        <v>571</v>
      </c>
      <c r="G1" s="34" t="s">
        <v>572</v>
      </c>
      <c r="H1" s="34" t="s">
        <v>573</v>
      </c>
      <c r="I1" s="34" t="s">
        <v>574</v>
      </c>
      <c r="J1" s="34" t="s">
        <v>575</v>
      </c>
      <c r="K1" s="34" t="s">
        <v>576</v>
      </c>
    </row>
    <row r="2" spans="1:13" ht="15.75" customHeight="1" x14ac:dyDescent="0.25">
      <c r="A2" s="35">
        <v>42346.626035486115</v>
      </c>
      <c r="B2" s="36">
        <v>150</v>
      </c>
      <c r="C2" s="36">
        <v>10</v>
      </c>
      <c r="D2" s="36">
        <v>30</v>
      </c>
      <c r="E2" s="36">
        <v>14</v>
      </c>
      <c r="F2" s="36">
        <v>10</v>
      </c>
      <c r="G2" s="36">
        <v>35</v>
      </c>
      <c r="H2" s="36">
        <v>25</v>
      </c>
      <c r="I2" s="36">
        <v>45</v>
      </c>
      <c r="J2" s="36">
        <v>25</v>
      </c>
      <c r="K2" s="36">
        <v>5</v>
      </c>
    </row>
    <row r="3" spans="1:13" ht="15.75" customHeight="1" x14ac:dyDescent="0.25">
      <c r="A3" s="35">
        <v>42346.672816238424</v>
      </c>
      <c r="B3" s="38">
        <v>350</v>
      </c>
      <c r="C3" s="38">
        <v>10</v>
      </c>
      <c r="D3" s="38">
        <v>35</v>
      </c>
      <c r="E3" s="38">
        <v>15</v>
      </c>
      <c r="F3" s="38">
        <v>15</v>
      </c>
      <c r="G3" s="38">
        <v>100</v>
      </c>
      <c r="H3" s="38">
        <v>100</v>
      </c>
      <c r="I3" s="38">
        <v>40</v>
      </c>
      <c r="J3" s="38">
        <v>5</v>
      </c>
      <c r="K3" s="38">
        <v>50</v>
      </c>
    </row>
    <row r="4" spans="1:13" ht="15.75" customHeight="1" x14ac:dyDescent="0.25">
      <c r="A4" s="35">
        <v>42347.463921180555</v>
      </c>
      <c r="B4" s="37"/>
      <c r="C4" s="36">
        <v>10</v>
      </c>
      <c r="D4" s="36">
        <v>40</v>
      </c>
      <c r="E4" s="36">
        <v>15</v>
      </c>
      <c r="F4" s="36">
        <v>15</v>
      </c>
      <c r="G4" s="37"/>
      <c r="H4" s="36">
        <v>60</v>
      </c>
      <c r="I4" s="36">
        <v>20</v>
      </c>
      <c r="J4" s="36">
        <v>30</v>
      </c>
      <c r="K4" s="36">
        <v>15</v>
      </c>
    </row>
    <row r="5" spans="1:13" ht="15.75" customHeight="1" x14ac:dyDescent="0.25">
      <c r="A5" s="49">
        <v>42348.662768124996</v>
      </c>
      <c r="B5" s="50">
        <v>200</v>
      </c>
      <c r="C5" s="50">
        <v>25</v>
      </c>
      <c r="D5" s="50">
        <v>75</v>
      </c>
      <c r="E5" s="50">
        <v>20</v>
      </c>
      <c r="F5" s="50">
        <v>15</v>
      </c>
      <c r="G5" s="50">
        <v>50</v>
      </c>
      <c r="H5" s="50">
        <v>350</v>
      </c>
      <c r="I5" s="50">
        <v>60</v>
      </c>
      <c r="J5" s="50">
        <v>60</v>
      </c>
      <c r="K5" s="50">
        <v>20</v>
      </c>
    </row>
    <row r="7" spans="1:13" ht="15.75" customHeight="1" x14ac:dyDescent="0.25">
      <c r="A7" s="1" t="s">
        <v>521</v>
      </c>
      <c r="B7" s="36">
        <v>150</v>
      </c>
      <c r="C7" s="36">
        <v>35</v>
      </c>
      <c r="D7" s="36">
        <v>50</v>
      </c>
      <c r="E7" s="36">
        <v>7</v>
      </c>
      <c r="F7" s="36">
        <v>35</v>
      </c>
      <c r="G7" s="36">
        <v>50</v>
      </c>
      <c r="H7" s="36">
        <v>100</v>
      </c>
      <c r="I7" s="36">
        <v>25</v>
      </c>
      <c r="J7" s="36">
        <v>5</v>
      </c>
      <c r="K7" s="36">
        <v>15</v>
      </c>
      <c r="L7" s="53">
        <f>AVERAGE(B7:K7)</f>
        <v>47.2</v>
      </c>
    </row>
    <row r="8" spans="1:13" ht="15.75" customHeight="1" x14ac:dyDescent="0.25">
      <c r="A8" s="1" t="s">
        <v>522</v>
      </c>
      <c r="B8">
        <f>COUNTIF(B2:B5,"&gt;=150")</f>
        <v>3</v>
      </c>
      <c r="C8">
        <f>COUNTIF(C2:C5,"&gt;=35")</f>
        <v>0</v>
      </c>
      <c r="D8">
        <f>COUNTIF(D2:D5,"&gt;=50")</f>
        <v>1</v>
      </c>
      <c r="E8">
        <f>COUNTIF(E2:E5,"&gt;=7")</f>
        <v>4</v>
      </c>
      <c r="F8">
        <f>COUNTIF(F2:F5,"&gt;=35")</f>
        <v>0</v>
      </c>
      <c r="G8">
        <f>COUNTIF(G2:G5,"&gt;=50")</f>
        <v>2</v>
      </c>
      <c r="H8">
        <f>COUNTIF(H2:H5,"&gt;=100")</f>
        <v>2</v>
      </c>
      <c r="I8">
        <f>COUNTIF(I2:I5,"&gt;=25")</f>
        <v>3</v>
      </c>
      <c r="J8">
        <f>COUNTIF(J2:J5,"&gt;=5")</f>
        <v>4</v>
      </c>
      <c r="K8">
        <f>COUNTIF(K2:K5,"&gt;=15")</f>
        <v>3</v>
      </c>
      <c r="L8" s="53">
        <f t="shared" ref="L8:L9" si="0">SUM(B8:K8)</f>
        <v>22</v>
      </c>
    </row>
    <row r="9" spans="1:13" ht="15.75" customHeight="1" x14ac:dyDescent="0.25">
      <c r="A9" s="1" t="s">
        <v>523</v>
      </c>
      <c r="B9">
        <f t="shared" ref="B9:K9" si="1">COUNTIF(B2:B5,"&gt;0")</f>
        <v>3</v>
      </c>
      <c r="C9">
        <f t="shared" si="1"/>
        <v>4</v>
      </c>
      <c r="D9">
        <f t="shared" si="1"/>
        <v>4</v>
      </c>
      <c r="E9">
        <f t="shared" si="1"/>
        <v>4</v>
      </c>
      <c r="F9">
        <f t="shared" si="1"/>
        <v>4</v>
      </c>
      <c r="G9">
        <f t="shared" si="1"/>
        <v>3</v>
      </c>
      <c r="H9">
        <f t="shared" si="1"/>
        <v>4</v>
      </c>
      <c r="I9">
        <f t="shared" si="1"/>
        <v>4</v>
      </c>
      <c r="J9">
        <f t="shared" si="1"/>
        <v>4</v>
      </c>
      <c r="K9">
        <f t="shared" si="1"/>
        <v>4</v>
      </c>
      <c r="L9" s="53">
        <f t="shared" si="0"/>
        <v>38</v>
      </c>
    </row>
    <row r="10" spans="1:13" ht="15.75" customHeight="1" x14ac:dyDescent="0.25">
      <c r="A10" s="1" t="s">
        <v>524</v>
      </c>
      <c r="B10" s="42">
        <f t="shared" ref="B10:L10" si="2">B8/B9</f>
        <v>1</v>
      </c>
      <c r="C10" s="42">
        <f t="shared" si="2"/>
        <v>0</v>
      </c>
      <c r="D10" s="42">
        <f t="shared" si="2"/>
        <v>0.25</v>
      </c>
      <c r="E10" s="42">
        <f t="shared" si="2"/>
        <v>1</v>
      </c>
      <c r="F10" s="42">
        <f t="shared" si="2"/>
        <v>0</v>
      </c>
      <c r="G10" s="42">
        <f t="shared" si="2"/>
        <v>0.66666666666666663</v>
      </c>
      <c r="H10" s="42">
        <f t="shared" si="2"/>
        <v>0.5</v>
      </c>
      <c r="I10" s="42">
        <f t="shared" si="2"/>
        <v>0.75</v>
      </c>
      <c r="J10" s="42">
        <f t="shared" si="2"/>
        <v>1</v>
      </c>
      <c r="K10" s="42">
        <f t="shared" si="2"/>
        <v>0.75</v>
      </c>
      <c r="L10" s="54">
        <f t="shared" si="2"/>
        <v>0.57894736842105265</v>
      </c>
    </row>
    <row r="11" spans="1:13" ht="15.75" customHeight="1" x14ac:dyDescent="0.25">
      <c r="A11" s="1" t="s">
        <v>525</v>
      </c>
      <c r="B11" s="56">
        <f>AVERAGEIF(B2:B5,"&gt;=150")</f>
        <v>233.33333333333334</v>
      </c>
      <c r="C11" s="56"/>
      <c r="D11" s="56">
        <f>AVERAGEIF(D2:D5,"&gt;=50")</f>
        <v>75</v>
      </c>
      <c r="E11" s="56">
        <f>AVERAGEIF(E2:E5,"&gt;=7")</f>
        <v>16</v>
      </c>
      <c r="F11" s="56"/>
      <c r="G11" s="56">
        <f>AVERAGEIF(G2:G5,"&gt;=50")</f>
        <v>75</v>
      </c>
      <c r="H11" s="56">
        <f>AVERAGEIF(H2:H5,"&gt;=100")</f>
        <v>225</v>
      </c>
      <c r="I11" s="56">
        <f>AVERAGEIF(I2:I5,"&gt;=25")</f>
        <v>48.333333333333336</v>
      </c>
      <c r="J11" s="56">
        <f>AVERAGEIF(J2:J5,"&gt;=5")</f>
        <v>30</v>
      </c>
      <c r="K11" s="56">
        <f>AVERAGEIF(K2:K5,"&gt;=15")</f>
        <v>28.333333333333332</v>
      </c>
      <c r="L11" s="55">
        <f>AVERAGE(B11:K11)</f>
        <v>91.375000000000014</v>
      </c>
    </row>
    <row r="12" spans="1:13" ht="15.75" customHeight="1" x14ac:dyDescent="0.25">
      <c r="L12" s="45">
        <f>L11-L7</f>
        <v>44.175000000000011</v>
      </c>
      <c r="M12" s="1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tests</vt:lpstr>
      <vt:lpstr>Matching test1</vt:lpstr>
      <vt:lpstr>Matching test2</vt:lpstr>
      <vt:lpstr>Matching test3</vt:lpstr>
      <vt:lpstr>Matching test4</vt:lpstr>
      <vt:lpstr>Matching test5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Austin</dc:creator>
  <cp:lastModifiedBy>user</cp:lastModifiedBy>
  <dcterms:created xsi:type="dcterms:W3CDTF">2016-07-06T23:19:15Z</dcterms:created>
  <dcterms:modified xsi:type="dcterms:W3CDTF">2016-07-06T23:33:13Z</dcterms:modified>
</cp:coreProperties>
</file>