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0" documentId="13_ncr:1_{0CD19FCC-D9C4-47C9-BD3D-C0CA41C8DC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D44" i="1"/>
  <c r="C44" i="1"/>
  <c r="B44" i="1"/>
  <c r="D43" i="1"/>
  <c r="C43" i="1"/>
  <c r="D42" i="1"/>
  <c r="C42" i="1"/>
  <c r="B43" i="1"/>
  <c r="B42" i="1"/>
  <c r="E35" i="1"/>
  <c r="E43" i="1" s="1"/>
  <c r="E34" i="1"/>
  <c r="E42" i="1" s="1"/>
  <c r="E44" i="1" s="1"/>
  <c r="B35" i="1"/>
  <c r="B34" i="1"/>
  <c r="D35" i="1"/>
  <c r="D34" i="1"/>
  <c r="C35" i="1"/>
  <c r="C3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J34" i="1"/>
  <c r="J33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<sst xmlns="http://schemas.openxmlformats.org/spreadsheetml/2006/main" count="92" uniqueCount="55">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</sst>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9" formatCode="_-* #,##0.00\ [$€-81D]_-;\-* #,##0.00\ [$€-81D]_-;_-* &quot;-&quot;??\ [$€-81D]_-;_-@_-"/>
    <numFmt numFmtId="171" formatCode="0.00;[Red]0.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Fill="1" applyBorder="1" applyAlignment="1">
      <alignment vertical="top"/>
    </xf>
    <xf numFmtId="0" fontId="5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3" xfId="0" applyFont="1" applyFill="1" applyBorder="1"/>
    <xf numFmtId="0" fontId="4" fillId="0" borderId="0" xfId="0" applyFont="1" applyBorder="1"/>
    <xf numFmtId="0" fontId="5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5" fillId="6" borderId="8" xfId="0" applyNumberFormat="1" applyFont="1" applyFill="1" applyBorder="1"/>
    <xf numFmtId="0" fontId="5" fillId="7" borderId="19" xfId="0" applyFont="1" applyFill="1" applyBorder="1"/>
    <xf numFmtId="0" fontId="5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1" fillId="2" borderId="11" xfId="0" applyFont="1" applyFill="1" applyBorder="1" applyAlignment="1">
      <alignment horizontal="left" vertical="top"/>
    </xf>
    <xf numFmtId="166" fontId="5" fillId="4" borderId="16" xfId="0" applyNumberFormat="1" applyFont="1" applyFill="1" applyBorder="1"/>
    <xf numFmtId="169" fontId="5" fillId="4" borderId="8" xfId="0" applyNumberFormat="1" applyFont="1" applyFill="1" applyBorder="1"/>
    <xf numFmtId="171" fontId="0" fillId="3" borderId="8" xfId="1" applyNumberFormat="1" applyFont="1" applyFill="1" applyBorder="1"/>
    <xf numFmtId="171" fontId="5" fillId="4" borderId="8" xfId="0" applyNumberFormat="1" applyFont="1" applyFill="1" applyBorder="1" applyAlignment="1">
      <alignment horizontal="center"/>
    </xf>
    <xf numFmtId="171" fontId="5" fillId="4" borderId="16" xfId="0" applyNumberFormat="1" applyFont="1" applyFill="1" applyBorder="1" applyAlignment="1">
      <alignment horizontal="center"/>
    </xf>
    <xf numFmtId="166" fontId="5" fillId="4" borderId="14" xfId="0" applyNumberFormat="1" applyFont="1" applyFill="1" applyBorder="1"/>
    <xf numFmtId="166" fontId="5" fillId="4" borderId="17" xfId="0" applyNumberFormat="1" applyFont="1" applyFill="1" applyBorder="1"/>
    <xf numFmtId="171" fontId="5" fillId="6" borderId="8" xfId="0" applyNumberFormat="1" applyFont="1" applyFill="1" applyBorder="1" applyAlignment="1">
      <alignment horizontal="center"/>
    </xf>
    <xf numFmtId="171" fontId="5" fillId="6" borderId="14" xfId="0" applyNumberFormat="1" applyFont="1" applyFill="1" applyBorder="1"/>
    <xf numFmtId="2" fontId="0" fillId="0" borderId="24" xfId="0" applyNumberFormat="1" applyBorder="1"/>
    <xf numFmtId="171" fontId="0" fillId="0" borderId="24" xfId="0" applyNumberFormat="1" applyBorder="1" applyAlignment="1">
      <alignment horizontal="center"/>
    </xf>
    <xf numFmtId="171" fontId="0" fillId="0" borderId="24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Personnel!$A$42</c:f>
              <c:strCache>
                <c:ptCount val="1"/>
                <c:pt idx="0">
                  <c:v>Sales dep.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Personnel!$B$41:$E$41</c:f>
              <c:strCache>
                <c:ptCount val="4"/>
                <c:pt idx="0">
                  <c:v>Gross 
salary</c:v>
                </c:pt>
                <c:pt idx="1">
                  <c:v>Employee
insurance</c:v>
                </c:pt>
                <c:pt idx="2">
                  <c:v>Unemployent
insurance</c:v>
                </c:pt>
                <c:pt idx="3">
                  <c:v>Net
salary</c:v>
                </c:pt>
              </c:strCache>
            </c:strRef>
          </c:cat>
          <c:val>
            <c:numRef>
              <c:f>Personnel!$B$42:$E$42</c:f>
              <c:numCache>
                <c:formatCode>0.00;[Red]0.00</c:formatCode>
                <c:ptCount val="4"/>
                <c:pt idx="0" formatCode="0.00">
                  <c:v>222603.44818886835</c:v>
                </c:pt>
                <c:pt idx="1">
                  <c:v>9126.7413757435988</c:v>
                </c:pt>
                <c:pt idx="2">
                  <c:v>756.8517238421523</c:v>
                </c:pt>
                <c:pt idx="3">
                  <c:v>212719.85508928259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3-4CBB-889A-EF31D81F74FF}"/>
            </c:ext>
          </c:extLst>
        </c:ser>
        <c:ser>
          <c:idx val="1"/>
          <c:order val="1"/>
          <c:tx>
            <c:strRef>
              <c:f>Personnel!$A$43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Personnel!$B$41:$E$41</c:f>
              <c:strCache>
                <c:ptCount val="4"/>
                <c:pt idx="0">
                  <c:v>Gross 
salary</c:v>
                </c:pt>
                <c:pt idx="1">
                  <c:v>Employee
insurance</c:v>
                </c:pt>
                <c:pt idx="2">
                  <c:v>Unemployent
insurance</c:v>
                </c:pt>
                <c:pt idx="3">
                  <c:v>Net
salary</c:v>
                </c:pt>
              </c:strCache>
            </c:strRef>
          </c:cat>
          <c:val>
            <c:numRef>
              <c:f>Personnel!$B$43:$E$43</c:f>
              <c:numCache>
                <c:formatCode>0.00;[Red]0.00</c:formatCode>
                <c:ptCount val="4"/>
                <c:pt idx="0" formatCode="0.00">
                  <c:v>252927.73132987873</c:v>
                </c:pt>
                <c:pt idx="1">
                  <c:v>10370.036984525028</c:v>
                </c:pt>
                <c:pt idx="2">
                  <c:v>859.95428652158785</c:v>
                </c:pt>
                <c:pt idx="3">
                  <c:v>241697.74005883213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3-4CBB-889A-EF31D81F74FF}"/>
            </c:ext>
          </c:extLst>
        </c:ser>
        <c:ser>
          <c:idx val="2"/>
          <c:order val="2"/>
          <c:tx>
            <c:strRef>
              <c:f>Personnel!$A$44</c:f>
              <c:strCache>
                <c:ptCount val="1"/>
                <c:pt idx="0">
                  <c:v>Summary of the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Personnel!$B$41:$E$41</c:f>
              <c:strCache>
                <c:ptCount val="4"/>
                <c:pt idx="0">
                  <c:v>Gross 
salary</c:v>
                </c:pt>
                <c:pt idx="1">
                  <c:v>Employee
insurance</c:v>
                </c:pt>
                <c:pt idx="2">
                  <c:v>Unemployent
insurance</c:v>
                </c:pt>
                <c:pt idx="3">
                  <c:v>Net
salary</c:v>
                </c:pt>
              </c:strCache>
            </c:strRef>
          </c:cat>
          <c:val>
            <c:numRef>
              <c:f>Personnel!$B$44:$E$44</c:f>
              <c:numCache>
                <c:formatCode>0.00;[Red]0.00</c:formatCode>
                <c:ptCount val="4"/>
                <c:pt idx="0" formatCode="0.00">
                  <c:v>475531.17951874709</c:v>
                </c:pt>
                <c:pt idx="1">
                  <c:v>19496.778360268625</c:v>
                </c:pt>
                <c:pt idx="2">
                  <c:v>1616.8060103637401</c:v>
                </c:pt>
                <c:pt idx="3">
                  <c:v>454417.59514811472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3-4CBB-889A-EF31D81F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85087"/>
        <c:axId val="1194686335"/>
      </c:barChart>
      <c:catAx>
        <c:axId val="11946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6335"/>
        <c:crosses val="autoZero"/>
        <c:auto val="1"/>
        <c:lblAlgn val="ctr"/>
        <c:lblOffset val="100"/>
        <c:noMultiLvlLbl val="0"/>
      </c:catAx>
      <c:valAx>
        <c:axId val="11946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45</xdr:row>
      <xdr:rowOff>114300</xdr:rowOff>
    </xdr:from>
    <xdr:to>
      <xdr:col>3</xdr:col>
      <xdr:colOff>815340</xdr:colOff>
      <xdr:row>62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23D7C-462A-82EB-72FF-B03260D4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zoomScaleNormal="100" workbookViewId="0">
      <selection activeCell="G51" sqref="G51"/>
    </sheetView>
  </sheetViews>
  <sheetFormatPr defaultRowHeight="13.2" x14ac:dyDescent="0.25"/>
  <cols>
    <col min="1" max="1" width="25.6640625" customWidth="1"/>
    <col min="2" max="2" width="20.5546875" customWidth="1"/>
    <col min="3" max="3" width="16.109375" style="3" customWidth="1"/>
    <col min="4" max="4" width="17.44140625" style="3" customWidth="1"/>
    <col min="5" max="5" width="15.33203125" customWidth="1"/>
    <col min="6" max="6" width="19" customWidth="1"/>
    <col min="7" max="8" width="13" customWidth="1"/>
    <col min="9" max="10" width="19.5546875" customWidth="1"/>
    <col min="11" max="11" width="16.88671875" customWidth="1"/>
    <col min="12" max="12" width="19.6640625" customWidth="1"/>
    <col min="13" max="13" width="13" customWidth="1"/>
  </cols>
  <sheetData>
    <row r="1" spans="1:16" x14ac:dyDescent="0.25">
      <c r="A1" s="59" t="s">
        <v>54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6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6" ht="13.8" thickBot="1" x14ac:dyDescent="0.3">
      <c r="A3" s="31"/>
      <c r="B3" s="31"/>
      <c r="C3" s="48"/>
      <c r="D3" s="48"/>
      <c r="E3" s="31"/>
      <c r="F3" s="31"/>
      <c r="G3" s="31"/>
      <c r="H3" s="31"/>
      <c r="I3" s="32">
        <v>4.1000000000000002E-2</v>
      </c>
      <c r="J3" s="32">
        <v>3.3999999999999998E-3</v>
      </c>
      <c r="K3" s="31"/>
    </row>
    <row r="4" spans="1:16" ht="26.4" x14ac:dyDescent="0.25">
      <c r="A4" s="33" t="s">
        <v>0</v>
      </c>
      <c r="B4" s="34" t="s">
        <v>1</v>
      </c>
      <c r="C4" s="61" t="s">
        <v>2</v>
      </c>
      <c r="D4" s="61" t="s">
        <v>3</v>
      </c>
      <c r="E4" s="35" t="s">
        <v>4</v>
      </c>
      <c r="F4" s="35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36" t="s">
        <v>10</v>
      </c>
      <c r="L4" s="5"/>
    </row>
    <row r="5" spans="1:16" x14ac:dyDescent="0.25">
      <c r="A5" s="37" t="s">
        <v>11</v>
      </c>
      <c r="B5" s="23" t="s">
        <v>12</v>
      </c>
      <c r="C5" s="28">
        <v>2225</v>
      </c>
      <c r="D5" s="28" t="s">
        <v>13</v>
      </c>
      <c r="E5" s="27">
        <v>12.614094484613327</v>
      </c>
      <c r="F5" s="28">
        <v>160</v>
      </c>
      <c r="G5" s="29">
        <f>E5*F5</f>
        <v>2018.2551175381323</v>
      </c>
      <c r="H5" s="30">
        <v>0.27</v>
      </c>
      <c r="I5" s="64">
        <f>G5*$I$3</f>
        <v>82.748459819063427</v>
      </c>
      <c r="J5" s="64">
        <f>+G5*$J$3</f>
        <v>6.8620673996296491</v>
      </c>
      <c r="K5" s="38">
        <f>G5-I5-J5</f>
        <v>1928.6445903194392</v>
      </c>
      <c r="L5" s="5"/>
      <c r="N5" s="3"/>
    </row>
    <row r="6" spans="1:16" x14ac:dyDescent="0.25">
      <c r="A6" s="37" t="s">
        <v>14</v>
      </c>
      <c r="B6" s="23" t="s">
        <v>15</v>
      </c>
      <c r="C6" s="28">
        <v>4332</v>
      </c>
      <c r="D6" s="28" t="s">
        <v>16</v>
      </c>
      <c r="E6" s="27">
        <v>11.773154852305773</v>
      </c>
      <c r="F6" s="28">
        <v>155</v>
      </c>
      <c r="G6" s="29">
        <f t="shared" ref="G6:G22" si="0">E6*F6</f>
        <v>1824.8390021073947</v>
      </c>
      <c r="H6" s="30">
        <v>0.32600000000000001</v>
      </c>
      <c r="I6" s="64">
        <f t="shared" ref="I6:I22" si="1">G6*$I$3</f>
        <v>74.81839908640319</v>
      </c>
      <c r="J6" s="64">
        <f t="shared" ref="J6:J22" si="2">+G6*$J$3</f>
        <v>6.2044526071651411</v>
      </c>
      <c r="K6" s="38">
        <f t="shared" ref="K6:K22" si="3">G6-I6-J6</f>
        <v>1743.8161504138263</v>
      </c>
      <c r="L6" s="5"/>
      <c r="N6" s="3"/>
      <c r="O6" s="2"/>
      <c r="P6" s="2"/>
    </row>
    <row r="7" spans="1:16" x14ac:dyDescent="0.25">
      <c r="A7" s="37" t="s">
        <v>17</v>
      </c>
      <c r="B7" s="23" t="s">
        <v>18</v>
      </c>
      <c r="C7" s="28">
        <v>3312</v>
      </c>
      <c r="D7" s="28" t="s">
        <v>13</v>
      </c>
      <c r="E7" s="27">
        <v>8.0730204701525299</v>
      </c>
      <c r="F7" s="28">
        <v>120</v>
      </c>
      <c r="G7" s="29">
        <f t="shared" si="0"/>
        <v>968.7624564183036</v>
      </c>
      <c r="H7" s="30">
        <v>0.26500000000000001</v>
      </c>
      <c r="I7" s="64">
        <f t="shared" si="1"/>
        <v>39.719260713150447</v>
      </c>
      <c r="J7" s="64">
        <f t="shared" si="2"/>
        <v>3.2937923518222321</v>
      </c>
      <c r="K7" s="38">
        <f t="shared" si="3"/>
        <v>925.74940335333088</v>
      </c>
      <c r="L7" s="5"/>
      <c r="N7" s="3"/>
      <c r="O7" s="2"/>
      <c r="P7" s="2"/>
    </row>
    <row r="8" spans="1:16" x14ac:dyDescent="0.25">
      <c r="A8" s="37" t="s">
        <v>19</v>
      </c>
      <c r="B8" s="23" t="s">
        <v>12</v>
      </c>
      <c r="C8" s="28">
        <v>4432</v>
      </c>
      <c r="D8" s="28" t="s">
        <v>13</v>
      </c>
      <c r="E8" s="27">
        <v>10.091275587690662</v>
      </c>
      <c r="F8" s="28">
        <v>160</v>
      </c>
      <c r="G8" s="29">
        <f t="shared" si="0"/>
        <v>1614.6040940305058</v>
      </c>
      <c r="H8" s="30">
        <v>0.22900000000000001</v>
      </c>
      <c r="I8" s="64">
        <f t="shared" si="1"/>
        <v>66.198767855250736</v>
      </c>
      <c r="J8" s="64">
        <f t="shared" si="2"/>
        <v>5.48965391970372</v>
      </c>
      <c r="K8" s="38">
        <f t="shared" si="3"/>
        <v>1542.9156722555515</v>
      </c>
      <c r="L8" s="5"/>
      <c r="N8" s="3"/>
      <c r="O8" s="2"/>
      <c r="P8" s="2"/>
    </row>
    <row r="9" spans="1:16" x14ac:dyDescent="0.25">
      <c r="A9" s="37" t="s">
        <v>20</v>
      </c>
      <c r="B9" s="23" t="s">
        <v>15</v>
      </c>
      <c r="C9" s="28">
        <v>4223</v>
      </c>
      <c r="D9" s="28" t="s">
        <v>16</v>
      </c>
      <c r="E9" s="27">
        <v>14.295973749228438</v>
      </c>
      <c r="F9" s="28">
        <v>155</v>
      </c>
      <c r="G9" s="29">
        <f t="shared" si="0"/>
        <v>2215.8759311304079</v>
      </c>
      <c r="H9" s="30">
        <v>0.28999999999999998</v>
      </c>
      <c r="I9" s="64">
        <f t="shared" si="1"/>
        <v>90.850913176346722</v>
      </c>
      <c r="J9" s="64">
        <f t="shared" si="2"/>
        <v>7.5339781658433864</v>
      </c>
      <c r="K9" s="38">
        <f t="shared" si="3"/>
        <v>2117.4910397882177</v>
      </c>
      <c r="L9" s="5"/>
      <c r="N9" s="3"/>
      <c r="O9" s="2"/>
      <c r="P9" s="2"/>
    </row>
    <row r="10" spans="1:16" x14ac:dyDescent="0.25">
      <c r="A10" s="37" t="s">
        <v>21</v>
      </c>
      <c r="B10" s="52" t="s">
        <v>22</v>
      </c>
      <c r="C10" s="28">
        <v>2345</v>
      </c>
      <c r="D10" s="28" t="s">
        <v>13</v>
      </c>
      <c r="E10" s="27">
        <v>8.7457721759985727</v>
      </c>
      <c r="F10" s="28">
        <v>168</v>
      </c>
      <c r="G10" s="29">
        <f t="shared" si="0"/>
        <v>1469.2897255677601</v>
      </c>
      <c r="H10" s="30">
        <v>0.27</v>
      </c>
      <c r="I10" s="64">
        <f t="shared" si="1"/>
        <v>60.24087874827817</v>
      </c>
      <c r="J10" s="64">
        <f t="shared" si="2"/>
        <v>4.9955850669303841</v>
      </c>
      <c r="K10" s="38">
        <f t="shared" si="3"/>
        <v>1404.0532617525516</v>
      </c>
      <c r="L10" s="5"/>
      <c r="N10" s="3"/>
      <c r="O10" s="2"/>
      <c r="P10" s="2"/>
    </row>
    <row r="11" spans="1:16" x14ac:dyDescent="0.25">
      <c r="A11" s="37" t="s">
        <v>23</v>
      </c>
      <c r="B11" s="52" t="s">
        <v>24</v>
      </c>
      <c r="C11" s="28">
        <v>4773</v>
      </c>
      <c r="D11" s="28" t="s">
        <v>13</v>
      </c>
      <c r="E11" s="27">
        <v>15.136913381535992</v>
      </c>
      <c r="F11" s="28">
        <v>153</v>
      </c>
      <c r="G11" s="29">
        <f t="shared" si="0"/>
        <v>2315.9477473750067</v>
      </c>
      <c r="H11" s="30">
        <v>0.33</v>
      </c>
      <c r="I11" s="64">
        <f t="shared" si="1"/>
        <v>94.953857642375283</v>
      </c>
      <c r="J11" s="64">
        <f t="shared" si="2"/>
        <v>7.8742223410750221</v>
      </c>
      <c r="K11" s="38">
        <f t="shared" si="3"/>
        <v>2213.1196673915565</v>
      </c>
      <c r="L11" s="5"/>
      <c r="N11" s="3"/>
      <c r="O11" s="2"/>
      <c r="P11" s="2"/>
    </row>
    <row r="12" spans="1:16" x14ac:dyDescent="0.25">
      <c r="A12" s="37" t="s">
        <v>25</v>
      </c>
      <c r="B12" s="52" t="s">
        <v>26</v>
      </c>
      <c r="C12" s="28">
        <v>5634</v>
      </c>
      <c r="D12" s="28" t="s">
        <v>16</v>
      </c>
      <c r="E12" s="27">
        <v>15.977853013843548</v>
      </c>
      <c r="F12" s="28">
        <v>155</v>
      </c>
      <c r="G12" s="29">
        <f t="shared" si="0"/>
        <v>2476.56721714575</v>
      </c>
      <c r="H12" s="30">
        <v>0.36</v>
      </c>
      <c r="I12" s="64">
        <f t="shared" si="1"/>
        <v>101.53925590297575</v>
      </c>
      <c r="J12" s="64">
        <f t="shared" si="2"/>
        <v>8.4203285382955499</v>
      </c>
      <c r="K12" s="38">
        <f t="shared" si="3"/>
        <v>2366.6076327044789</v>
      </c>
      <c r="L12" s="5"/>
      <c r="N12" s="3"/>
      <c r="O12" s="2"/>
      <c r="P12" s="2"/>
    </row>
    <row r="13" spans="1:16" x14ac:dyDescent="0.25">
      <c r="A13" s="37" t="s">
        <v>27</v>
      </c>
      <c r="B13" s="52" t="s">
        <v>28</v>
      </c>
      <c r="C13" s="28">
        <v>8867</v>
      </c>
      <c r="D13" s="28" t="s">
        <v>13</v>
      </c>
      <c r="E13" s="27">
        <v>8.5775842495370629</v>
      </c>
      <c r="F13" s="28">
        <v>132</v>
      </c>
      <c r="G13" s="29">
        <f t="shared" si="0"/>
        <v>1132.2411209388922</v>
      </c>
      <c r="H13" s="30">
        <v>0.24</v>
      </c>
      <c r="I13" s="64">
        <f t="shared" si="1"/>
        <v>46.421885958494585</v>
      </c>
      <c r="J13" s="64">
        <f t="shared" si="2"/>
        <v>3.8496198111922335</v>
      </c>
      <c r="K13" s="38">
        <f t="shared" si="3"/>
        <v>1081.9696151692053</v>
      </c>
      <c r="L13" s="5"/>
      <c r="N13" s="3"/>
      <c r="O13" s="2"/>
      <c r="P13" s="2"/>
    </row>
    <row r="14" spans="1:16" x14ac:dyDescent="0.25">
      <c r="A14" s="37" t="s">
        <v>29</v>
      </c>
      <c r="B14" s="52" t="s">
        <v>30</v>
      </c>
      <c r="C14" s="28">
        <v>3376</v>
      </c>
      <c r="D14" s="28" t="s">
        <v>16</v>
      </c>
      <c r="E14" s="27">
        <v>15.809665087382037</v>
      </c>
      <c r="F14" s="28">
        <v>144</v>
      </c>
      <c r="G14" s="29">
        <f t="shared" si="0"/>
        <v>2276.5917725830132</v>
      </c>
      <c r="H14" s="30">
        <v>0.36499999999999999</v>
      </c>
      <c r="I14" s="64">
        <f t="shared" si="1"/>
        <v>93.340262675903546</v>
      </c>
      <c r="J14" s="64">
        <f t="shared" si="2"/>
        <v>7.740412026782244</v>
      </c>
      <c r="K14" s="38">
        <f t="shared" si="3"/>
        <v>2175.5110978803273</v>
      </c>
      <c r="L14" s="5"/>
      <c r="N14" s="3"/>
      <c r="O14" s="2"/>
      <c r="P14" s="2"/>
    </row>
    <row r="15" spans="1:16" x14ac:dyDescent="0.25">
      <c r="A15" s="37" t="s">
        <v>31</v>
      </c>
      <c r="B15" s="52" t="s">
        <v>32</v>
      </c>
      <c r="C15" s="28">
        <v>6654</v>
      </c>
      <c r="D15" s="28" t="s">
        <v>13</v>
      </c>
      <c r="E15" s="27">
        <v>16.14604094030506</v>
      </c>
      <c r="F15" s="28">
        <v>168</v>
      </c>
      <c r="G15" s="29">
        <f t="shared" si="0"/>
        <v>2712.5348779712499</v>
      </c>
      <c r="H15" s="30">
        <v>0.35199999999999998</v>
      </c>
      <c r="I15" s="64">
        <f t="shared" si="1"/>
        <v>111.21392999682125</v>
      </c>
      <c r="J15" s="64">
        <f t="shared" si="2"/>
        <v>9.22261858510225</v>
      </c>
      <c r="K15" s="38">
        <f t="shared" si="3"/>
        <v>2592.0983293893264</v>
      </c>
      <c r="L15" s="5"/>
      <c r="N15" s="3"/>
      <c r="O15" s="2"/>
      <c r="P15" s="2"/>
    </row>
    <row r="16" spans="1:16" x14ac:dyDescent="0.25">
      <c r="A16" s="37" t="s">
        <v>33</v>
      </c>
      <c r="B16" s="23" t="s">
        <v>15</v>
      </c>
      <c r="C16" s="28">
        <v>4435</v>
      </c>
      <c r="D16" s="28" t="s">
        <v>16</v>
      </c>
      <c r="E16" s="27">
        <v>18.500671910766211</v>
      </c>
      <c r="F16" s="28">
        <v>120</v>
      </c>
      <c r="G16" s="29">
        <f t="shared" si="0"/>
        <v>2220.0806292919456</v>
      </c>
      <c r="H16" s="30">
        <v>0.41</v>
      </c>
      <c r="I16" s="64">
        <f t="shared" si="1"/>
        <v>91.023305800969766</v>
      </c>
      <c r="J16" s="64">
        <f t="shared" si="2"/>
        <v>7.548274139592615</v>
      </c>
      <c r="K16" s="38">
        <f t="shared" si="3"/>
        <v>2121.5090493513831</v>
      </c>
      <c r="L16" s="5"/>
      <c r="N16" s="3"/>
      <c r="O16" s="2"/>
      <c r="P16" s="2"/>
    </row>
    <row r="17" spans="1:16" x14ac:dyDescent="0.25">
      <c r="A17" s="37" t="s">
        <v>34</v>
      </c>
      <c r="B17" s="23" t="s">
        <v>15</v>
      </c>
      <c r="C17" s="28">
        <v>3645</v>
      </c>
      <c r="D17" s="28" t="s">
        <v>16</v>
      </c>
      <c r="E17" s="27">
        <v>12.277718631690306</v>
      </c>
      <c r="F17" s="28">
        <v>170</v>
      </c>
      <c r="G17" s="29">
        <f t="shared" si="0"/>
        <v>2087.2121673873521</v>
      </c>
      <c r="H17" s="30">
        <v>0.32800000000000001</v>
      </c>
      <c r="I17" s="64">
        <f t="shared" si="1"/>
        <v>85.575698862881438</v>
      </c>
      <c r="J17" s="64">
        <f t="shared" si="2"/>
        <v>7.0965213691169966</v>
      </c>
      <c r="K17" s="38">
        <f t="shared" si="3"/>
        <v>1994.5399471553537</v>
      </c>
      <c r="L17" s="5"/>
      <c r="N17" s="3"/>
      <c r="O17" s="2"/>
      <c r="P17" s="2"/>
    </row>
    <row r="18" spans="1:16" x14ac:dyDescent="0.25">
      <c r="A18" s="37" t="s">
        <v>35</v>
      </c>
      <c r="B18" s="23" t="s">
        <v>15</v>
      </c>
      <c r="C18" s="28">
        <v>6654</v>
      </c>
      <c r="D18" s="28" t="s">
        <v>16</v>
      </c>
      <c r="E18" s="27">
        <v>10.427651440613683</v>
      </c>
      <c r="F18" s="28">
        <v>147</v>
      </c>
      <c r="G18" s="29">
        <f t="shared" si="0"/>
        <v>1532.8647617702115</v>
      </c>
      <c r="H18" s="30">
        <v>0.318</v>
      </c>
      <c r="I18" s="64">
        <f t="shared" si="1"/>
        <v>62.847455232578675</v>
      </c>
      <c r="J18" s="64">
        <f t="shared" si="2"/>
        <v>5.2117401900187188</v>
      </c>
      <c r="K18" s="38">
        <f t="shared" si="3"/>
        <v>1464.8055663476143</v>
      </c>
      <c r="L18" s="5"/>
      <c r="N18" s="3"/>
      <c r="O18" s="2"/>
      <c r="P18" s="2"/>
    </row>
    <row r="19" spans="1:16" x14ac:dyDescent="0.25">
      <c r="A19" s="37" t="s">
        <v>36</v>
      </c>
      <c r="B19" s="23" t="s">
        <v>15</v>
      </c>
      <c r="C19" s="28">
        <v>1196</v>
      </c>
      <c r="D19" s="28" t="s">
        <v>16</v>
      </c>
      <c r="E19" s="27">
        <v>9.2503359553831057</v>
      </c>
      <c r="F19" s="28">
        <v>137</v>
      </c>
      <c r="G19" s="29">
        <f t="shared" si="0"/>
        <v>1267.2960258874855</v>
      </c>
      <c r="H19" s="30">
        <v>0.307</v>
      </c>
      <c r="I19" s="64">
        <f t="shared" si="1"/>
        <v>51.959137061386905</v>
      </c>
      <c r="J19" s="64">
        <f t="shared" si="2"/>
        <v>4.3088064880174501</v>
      </c>
      <c r="K19" s="38">
        <f t="shared" si="3"/>
        <v>1211.0280823380813</v>
      </c>
      <c r="L19" s="5"/>
      <c r="N19" s="3"/>
      <c r="O19" s="2"/>
      <c r="P19" s="2"/>
    </row>
    <row r="20" spans="1:16" x14ac:dyDescent="0.25">
      <c r="A20" s="37" t="s">
        <v>37</v>
      </c>
      <c r="B20" s="52" t="s">
        <v>38</v>
      </c>
      <c r="C20" s="28">
        <v>5647</v>
      </c>
      <c r="D20" s="28" t="s">
        <v>13</v>
      </c>
      <c r="E20" s="27">
        <v>10.259463514152174</v>
      </c>
      <c r="F20" s="28">
        <v>154</v>
      </c>
      <c r="G20" s="29">
        <f t="shared" si="0"/>
        <v>1579.9573811794348</v>
      </c>
      <c r="H20" s="30">
        <v>0.24299999999999999</v>
      </c>
      <c r="I20" s="64">
        <f t="shared" si="1"/>
        <v>64.778252628356825</v>
      </c>
      <c r="J20" s="64">
        <f t="shared" si="2"/>
        <v>5.3718550960100782</v>
      </c>
      <c r="K20" s="38">
        <f t="shared" si="3"/>
        <v>1509.8072734550681</v>
      </c>
      <c r="L20" s="5"/>
      <c r="N20" s="3"/>
      <c r="O20" s="2"/>
      <c r="P20" s="2"/>
    </row>
    <row r="21" spans="1:16" x14ac:dyDescent="0.25">
      <c r="A21" s="37" t="s">
        <v>39</v>
      </c>
      <c r="B21" s="52" t="s">
        <v>40</v>
      </c>
      <c r="C21" s="28">
        <v>4432</v>
      </c>
      <c r="D21" s="28" t="s">
        <v>13</v>
      </c>
      <c r="E21" s="27">
        <v>50.456377938453308</v>
      </c>
      <c r="F21" s="28">
        <v>144</v>
      </c>
      <c r="G21" s="29">
        <f t="shared" si="0"/>
        <v>7265.7184231372767</v>
      </c>
      <c r="H21" s="30">
        <v>0.54</v>
      </c>
      <c r="I21" s="64">
        <f t="shared" si="1"/>
        <v>297.89445534862836</v>
      </c>
      <c r="J21" s="64">
        <f t="shared" si="2"/>
        <v>24.70344263866674</v>
      </c>
      <c r="K21" s="38">
        <f t="shared" si="3"/>
        <v>6943.1205251499814</v>
      </c>
      <c r="L21" s="5"/>
      <c r="N21" s="3"/>
      <c r="O21" s="2"/>
      <c r="P21" s="2"/>
    </row>
    <row r="22" spans="1:16" ht="13.8" thickBot="1" x14ac:dyDescent="0.3">
      <c r="A22" s="39" t="s">
        <v>41</v>
      </c>
      <c r="B22" s="53" t="s">
        <v>26</v>
      </c>
      <c r="C22" s="41">
        <v>1123</v>
      </c>
      <c r="D22" s="28" t="s">
        <v>16</v>
      </c>
      <c r="E22" s="40">
        <v>17.659732278458659</v>
      </c>
      <c r="F22" s="41">
        <v>150</v>
      </c>
      <c r="G22" s="29">
        <f t="shared" si="0"/>
        <v>2648.9598417687989</v>
      </c>
      <c r="H22" s="42">
        <v>0.34</v>
      </c>
      <c r="I22" s="64">
        <f t="shared" si="1"/>
        <v>108.60735351252076</v>
      </c>
      <c r="J22" s="64">
        <f t="shared" si="2"/>
        <v>9.0064634620139152</v>
      </c>
      <c r="K22" s="38">
        <f t="shared" si="3"/>
        <v>2531.3460247942644</v>
      </c>
      <c r="L22" s="5"/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14"/>
      <c r="L23" s="5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14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14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5">
      <c r="A28" s="1"/>
      <c r="F28" s="3"/>
      <c r="O28" s="2"/>
      <c r="P28" s="2"/>
    </row>
    <row r="29" spans="1:16" ht="13.8" thickBot="1" x14ac:dyDescent="0.3">
      <c r="F29" s="3"/>
    </row>
    <row r="30" spans="1:16" ht="16.2" thickBot="1" x14ac:dyDescent="0.35">
      <c r="A30" s="54" t="s">
        <v>42</v>
      </c>
      <c r="B30" s="55"/>
      <c r="C30" s="55"/>
      <c r="D30" s="55"/>
      <c r="E30" s="56"/>
      <c r="I30" s="57" t="s">
        <v>43</v>
      </c>
      <c r="J30" s="58"/>
    </row>
    <row r="31" spans="1:16" ht="15.6" thickBot="1" x14ac:dyDescent="0.3">
      <c r="A31" s="16"/>
      <c r="B31" s="17"/>
      <c r="C31" s="49"/>
      <c r="D31" s="49"/>
      <c r="E31" s="17"/>
      <c r="I31" s="7"/>
      <c r="J31" s="6"/>
    </row>
    <row r="32" spans="1:16" ht="16.2" thickBot="1" x14ac:dyDescent="0.35">
      <c r="A32" s="18" t="s">
        <v>44</v>
      </c>
      <c r="B32" s="19"/>
      <c r="C32" s="50"/>
      <c r="D32" s="50"/>
      <c r="E32" s="19"/>
      <c r="I32" s="20" t="s">
        <v>45</v>
      </c>
      <c r="J32" s="46" t="s">
        <v>21</v>
      </c>
      <c r="K32" t="s">
        <v>46</v>
      </c>
    </row>
    <row r="33" spans="1:11" ht="27.6" thickBot="1" x14ac:dyDescent="0.35">
      <c r="A33" s="11" t="s">
        <v>3</v>
      </c>
      <c r="B33" s="47" t="s">
        <v>6</v>
      </c>
      <c r="C33" s="35" t="s">
        <v>47</v>
      </c>
      <c r="D33" s="35" t="s">
        <v>48</v>
      </c>
      <c r="E33" s="36" t="s">
        <v>10</v>
      </c>
      <c r="I33" s="22" t="s">
        <v>49</v>
      </c>
      <c r="J33" s="44">
        <f>VLOOKUP(J32,A4:C22,3,0)</f>
        <v>2345</v>
      </c>
      <c r="K33" t="s">
        <v>50</v>
      </c>
    </row>
    <row r="34" spans="1:11" ht="16.2" thickBot="1" x14ac:dyDescent="0.35">
      <c r="A34" s="11" t="s">
        <v>16</v>
      </c>
      <c r="B34" s="63">
        <f>SUMIF(D5:D22,"Sales dep.",G5:G22)</f>
        <v>18550.287349072361</v>
      </c>
      <c r="C34" s="66">
        <f>SUMIF(D5:D22,"Sales dep.",I5:I22)</f>
        <v>760.56178131196657</v>
      </c>
      <c r="D34" s="65">
        <f>SUMIF(D5:D22,"Sales dep.",J5:J22)</f>
        <v>63.07097698684602</v>
      </c>
      <c r="E34" s="67">
        <f>SUMIF(D5:D22,"Sales dep.",K5:K22)</f>
        <v>17726.654590773549</v>
      </c>
      <c r="I34" s="21" t="s">
        <v>51</v>
      </c>
      <c r="J34" s="45" t="str">
        <f>VLOOKUP(J32,A4:D22,4,0)</f>
        <v>Administration</v>
      </c>
      <c r="K34" t="s">
        <v>50</v>
      </c>
    </row>
    <row r="35" spans="1:11" ht="16.2" thickBot="1" x14ac:dyDescent="0.35">
      <c r="A35" s="11" t="s">
        <v>13</v>
      </c>
      <c r="B35" s="62">
        <f>SUMIF(D5:D22,"Administration",G5:G22)</f>
        <v>21077.310944156561</v>
      </c>
      <c r="C35" s="66">
        <f>SUMIF(D5:D22,"Administration",I5:I22)</f>
        <v>864.16974871041907</v>
      </c>
      <c r="D35" s="66">
        <f>SUMIF(D5:D22,"Administration",J5:J22)</f>
        <v>71.662857210132316</v>
      </c>
      <c r="E35" s="68">
        <f>SUMIF(D5:D22,"Administration",K5:K22)</f>
        <v>20141.478338236011</v>
      </c>
    </row>
    <row r="38" spans="1:11" ht="16.2" thickBot="1" x14ac:dyDescent="0.35">
      <c r="A38" s="25"/>
      <c r="B38" s="15"/>
      <c r="C38" s="51"/>
      <c r="D38" s="51"/>
      <c r="E38" s="15"/>
    </row>
    <row r="39" spans="1:11" ht="15.6" thickBot="1" x14ac:dyDescent="0.3">
      <c r="A39" s="26"/>
      <c r="B39" s="19"/>
      <c r="C39" s="50"/>
      <c r="D39" s="50"/>
      <c r="E39" s="19"/>
    </row>
    <row r="40" spans="1:11" ht="16.2" thickBot="1" x14ac:dyDescent="0.3">
      <c r="A40" s="18" t="s">
        <v>52</v>
      </c>
      <c r="B40" s="19"/>
      <c r="C40" s="50"/>
      <c r="D40" s="50"/>
      <c r="E40" s="19"/>
    </row>
    <row r="41" spans="1:11" ht="27.6" thickBot="1" x14ac:dyDescent="0.35">
      <c r="A41" s="11" t="s">
        <v>3</v>
      </c>
      <c r="B41" s="47" t="s">
        <v>6</v>
      </c>
      <c r="C41" s="35" t="s">
        <v>47</v>
      </c>
      <c r="D41" s="35" t="s">
        <v>48</v>
      </c>
      <c r="E41" s="36" t="s">
        <v>10</v>
      </c>
    </row>
    <row r="42" spans="1:11" ht="16.2" thickBot="1" x14ac:dyDescent="0.35">
      <c r="A42" s="11" t="s">
        <v>16</v>
      </c>
      <c r="B42" s="43">
        <f>B34*12</f>
        <v>222603.44818886835</v>
      </c>
      <c r="C42" s="69">
        <f>C34*12</f>
        <v>9126.7413757435988</v>
      </c>
      <c r="D42" s="69">
        <f>D34*12</f>
        <v>756.8517238421523</v>
      </c>
      <c r="E42" s="70">
        <f>E34*12</f>
        <v>212719.85508928259</v>
      </c>
    </row>
    <row r="43" spans="1:11" ht="16.2" thickBot="1" x14ac:dyDescent="0.35">
      <c r="A43" s="11" t="s">
        <v>13</v>
      </c>
      <c r="B43" s="43">
        <f>B35*12</f>
        <v>252927.73132987873</v>
      </c>
      <c r="C43" s="69">
        <f>C35*12</f>
        <v>10370.036984525028</v>
      </c>
      <c r="D43" s="69">
        <f>D35*12</f>
        <v>859.95428652158785</v>
      </c>
      <c r="E43" s="70">
        <f>E35*12</f>
        <v>241697.74005883213</v>
      </c>
    </row>
    <row r="44" spans="1:11" ht="16.2" thickBot="1" x14ac:dyDescent="0.35">
      <c r="A44" s="24" t="s">
        <v>53</v>
      </c>
      <c r="B44" s="71">
        <f>SUM(B42:B43)</f>
        <v>475531.17951874709</v>
      </c>
      <c r="C44" s="72">
        <f>SUM(C42:C43)</f>
        <v>19496.778360268625</v>
      </c>
      <c r="D44" s="72">
        <f>SUM(D42:D43)</f>
        <v>1616.8060103637401</v>
      </c>
      <c r="E44" s="73">
        <f>SUM(E42:E43)</f>
        <v>454417.59514811472</v>
      </c>
    </row>
  </sheetData>
  <mergeCells count="3">
    <mergeCell ref="A30:E30"/>
    <mergeCell ref="I30:J30"/>
    <mergeCell ref="A1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2022-10-31T21:40:49Z</dcterms:modified>
  <cp:category/>
  <cp:contentStatus/>
</cp:coreProperties>
</file>