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 activeTab="2"/>
  </bookViews>
  <sheets>
    <sheet name="ZCB+ForwardsFutures" sheetId="1" r:id="rId1"/>
    <sheet name="ZCB+AmericanCalloption" sheetId="2" r:id="rId2"/>
    <sheet name="swap+swap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F52" i="3"/>
  <c r="E52" i="3"/>
  <c r="F53" i="3"/>
  <c r="E53" i="3"/>
  <c r="D53" i="3"/>
  <c r="F54" i="3"/>
  <c r="E54" i="3"/>
  <c r="D54" i="3"/>
  <c r="C54" i="3"/>
  <c r="G51" i="3"/>
  <c r="G52" i="3"/>
  <c r="G53" i="3"/>
  <c r="G54" i="3"/>
  <c r="G50" i="3"/>
  <c r="D57" i="3"/>
  <c r="H50" i="3"/>
  <c r="H51" i="3"/>
  <c r="H52" i="3"/>
  <c r="H53" i="3"/>
  <c r="H54" i="3"/>
  <c r="H49" i="3"/>
  <c r="D45" i="3"/>
  <c r="K34" i="3"/>
  <c r="K35" i="3"/>
  <c r="J35" i="3"/>
  <c r="K36" i="3"/>
  <c r="J36" i="3"/>
  <c r="I36" i="3"/>
  <c r="K37" i="3"/>
  <c r="J37" i="3"/>
  <c r="I37" i="3"/>
  <c r="H37" i="3"/>
  <c r="K38" i="3"/>
  <c r="J38" i="3"/>
  <c r="I38" i="3"/>
  <c r="H38" i="3"/>
  <c r="G38" i="3"/>
  <c r="K39" i="3"/>
  <c r="J39" i="3"/>
  <c r="I39" i="3"/>
  <c r="H39" i="3"/>
  <c r="G39" i="3"/>
  <c r="F39" i="3"/>
  <c r="K40" i="3"/>
  <c r="J40" i="3"/>
  <c r="I40" i="3"/>
  <c r="H40" i="3"/>
  <c r="G40" i="3"/>
  <c r="F40" i="3"/>
  <c r="E40" i="3"/>
  <c r="K41" i="3"/>
  <c r="J41" i="3"/>
  <c r="I41" i="3"/>
  <c r="H41" i="3"/>
  <c r="G41" i="3"/>
  <c r="F41" i="3"/>
  <c r="E41" i="3"/>
  <c r="D41" i="3"/>
  <c r="K42" i="3"/>
  <c r="J42" i="3"/>
  <c r="I42" i="3"/>
  <c r="H42" i="3"/>
  <c r="G42" i="3"/>
  <c r="F42" i="3"/>
  <c r="E42" i="3"/>
  <c r="D42" i="3"/>
  <c r="L34" i="3"/>
  <c r="L35" i="3"/>
  <c r="L36" i="3"/>
  <c r="L37" i="3"/>
  <c r="L38" i="3"/>
  <c r="L39" i="3"/>
  <c r="L40" i="3"/>
  <c r="L41" i="3"/>
  <c r="L42" i="3"/>
  <c r="L33" i="3"/>
  <c r="M32" i="3"/>
  <c r="M33" i="3"/>
  <c r="M34" i="3"/>
  <c r="M35" i="3"/>
  <c r="M36" i="3"/>
  <c r="M37" i="3"/>
  <c r="M38" i="3"/>
  <c r="M39" i="3"/>
  <c r="M40" i="3"/>
  <c r="M41" i="3"/>
  <c r="M42" i="3"/>
  <c r="C42" i="3"/>
  <c r="C27" i="3"/>
  <c r="D27" i="3"/>
  <c r="E27" i="3"/>
  <c r="F27" i="3"/>
  <c r="G27" i="3"/>
  <c r="H27" i="3"/>
  <c r="I27" i="3"/>
  <c r="J26" i="3"/>
  <c r="K25" i="3"/>
  <c r="L24" i="3"/>
  <c r="J27" i="3"/>
  <c r="K26" i="3"/>
  <c r="L25" i="3"/>
  <c r="K27" i="3"/>
  <c r="L26" i="3"/>
  <c r="L27" i="3"/>
  <c r="I26" i="3"/>
  <c r="J25" i="3"/>
  <c r="K24" i="3"/>
  <c r="L23" i="3"/>
  <c r="H26" i="3"/>
  <c r="I25" i="3"/>
  <c r="J24" i="3"/>
  <c r="K23" i="3"/>
  <c r="L22" i="3"/>
  <c r="G26" i="3"/>
  <c r="H25" i="3"/>
  <c r="I24" i="3"/>
  <c r="J23" i="3"/>
  <c r="K22" i="3"/>
  <c r="L21" i="3"/>
  <c r="F26" i="3"/>
  <c r="G25" i="3"/>
  <c r="H24" i="3"/>
  <c r="I23" i="3"/>
  <c r="J22" i="3"/>
  <c r="K21" i="3"/>
  <c r="L20" i="3"/>
  <c r="E26" i="3"/>
  <c r="F25" i="3"/>
  <c r="G24" i="3"/>
  <c r="H23" i="3"/>
  <c r="I22" i="3"/>
  <c r="J21" i="3"/>
  <c r="K20" i="3"/>
  <c r="L19" i="3"/>
  <c r="D26" i="3"/>
  <c r="E25" i="3"/>
  <c r="F24" i="3"/>
  <c r="G23" i="3"/>
  <c r="H22" i="3"/>
  <c r="I21" i="3"/>
  <c r="J20" i="3"/>
  <c r="K19" i="3"/>
  <c r="L18" i="3"/>
  <c r="M27" i="3"/>
  <c r="M26" i="3"/>
  <c r="M25" i="3"/>
  <c r="M24" i="3"/>
  <c r="M23" i="3"/>
  <c r="M22" i="3"/>
  <c r="M21" i="3"/>
  <c r="M20" i="3"/>
  <c r="M19" i="3"/>
  <c r="M18" i="3"/>
  <c r="M17" i="3"/>
  <c r="G49" i="2"/>
  <c r="G50" i="2"/>
  <c r="F50" i="2"/>
  <c r="G51" i="2"/>
  <c r="F51" i="2"/>
  <c r="E51" i="2"/>
  <c r="G52" i="2"/>
  <c r="F52" i="2"/>
  <c r="E52" i="2"/>
  <c r="D52" i="2"/>
  <c r="G53" i="2"/>
  <c r="F53" i="2"/>
  <c r="E53" i="2"/>
  <c r="D53" i="2"/>
  <c r="C53" i="2"/>
  <c r="H49" i="2"/>
  <c r="H50" i="2"/>
  <c r="H51" i="2"/>
  <c r="H52" i="2"/>
  <c r="H53" i="2"/>
  <c r="H48" i="2"/>
  <c r="I48" i="2"/>
  <c r="I49" i="2"/>
  <c r="I50" i="2"/>
  <c r="I51" i="2"/>
  <c r="I52" i="2"/>
  <c r="I53" i="2"/>
  <c r="I47" i="2"/>
  <c r="M33" i="2"/>
  <c r="M34" i="2"/>
  <c r="M35" i="2"/>
  <c r="M36" i="2"/>
  <c r="M37" i="2"/>
  <c r="M38" i="2"/>
  <c r="M39" i="2"/>
  <c r="M40" i="2"/>
  <c r="M41" i="2"/>
  <c r="M42" i="2"/>
  <c r="M32" i="2"/>
  <c r="L42" i="2"/>
  <c r="L41" i="2"/>
  <c r="K42" i="2"/>
  <c r="L40" i="2"/>
  <c r="K41" i="2"/>
  <c r="J42" i="2"/>
  <c r="L39" i="2"/>
  <c r="K40" i="2"/>
  <c r="J41" i="2"/>
  <c r="I42" i="2"/>
  <c r="L38" i="2"/>
  <c r="K39" i="2"/>
  <c r="J40" i="2"/>
  <c r="I41" i="2"/>
  <c r="H42" i="2"/>
  <c r="L37" i="2"/>
  <c r="K38" i="2"/>
  <c r="J39" i="2"/>
  <c r="I40" i="2"/>
  <c r="H41" i="2"/>
  <c r="G42" i="2"/>
  <c r="L36" i="2"/>
  <c r="K37" i="2"/>
  <c r="J38" i="2"/>
  <c r="I39" i="2"/>
  <c r="H40" i="2"/>
  <c r="G41" i="2"/>
  <c r="F42" i="2"/>
  <c r="L35" i="2"/>
  <c r="K36" i="2"/>
  <c r="J37" i="2"/>
  <c r="I38" i="2"/>
  <c r="H39" i="2"/>
  <c r="G40" i="2"/>
  <c r="F41" i="2"/>
  <c r="E42" i="2"/>
  <c r="L34" i="2"/>
  <c r="K35" i="2"/>
  <c r="J36" i="2"/>
  <c r="I37" i="2"/>
  <c r="H38" i="2"/>
  <c r="G39" i="2"/>
  <c r="F40" i="2"/>
  <c r="E41" i="2"/>
  <c r="D42" i="2"/>
  <c r="L33" i="2"/>
  <c r="K34" i="2"/>
  <c r="J35" i="2"/>
  <c r="I36" i="2"/>
  <c r="H37" i="2"/>
  <c r="G38" i="2"/>
  <c r="F39" i="2"/>
  <c r="E40" i="2"/>
  <c r="D41" i="2"/>
  <c r="C42" i="2"/>
  <c r="C27" i="2"/>
  <c r="D27" i="2"/>
  <c r="E27" i="2"/>
  <c r="F27" i="2"/>
  <c r="G27" i="2"/>
  <c r="H27" i="2"/>
  <c r="I27" i="2"/>
  <c r="J27" i="2"/>
  <c r="K27" i="2"/>
  <c r="L27" i="2"/>
  <c r="M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M21" i="2"/>
  <c r="L21" i="2"/>
  <c r="K21" i="2"/>
  <c r="J21" i="2"/>
  <c r="I21" i="2"/>
  <c r="M20" i="2"/>
  <c r="L20" i="2"/>
  <c r="K20" i="2"/>
  <c r="J20" i="2"/>
  <c r="M19" i="2"/>
  <c r="L19" i="2"/>
  <c r="K19" i="2"/>
  <c r="M18" i="2"/>
  <c r="L18" i="2"/>
  <c r="M17" i="2"/>
  <c r="C67" i="1"/>
  <c r="E62" i="1"/>
  <c r="E63" i="1"/>
  <c r="D63" i="1"/>
  <c r="E64" i="1"/>
  <c r="D64" i="1"/>
  <c r="C64" i="1"/>
  <c r="F62" i="1"/>
  <c r="F63" i="1"/>
  <c r="F64" i="1"/>
  <c r="F61" i="1"/>
  <c r="C25" i="1"/>
  <c r="D24" i="1"/>
  <c r="E23" i="1"/>
  <c r="F22" i="1"/>
  <c r="F49" i="1"/>
  <c r="D25" i="1"/>
  <c r="E24" i="1"/>
  <c r="F23" i="1"/>
  <c r="F50" i="1"/>
  <c r="E50" i="1"/>
  <c r="E25" i="1"/>
  <c r="F24" i="1"/>
  <c r="F51" i="1"/>
  <c r="E51" i="1"/>
  <c r="D51" i="1"/>
  <c r="F25" i="1"/>
  <c r="F52" i="1"/>
  <c r="E52" i="1"/>
  <c r="D52" i="1"/>
  <c r="C52" i="1"/>
  <c r="M49" i="1"/>
  <c r="M50" i="1"/>
  <c r="L50" i="1"/>
  <c r="M51" i="1"/>
  <c r="L51" i="1"/>
  <c r="K51" i="1"/>
  <c r="M52" i="1"/>
  <c r="L52" i="1"/>
  <c r="K52" i="1"/>
  <c r="J52" i="1"/>
  <c r="C55" i="1"/>
  <c r="M30" i="1"/>
  <c r="M31" i="1"/>
  <c r="G21" i="1"/>
  <c r="H20" i="1"/>
  <c r="I19" i="1"/>
  <c r="J18" i="1"/>
  <c r="K17" i="1"/>
  <c r="L16" i="1"/>
  <c r="L31" i="1"/>
  <c r="M32" i="1"/>
  <c r="G22" i="1"/>
  <c r="H21" i="1"/>
  <c r="I20" i="1"/>
  <c r="J19" i="1"/>
  <c r="K18" i="1"/>
  <c r="L17" i="1"/>
  <c r="L32" i="1"/>
  <c r="K32" i="1"/>
  <c r="M33" i="1"/>
  <c r="G23" i="1"/>
  <c r="H22" i="1"/>
  <c r="I21" i="1"/>
  <c r="J20" i="1"/>
  <c r="K19" i="1"/>
  <c r="L18" i="1"/>
  <c r="L33" i="1"/>
  <c r="K33" i="1"/>
  <c r="J33" i="1"/>
  <c r="M34" i="1"/>
  <c r="G24" i="1"/>
  <c r="H23" i="1"/>
  <c r="I22" i="1"/>
  <c r="J21" i="1"/>
  <c r="K20" i="1"/>
  <c r="L19" i="1"/>
  <c r="L34" i="1"/>
  <c r="K34" i="1"/>
  <c r="J34" i="1"/>
  <c r="I34" i="1"/>
  <c r="M35" i="1"/>
  <c r="G25" i="1"/>
  <c r="H24" i="1"/>
  <c r="I23" i="1"/>
  <c r="J22" i="1"/>
  <c r="K21" i="1"/>
  <c r="L20" i="1"/>
  <c r="L35" i="1"/>
  <c r="K35" i="1"/>
  <c r="J35" i="1"/>
  <c r="I35" i="1"/>
  <c r="H35" i="1"/>
  <c r="M36" i="1"/>
  <c r="H25" i="1"/>
  <c r="I24" i="1"/>
  <c r="J23" i="1"/>
  <c r="K22" i="1"/>
  <c r="L21" i="1"/>
  <c r="L36" i="1"/>
  <c r="K36" i="1"/>
  <c r="J36" i="1"/>
  <c r="I36" i="1"/>
  <c r="H36" i="1"/>
  <c r="G36" i="1"/>
  <c r="M37" i="1"/>
  <c r="I25" i="1"/>
  <c r="J24" i="1"/>
  <c r="K23" i="1"/>
  <c r="L22" i="1"/>
  <c r="L37" i="1"/>
  <c r="K37" i="1"/>
  <c r="J37" i="1"/>
  <c r="I37" i="1"/>
  <c r="H37" i="1"/>
  <c r="G37" i="1"/>
  <c r="F37" i="1"/>
  <c r="M38" i="1"/>
  <c r="J25" i="1"/>
  <c r="K24" i="1"/>
  <c r="L23" i="1"/>
  <c r="L38" i="1"/>
  <c r="K38" i="1"/>
  <c r="J38" i="1"/>
  <c r="I38" i="1"/>
  <c r="H38" i="1"/>
  <c r="G38" i="1"/>
  <c r="F38" i="1"/>
  <c r="E38" i="1"/>
  <c r="M39" i="1"/>
  <c r="K25" i="1"/>
  <c r="L24" i="1"/>
  <c r="L39" i="1"/>
  <c r="K39" i="1"/>
  <c r="J39" i="1"/>
  <c r="I39" i="1"/>
  <c r="H39" i="1"/>
  <c r="G39" i="1"/>
  <c r="F39" i="1"/>
  <c r="E39" i="1"/>
  <c r="D39" i="1"/>
  <c r="M40" i="1"/>
  <c r="L25" i="1"/>
  <c r="L40" i="1"/>
  <c r="K40" i="1"/>
  <c r="J40" i="1"/>
  <c r="I40" i="1"/>
  <c r="H40" i="1"/>
  <c r="G40" i="1"/>
  <c r="F40" i="1"/>
  <c r="E40" i="1"/>
  <c r="D40" i="1"/>
  <c r="C40" i="1"/>
  <c r="C44" i="1"/>
  <c r="M15" i="1"/>
  <c r="M16" i="1"/>
  <c r="M17" i="1"/>
  <c r="M18" i="1"/>
  <c r="M19" i="1"/>
  <c r="M20" i="1"/>
  <c r="M21" i="1"/>
  <c r="M22" i="1"/>
  <c r="M23" i="1"/>
  <c r="M24" i="1"/>
  <c r="M25" i="1"/>
</calcChain>
</file>

<file path=xl/sharedStrings.xml><?xml version="1.0" encoding="utf-8"?>
<sst xmlns="http://schemas.openxmlformats.org/spreadsheetml/2006/main" count="56" uniqueCount="26">
  <si>
    <t>r00</t>
  </si>
  <si>
    <t>u</t>
  </si>
  <si>
    <t>d</t>
  </si>
  <si>
    <t>q</t>
  </si>
  <si>
    <t>1-q</t>
  </si>
  <si>
    <t>Term structure lattice parameter</t>
  </si>
  <si>
    <t>Short-Rate lattice</t>
  </si>
  <si>
    <t>Zero coupon bond parameter</t>
  </si>
  <si>
    <t>periods</t>
  </si>
  <si>
    <t>Face value at expiration</t>
  </si>
  <si>
    <t>10-yearZero Coupon Bond lattice</t>
  </si>
  <si>
    <t>4-year Forward contract on ZCB</t>
  </si>
  <si>
    <t>Its price:</t>
  </si>
  <si>
    <t>4-year ZCB with Face value 1</t>
  </si>
  <si>
    <t>4-year Future contract on ZCB</t>
  </si>
  <si>
    <t>Its price :</t>
  </si>
  <si>
    <t>American Call option parameter</t>
  </si>
  <si>
    <t>strike</t>
  </si>
  <si>
    <t>call/put</t>
  </si>
  <si>
    <t>6-year American Call option</t>
  </si>
  <si>
    <t>fixed rate</t>
  </si>
  <si>
    <t>Notional</t>
  </si>
  <si>
    <t>10-year swap with forward starting at t=1</t>
  </si>
  <si>
    <t>Its value:</t>
  </si>
  <si>
    <t>Forward-starting swap parameter start t=1</t>
  </si>
  <si>
    <t>5-year swaption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</si>
</sst>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0" fillId="3" borderId="3" xfId="0" applyFill="1" applyBorder="1"/>
    <xf numFmtId="9" fontId="0" fillId="0" borderId="4" xfId="0" applyNumberFormat="1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0" fillId="4" borderId="3" xfId="0" applyFill="1" applyBorder="1"/>
    <xf numFmtId="0" fontId="0" fillId="0" borderId="0" xfId="0" applyBorder="1"/>
    <xf numFmtId="0" fontId="0" fillId="4" borderId="5" xfId="0" applyFill="1" applyBorder="1"/>
    <xf numFmtId="0" fontId="0" fillId="0" borderId="8" xfId="0" applyBorder="1"/>
    <xf numFmtId="0" fontId="0" fillId="2" borderId="11" xfId="0" applyFill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10" fontId="0" fillId="0" borderId="0" xfId="0" applyNumberFormat="1" applyBorder="1"/>
    <xf numFmtId="0" fontId="0" fillId="0" borderId="5" xfId="0" applyBorder="1"/>
    <xf numFmtId="0" fontId="0" fillId="0" borderId="0" xfId="0" applyFont="1" applyBorder="1"/>
    <xf numFmtId="0" fontId="0" fillId="5" borderId="0" xfId="0" applyFill="1"/>
    <xf numFmtId="0" fontId="0" fillId="2" borderId="1" xfId="0" applyFill="1" applyBorder="1" applyAlignment="1"/>
    <xf numFmtId="0" fontId="0" fillId="2" borderId="7" xfId="0" applyFill="1" applyBorder="1" applyAlignment="1"/>
    <xf numFmtId="0" fontId="0" fillId="2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/>
    <xf numFmtId="10" fontId="0" fillId="0" borderId="8" xfId="0" applyNumberFormat="1" applyBorder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10" fontId="0" fillId="0" borderId="4" xfId="0" applyNumberFormat="1" applyBorder="1"/>
    <xf numFmtId="0" fontId="0" fillId="2" borderId="2" xfId="0" applyFill="1" applyBorder="1" applyAlignment="1"/>
    <xf numFmtId="0" fontId="0" fillId="2" borderId="0" xfId="0" applyFill="1"/>
    <xf numFmtId="9" fontId="0" fillId="0" borderId="7" xfId="0" applyNumberFormat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46" zoomScale="125" zoomScaleNormal="125" zoomScalePageLayoutView="125" workbookViewId="0">
      <selection activeCell="M30" sqref="M30"/>
    </sheetView>
  </sheetViews>
  <sheetFormatPr baseColWidth="10" defaultRowHeight="15" x14ac:dyDescent="0"/>
  <sheetData>
    <row r="1" spans="1:13">
      <c r="A1" s="22" t="s">
        <v>5</v>
      </c>
      <c r="B1" s="23"/>
      <c r="G1" s="30" t="s">
        <v>7</v>
      </c>
      <c r="H1" s="31"/>
      <c r="I1" s="32"/>
    </row>
    <row r="2" spans="1:13">
      <c r="A2" s="2" t="s">
        <v>0</v>
      </c>
      <c r="B2" s="3">
        <v>0.05</v>
      </c>
      <c r="G2" s="7" t="s">
        <v>9</v>
      </c>
      <c r="H2" s="8">
        <v>100</v>
      </c>
      <c r="I2" s="4"/>
    </row>
    <row r="3" spans="1:13" ht="16" thickBot="1">
      <c r="A3" s="2" t="s">
        <v>1</v>
      </c>
      <c r="B3" s="4">
        <v>1.1000000000000001</v>
      </c>
      <c r="G3" s="9" t="s">
        <v>8</v>
      </c>
      <c r="H3" s="10">
        <v>10</v>
      </c>
      <c r="I3" s="6"/>
    </row>
    <row r="4" spans="1:13">
      <c r="A4" s="2" t="s">
        <v>2</v>
      </c>
      <c r="B4" s="4">
        <v>0.9</v>
      </c>
    </row>
    <row r="5" spans="1:13">
      <c r="A5" s="2" t="s">
        <v>3</v>
      </c>
      <c r="B5" s="4">
        <v>0.5</v>
      </c>
    </row>
    <row r="6" spans="1:13">
      <c r="A6" s="2" t="s">
        <v>4</v>
      </c>
      <c r="B6" s="4">
        <v>0.5</v>
      </c>
    </row>
    <row r="7" spans="1:13" ht="16" thickBot="1">
      <c r="A7" s="5" t="s">
        <v>8</v>
      </c>
      <c r="B7" s="6">
        <v>10</v>
      </c>
    </row>
    <row r="12" spans="1:13" ht="16" thickBot="1"/>
    <row r="13" spans="1:13" ht="16" thickBot="1">
      <c r="A13" s="24" t="s">
        <v>6</v>
      </c>
      <c r="B13" s="25"/>
      <c r="C13" s="26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3">
      <c r="A14" s="1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</row>
    <row r="15" spans="1:13">
      <c r="A15" s="14"/>
      <c r="B15" s="8">
        <v>10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4">
        <f>L16*$B$3</f>
        <v>0.12968712300500007</v>
      </c>
    </row>
    <row r="16" spans="1:13">
      <c r="A16" s="14"/>
      <c r="B16" s="8">
        <v>9</v>
      </c>
      <c r="C16" s="8"/>
      <c r="D16" s="8"/>
      <c r="E16" s="8"/>
      <c r="F16" s="8"/>
      <c r="G16" s="8"/>
      <c r="H16" s="8"/>
      <c r="I16" s="8"/>
      <c r="J16" s="8"/>
      <c r="K16" s="8"/>
      <c r="L16" s="8">
        <f>K17*$B$3</f>
        <v>0.11789738455000007</v>
      </c>
      <c r="M16" s="4">
        <f>L17*$B$3</f>
        <v>0.10610764609500009</v>
      </c>
    </row>
    <row r="17" spans="1:13">
      <c r="A17" s="14"/>
      <c r="B17" s="8">
        <v>8</v>
      </c>
      <c r="C17" s="8"/>
      <c r="D17" s="8"/>
      <c r="E17" s="8"/>
      <c r="F17" s="8"/>
      <c r="G17" s="8"/>
      <c r="H17" s="8"/>
      <c r="I17" s="8"/>
      <c r="J17" s="8"/>
      <c r="K17" s="8">
        <f>J18*$B$3</f>
        <v>0.10717944050000006</v>
      </c>
      <c r="L17" s="8">
        <f t="shared" ref="L17:M17" si="0">K18*$B$3</f>
        <v>9.6461496450000073E-2</v>
      </c>
      <c r="M17" s="4">
        <f t="shared" si="0"/>
        <v>8.6815346805000082E-2</v>
      </c>
    </row>
    <row r="18" spans="1:13">
      <c r="A18" s="14"/>
      <c r="B18" s="8">
        <v>7</v>
      </c>
      <c r="C18" s="8"/>
      <c r="D18" s="8"/>
      <c r="E18" s="8"/>
      <c r="F18" s="8"/>
      <c r="G18" s="8"/>
      <c r="H18" s="8"/>
      <c r="I18" s="8"/>
      <c r="J18" s="8">
        <f>I19*$B$3</f>
        <v>9.7435855000000043E-2</v>
      </c>
      <c r="K18" s="8">
        <f t="shared" ref="K18:M18" si="1">J19*$B$3</f>
        <v>8.7692269500000058E-2</v>
      </c>
      <c r="L18" s="8">
        <f t="shared" si="1"/>
        <v>7.8923042550000072E-2</v>
      </c>
      <c r="M18" s="4">
        <f t="shared" si="1"/>
        <v>7.1030738295000048E-2</v>
      </c>
    </row>
    <row r="19" spans="1:13">
      <c r="A19" s="14"/>
      <c r="B19" s="8">
        <v>6</v>
      </c>
      <c r="C19" s="8"/>
      <c r="D19" s="8"/>
      <c r="E19" s="8"/>
      <c r="F19" s="8"/>
      <c r="G19" s="8"/>
      <c r="H19" s="8"/>
      <c r="I19" s="8">
        <f>H20*$B$3</f>
        <v>8.8578050000000033E-2</v>
      </c>
      <c r="J19" s="8">
        <f t="shared" ref="J19:M19" si="2">I20*$B$3</f>
        <v>7.9720245000000051E-2</v>
      </c>
      <c r="K19" s="8">
        <f t="shared" si="2"/>
        <v>7.1748220500000057E-2</v>
      </c>
      <c r="L19" s="8">
        <f t="shared" si="2"/>
        <v>6.4573398450000041E-2</v>
      </c>
      <c r="M19" s="4">
        <f t="shared" si="2"/>
        <v>5.8116058605000041E-2</v>
      </c>
    </row>
    <row r="20" spans="1:13">
      <c r="A20" s="14"/>
      <c r="B20" s="8">
        <v>5</v>
      </c>
      <c r="C20" s="8"/>
      <c r="D20" s="8"/>
      <c r="E20" s="8"/>
      <c r="F20" s="8"/>
      <c r="G20" s="8"/>
      <c r="H20" s="8">
        <f>G21*$B$3</f>
        <v>8.0525500000000028E-2</v>
      </c>
      <c r="I20" s="8">
        <f t="shared" ref="I20:M20" si="3">H21*$B$3</f>
        <v>7.2472950000000036E-2</v>
      </c>
      <c r="J20" s="8">
        <f t="shared" si="3"/>
        <v>6.5225655000000049E-2</v>
      </c>
      <c r="K20" s="8">
        <f t="shared" si="3"/>
        <v>5.8703089500000034E-2</v>
      </c>
      <c r="L20" s="8">
        <f t="shared" si="3"/>
        <v>5.2832780550000034E-2</v>
      </c>
      <c r="M20" s="4">
        <f t="shared" si="3"/>
        <v>4.7549502495000028E-2</v>
      </c>
    </row>
    <row r="21" spans="1:13">
      <c r="A21" s="14"/>
      <c r="B21" s="8">
        <v>4</v>
      </c>
      <c r="C21" s="8"/>
      <c r="D21" s="8"/>
      <c r="E21" s="8"/>
      <c r="F21" s="8"/>
      <c r="G21" s="8">
        <f>F22*$B$3</f>
        <v>7.320500000000002E-2</v>
      </c>
      <c r="H21" s="8">
        <f t="shared" ref="H21:M21" si="4">G22*$B$3</f>
        <v>6.5884500000000026E-2</v>
      </c>
      <c r="I21" s="8">
        <f t="shared" si="4"/>
        <v>5.9296050000000038E-2</v>
      </c>
      <c r="J21" s="8">
        <f t="shared" si="4"/>
        <v>5.3366445000000026E-2</v>
      </c>
      <c r="K21" s="8">
        <f t="shared" si="4"/>
        <v>4.8029800500000025E-2</v>
      </c>
      <c r="L21" s="8">
        <f t="shared" si="4"/>
        <v>4.3226820450000022E-2</v>
      </c>
      <c r="M21" s="4">
        <f t="shared" si="4"/>
        <v>3.8904138405000024E-2</v>
      </c>
    </row>
    <row r="22" spans="1:13">
      <c r="A22" s="14"/>
      <c r="B22" s="8">
        <v>3</v>
      </c>
      <c r="C22" s="8"/>
      <c r="D22" s="8"/>
      <c r="E22" s="8"/>
      <c r="F22" s="8">
        <f>E23*$B$3</f>
        <v>6.6550000000000012E-2</v>
      </c>
      <c r="G22" s="8">
        <f t="shared" ref="G22:M22" si="5">F23*$B$3</f>
        <v>5.9895000000000018E-2</v>
      </c>
      <c r="H22" s="8">
        <f t="shared" si="5"/>
        <v>5.390550000000003E-2</v>
      </c>
      <c r="I22" s="8">
        <f t="shared" si="5"/>
        <v>4.8514950000000022E-2</v>
      </c>
      <c r="J22" s="8">
        <f t="shared" si="5"/>
        <v>4.3663455000000018E-2</v>
      </c>
      <c r="K22" s="8">
        <f t="shared" si="5"/>
        <v>3.9297109500000017E-2</v>
      </c>
      <c r="L22" s="8">
        <f t="shared" si="5"/>
        <v>3.5367398550000019E-2</v>
      </c>
      <c r="M22" s="4">
        <f t="shared" si="5"/>
        <v>3.1830658695000021E-2</v>
      </c>
    </row>
    <row r="23" spans="1:13">
      <c r="A23" s="14"/>
      <c r="B23" s="8">
        <v>2</v>
      </c>
      <c r="C23" s="8"/>
      <c r="D23" s="8"/>
      <c r="E23" s="8">
        <f>D24*$B$3</f>
        <v>6.0500000000000012E-2</v>
      </c>
      <c r="F23" s="8">
        <f t="shared" ref="F23:M23" si="6">E24*$B$3</f>
        <v>5.4450000000000012E-2</v>
      </c>
      <c r="G23" s="8">
        <f t="shared" si="6"/>
        <v>4.9005000000000021E-2</v>
      </c>
      <c r="H23" s="8">
        <f t="shared" si="6"/>
        <v>4.4104500000000019E-2</v>
      </c>
      <c r="I23" s="8">
        <f t="shared" si="6"/>
        <v>3.9694050000000015E-2</v>
      </c>
      <c r="J23" s="8">
        <f t="shared" si="6"/>
        <v>3.5724645000000013E-2</v>
      </c>
      <c r="K23" s="8">
        <f t="shared" si="6"/>
        <v>3.2152180500000016E-2</v>
      </c>
      <c r="L23" s="8">
        <f t="shared" si="6"/>
        <v>2.8936962450000017E-2</v>
      </c>
      <c r="M23" s="4">
        <f t="shared" si="6"/>
        <v>2.6043266205000016E-2</v>
      </c>
    </row>
    <row r="24" spans="1:13">
      <c r="A24" s="14"/>
      <c r="B24" s="8">
        <v>1</v>
      </c>
      <c r="C24" s="8"/>
      <c r="D24" s="8">
        <f>C25*$B$3</f>
        <v>5.5000000000000007E-2</v>
      </c>
      <c r="E24" s="8">
        <f>D25*$B$3</f>
        <v>4.9500000000000009E-2</v>
      </c>
      <c r="F24" s="8">
        <f t="shared" ref="F24:M24" si="7">E25*$B$3</f>
        <v>4.4550000000000013E-2</v>
      </c>
      <c r="G24" s="8">
        <f t="shared" si="7"/>
        <v>4.0095000000000013E-2</v>
      </c>
      <c r="H24" s="8">
        <f t="shared" si="7"/>
        <v>3.6085500000000013E-2</v>
      </c>
      <c r="I24" s="8">
        <f t="shared" si="7"/>
        <v>3.2476950000000011E-2</v>
      </c>
      <c r="J24" s="8">
        <f t="shared" si="7"/>
        <v>2.9229255000000013E-2</v>
      </c>
      <c r="K24" s="8">
        <f t="shared" si="7"/>
        <v>2.6306329500000013E-2</v>
      </c>
      <c r="L24" s="8">
        <f t="shared" si="7"/>
        <v>2.3675696550000014E-2</v>
      </c>
      <c r="M24" s="4">
        <f t="shared" si="7"/>
        <v>2.1308126895000012E-2</v>
      </c>
    </row>
    <row r="25" spans="1:13">
      <c r="A25" s="14"/>
      <c r="B25" s="8">
        <v>0</v>
      </c>
      <c r="C25" s="15">
        <f>$B$2</f>
        <v>0.05</v>
      </c>
      <c r="D25" s="8">
        <f>C25*$B$4</f>
        <v>4.5000000000000005E-2</v>
      </c>
      <c r="E25" s="8">
        <f t="shared" ref="E25:M25" si="8">D25*$B$4</f>
        <v>4.0500000000000008E-2</v>
      </c>
      <c r="F25" s="8">
        <f t="shared" si="8"/>
        <v>3.645000000000001E-2</v>
      </c>
      <c r="G25" s="8">
        <f t="shared" si="8"/>
        <v>3.2805000000000008E-2</v>
      </c>
      <c r="H25" s="8">
        <f t="shared" si="8"/>
        <v>2.9524500000000009E-2</v>
      </c>
      <c r="I25" s="8">
        <f t="shared" si="8"/>
        <v>2.657205000000001E-2</v>
      </c>
      <c r="J25" s="8">
        <f t="shared" si="8"/>
        <v>2.3914845000000011E-2</v>
      </c>
      <c r="K25" s="8">
        <f t="shared" si="8"/>
        <v>2.1523360500000012E-2</v>
      </c>
      <c r="L25" s="8">
        <f t="shared" si="8"/>
        <v>1.937102445000001E-2</v>
      </c>
      <c r="M25" s="4">
        <f t="shared" si="8"/>
        <v>1.7433922005000008E-2</v>
      </c>
    </row>
    <row r="26" spans="1:13" ht="16" thickBot="1">
      <c r="A26" s="16"/>
      <c r="B26" s="10"/>
      <c r="C26" s="10">
        <v>0</v>
      </c>
      <c r="D26" s="10">
        <v>1</v>
      </c>
      <c r="E26" s="10">
        <v>2</v>
      </c>
      <c r="F26" s="10">
        <v>3</v>
      </c>
      <c r="G26" s="10">
        <v>4</v>
      </c>
      <c r="H26" s="10">
        <v>5</v>
      </c>
      <c r="I26" s="10">
        <v>6</v>
      </c>
      <c r="J26" s="10">
        <v>7</v>
      </c>
      <c r="K26" s="10">
        <v>8</v>
      </c>
      <c r="L26" s="10">
        <v>9</v>
      </c>
      <c r="M26" s="6">
        <v>10</v>
      </c>
    </row>
    <row r="28" spans="1:13" ht="16" thickBot="1"/>
    <row r="29" spans="1:13" ht="16" thickBot="1">
      <c r="A29" s="27" t="s">
        <v>10</v>
      </c>
      <c r="B29" s="28"/>
      <c r="C29" s="29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>
      <c r="A30" s="14"/>
      <c r="B30" s="8">
        <v>10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4">
        <f>$H$2</f>
        <v>100</v>
      </c>
    </row>
    <row r="31" spans="1:13">
      <c r="A31" s="14"/>
      <c r="B31" s="8">
        <v>9</v>
      </c>
      <c r="C31" s="8"/>
      <c r="D31" s="8"/>
      <c r="E31" s="8"/>
      <c r="F31" s="8"/>
      <c r="G31" s="8"/>
      <c r="H31" s="8"/>
      <c r="I31" s="8"/>
      <c r="J31" s="8"/>
      <c r="K31" s="8"/>
      <c r="L31" s="17">
        <f>(M30*$B$5+M31*$B$6)/(1+L16)</f>
        <v>89.453648771397866</v>
      </c>
      <c r="M31" s="4">
        <f t="shared" ref="M31:M40" si="9">$H$2</f>
        <v>100</v>
      </c>
    </row>
    <row r="32" spans="1:13">
      <c r="A32" s="14"/>
      <c r="B32" s="8">
        <v>8</v>
      </c>
      <c r="C32" s="8"/>
      <c r="D32" s="8"/>
      <c r="E32" s="8"/>
      <c r="F32" s="8"/>
      <c r="G32" s="8"/>
      <c r="H32" s="8"/>
      <c r="I32" s="8"/>
      <c r="J32" s="8"/>
      <c r="K32" s="17">
        <f t="shared" ref="J32:L40" si="10">(L31*$B$5+L32*$B$6)/(1+K17)</f>
        <v>81.583939847428169</v>
      </c>
      <c r="L32" s="17">
        <f t="shared" si="10"/>
        <v>91.202472976724465</v>
      </c>
      <c r="M32" s="4">
        <f t="shared" si="9"/>
        <v>100</v>
      </c>
    </row>
    <row r="33" spans="1:14">
      <c r="A33" s="14"/>
      <c r="B33" s="8">
        <v>7</v>
      </c>
      <c r="C33" s="8"/>
      <c r="D33" s="8"/>
      <c r="E33" s="8"/>
      <c r="F33" s="8"/>
      <c r="G33" s="8"/>
      <c r="H33" s="8"/>
      <c r="I33" s="8"/>
      <c r="J33" s="17">
        <f t="shared" si="10"/>
        <v>75.683223860718243</v>
      </c>
      <c r="K33" s="17">
        <f t="shared" si="10"/>
        <v>84.531027126059286</v>
      </c>
      <c r="L33" s="17">
        <f t="shared" si="10"/>
        <v>92.685016499094502</v>
      </c>
      <c r="M33" s="4">
        <f t="shared" si="9"/>
        <v>100</v>
      </c>
    </row>
    <row r="34" spans="1:14">
      <c r="A34" s="14"/>
      <c r="B34" s="8">
        <v>6</v>
      </c>
      <c r="C34" s="8"/>
      <c r="D34" s="8"/>
      <c r="E34" s="8"/>
      <c r="F34" s="8"/>
      <c r="G34" s="8"/>
      <c r="H34" s="8"/>
      <c r="I34" s="17">
        <f t="shared" ref="I34:K34" si="11">(J33*$B$5+J34*$B$6)/(1+I19)</f>
        <v>71.260629251758132</v>
      </c>
      <c r="J34" s="17">
        <f t="shared" si="11"/>
        <v>79.462289804585396</v>
      </c>
      <c r="K34" s="17">
        <f t="shared" si="11"/>
        <v>87.063058906076606</v>
      </c>
      <c r="L34" s="17">
        <f t="shared" si="10"/>
        <v>93.934340408654037</v>
      </c>
      <c r="M34" s="4">
        <f t="shared" si="9"/>
        <v>100</v>
      </c>
    </row>
    <row r="35" spans="1:14">
      <c r="A35" s="14"/>
      <c r="B35" s="8">
        <v>5</v>
      </c>
      <c r="C35" s="8"/>
      <c r="D35" s="8"/>
      <c r="E35" s="8"/>
      <c r="F35" s="8"/>
      <c r="G35" s="8"/>
      <c r="H35" s="17">
        <f t="shared" ref="H35:K35" si="12">(I34*$B$5+I35*$B$6)/(1+H20)</f>
        <v>67.968561148156567</v>
      </c>
      <c r="I35" s="17">
        <f t="shared" si="12"/>
        <v>75.622897786026769</v>
      </c>
      <c r="J35" s="17">
        <f t="shared" si="12"/>
        <v>82.744734747671842</v>
      </c>
      <c r="K35" s="17">
        <f t="shared" si="12"/>
        <v>89.220569632703416</v>
      </c>
      <c r="L35" s="17">
        <f t="shared" si="10"/>
        <v>94.981845025531968</v>
      </c>
      <c r="M35" s="4">
        <f t="shared" si="9"/>
        <v>100</v>
      </c>
    </row>
    <row r="36" spans="1:14">
      <c r="A36" s="14"/>
      <c r="B36" s="8">
        <v>4</v>
      </c>
      <c r="C36" s="8"/>
      <c r="D36" s="8"/>
      <c r="E36" s="8"/>
      <c r="F36" s="8"/>
      <c r="G36" s="17">
        <f t="shared" ref="G36:K36" si="13">(H35*$B$5+H36*$B$6)/(1+G21)</f>
        <v>65.55598201203054</v>
      </c>
      <c r="H36" s="17">
        <f t="shared" si="13"/>
        <v>72.741454202285908</v>
      </c>
      <c r="I36" s="17">
        <f t="shared" si="13"/>
        <v>79.44507929732606</v>
      </c>
      <c r="J36" s="17">
        <f t="shared" si="13"/>
        <v>85.566982635516666</v>
      </c>
      <c r="K36" s="17">
        <f t="shared" si="13"/>
        <v>91.046206983598438</v>
      </c>
      <c r="L36" s="17">
        <f t="shared" si="10"/>
        <v>95.856431257072757</v>
      </c>
      <c r="M36" s="4">
        <f t="shared" si="9"/>
        <v>100</v>
      </c>
    </row>
    <row r="37" spans="1:14">
      <c r="A37" s="14"/>
      <c r="B37" s="8">
        <v>3</v>
      </c>
      <c r="C37" s="8"/>
      <c r="D37" s="8"/>
      <c r="E37" s="8"/>
      <c r="F37" s="17">
        <f t="shared" ref="F37:K37" si="14">(G36*$B$5+G37*$B$6)/(1+F22)</f>
        <v>63.838111174377453</v>
      </c>
      <c r="G37" s="17">
        <f t="shared" si="14"/>
        <v>70.617092934034005</v>
      </c>
      <c r="H37" s="17">
        <f t="shared" si="14"/>
        <v>76.95195322835005</v>
      </c>
      <c r="I37" s="17">
        <f t="shared" si="14"/>
        <v>82.755094188875688</v>
      </c>
      <c r="J37" s="17">
        <f t="shared" si="14"/>
        <v>87.972924255871916</v>
      </c>
      <c r="K37" s="17">
        <f t="shared" si="14"/>
        <v>92.58204516707471</v>
      </c>
      <c r="L37" s="17">
        <f t="shared" si="10"/>
        <v>96.584072610405642</v>
      </c>
      <c r="M37" s="4">
        <f t="shared" si="9"/>
        <v>100</v>
      </c>
    </row>
    <row r="38" spans="1:14">
      <c r="A38" s="14"/>
      <c r="B38" s="8">
        <v>2</v>
      </c>
      <c r="C38" s="8"/>
      <c r="D38" s="8"/>
      <c r="E38" s="17">
        <f t="shared" ref="E38:K38" si="15">(F37*$B$5+F38*$B$6)/(1+E23)</f>
        <v>62.67640230365749</v>
      </c>
      <c r="F38" s="17">
        <f t="shared" si="15"/>
        <v>69.098538111680071</v>
      </c>
      <c r="G38" s="17">
        <f t="shared" si="15"/>
        <v>75.104814089688105</v>
      </c>
      <c r="H38" s="17">
        <f t="shared" si="15"/>
        <v>80.618697779956463</v>
      </c>
      <c r="I38" s="17">
        <f t="shared" si="15"/>
        <v>85.593596083509425</v>
      </c>
      <c r="J38" s="17">
        <f t="shared" si="15"/>
        <v>90.009380876384199</v>
      </c>
      <c r="K38" s="17">
        <f t="shared" si="15"/>
        <v>93.867822942650918</v>
      </c>
      <c r="L38" s="17">
        <f t="shared" si="10"/>
        <v>97.18768364768448</v>
      </c>
      <c r="M38" s="4">
        <f t="shared" si="9"/>
        <v>100</v>
      </c>
    </row>
    <row r="39" spans="1:14">
      <c r="A39" s="14"/>
      <c r="B39" s="8">
        <v>1</v>
      </c>
      <c r="C39" s="8"/>
      <c r="D39" s="17">
        <f t="shared" ref="D39:K39" si="16">(E38*$B$5+E39*$B$6)/(1+D24)</f>
        <v>61.965082423810998</v>
      </c>
      <c r="E39" s="17">
        <f t="shared" si="16"/>
        <v>68.069921610583719</v>
      </c>
      <c r="F39" s="17">
        <f t="shared" si="16"/>
        <v>73.780227348935156</v>
      </c>
      <c r="G39" s="17">
        <f t="shared" si="16"/>
        <v>79.029458864972355</v>
      </c>
      <c r="H39" s="17">
        <f t="shared" si="16"/>
        <v>83.777592256370355</v>
      </c>
      <c r="I39" s="17">
        <f t="shared" si="16"/>
        <v>88.007901039965802</v>
      </c>
      <c r="J39" s="17">
        <f t="shared" si="16"/>
        <v>91.722877606907218</v>
      </c>
      <c r="K39" s="17">
        <f t="shared" si="16"/>
        <v>94.939915028975662</v>
      </c>
      <c r="L39" s="17">
        <f t="shared" si="10"/>
        <v>97.687187785175325</v>
      </c>
      <c r="M39" s="4">
        <f t="shared" si="9"/>
        <v>100</v>
      </c>
    </row>
    <row r="40" spans="1:14">
      <c r="A40" s="14"/>
      <c r="B40" s="8">
        <v>0</v>
      </c>
      <c r="C40" s="17">
        <f t="shared" ref="C40:K40" si="17">(D39*$B$5+D40*$B$6)/(1+C25)</f>
        <v>61.621958117541546</v>
      </c>
      <c r="D40" s="17">
        <f t="shared" si="17"/>
        <v>67.441029623026253</v>
      </c>
      <c r="E40" s="17">
        <f t="shared" si="17"/>
        <v>72.881830301541115</v>
      </c>
      <c r="F40" s="17">
        <f t="shared" si="17"/>
        <v>77.886861508571897</v>
      </c>
      <c r="G40" s="17">
        <f t="shared" si="17"/>
        <v>82.422216356146365</v>
      </c>
      <c r="H40" s="17">
        <f t="shared" si="17"/>
        <v>86.474562071049121</v>
      </c>
      <c r="I40" s="17">
        <f t="shared" si="17"/>
        <v>90.047459517865818</v>
      </c>
      <c r="J40" s="17">
        <f t="shared" si="17"/>
        <v>93.15753262218783</v>
      </c>
      <c r="K40" s="17">
        <f t="shared" si="17"/>
        <v>95.830846121884122</v>
      </c>
      <c r="L40" s="17">
        <f t="shared" si="10"/>
        <v>98.099708154795579</v>
      </c>
      <c r="M40" s="4">
        <f t="shared" si="9"/>
        <v>100</v>
      </c>
    </row>
    <row r="41" spans="1:14" ht="16" thickBot="1">
      <c r="A41" s="16"/>
      <c r="B41" s="10"/>
      <c r="C41" s="10">
        <v>0</v>
      </c>
      <c r="D41" s="10">
        <v>1</v>
      </c>
      <c r="E41" s="10">
        <v>2</v>
      </c>
      <c r="F41" s="10">
        <v>3</v>
      </c>
      <c r="G41" s="10">
        <v>4</v>
      </c>
      <c r="H41" s="10">
        <v>5</v>
      </c>
      <c r="I41" s="10">
        <v>6</v>
      </c>
      <c r="J41" s="10">
        <v>7</v>
      </c>
      <c r="K41" s="10">
        <v>8</v>
      </c>
      <c r="L41" s="10">
        <v>9</v>
      </c>
      <c r="M41" s="6">
        <v>10</v>
      </c>
    </row>
    <row r="44" spans="1:14">
      <c r="B44" s="18" t="s">
        <v>12</v>
      </c>
      <c r="C44" s="33">
        <f>C40</f>
        <v>61.621958117541546</v>
      </c>
      <c r="D44" s="33"/>
    </row>
    <row r="46" spans="1:14" ht="16" thickBot="1"/>
    <row r="47" spans="1:14">
      <c r="A47" s="30" t="s">
        <v>11</v>
      </c>
      <c r="B47" s="31"/>
      <c r="C47" s="31"/>
      <c r="D47" s="12"/>
      <c r="E47" s="12"/>
      <c r="F47" s="12"/>
      <c r="G47" s="13"/>
      <c r="I47" s="19" t="s">
        <v>13</v>
      </c>
      <c r="J47" s="20"/>
      <c r="K47" s="21"/>
      <c r="L47" s="12"/>
      <c r="M47" s="12"/>
      <c r="N47" s="13"/>
    </row>
    <row r="48" spans="1:14">
      <c r="A48" s="14"/>
      <c r="B48" s="8">
        <v>4</v>
      </c>
      <c r="C48" s="8"/>
      <c r="D48" s="8"/>
      <c r="E48" s="8"/>
      <c r="F48" s="8"/>
      <c r="G48" s="4">
        <v>65.55598201203054</v>
      </c>
      <c r="I48" s="14">
        <v>4</v>
      </c>
      <c r="J48" s="8"/>
      <c r="K48" s="8"/>
      <c r="L48" s="8"/>
      <c r="M48" s="8"/>
      <c r="N48" s="4">
        <v>1</v>
      </c>
    </row>
    <row r="49" spans="1:14">
      <c r="A49" s="14"/>
      <c r="B49" s="8">
        <v>3</v>
      </c>
      <c r="C49" s="8"/>
      <c r="D49" s="8"/>
      <c r="E49" s="8"/>
      <c r="F49" s="8">
        <f>(G48*$B$5+G49*$B$6)/(1+F22)</f>
        <v>63.838111174377453</v>
      </c>
      <c r="G49" s="4">
        <v>70.617092934034005</v>
      </c>
      <c r="I49" s="14">
        <v>3</v>
      </c>
      <c r="J49" s="8"/>
      <c r="K49" s="8"/>
      <c r="L49" s="8"/>
      <c r="M49" s="8">
        <f>(N48*$B$5+N49*$B$6)/(1+F22)</f>
        <v>0.93760255027893669</v>
      </c>
      <c r="N49" s="4">
        <v>1</v>
      </c>
    </row>
    <row r="50" spans="1:14">
      <c r="A50" s="14"/>
      <c r="B50" s="8">
        <v>2</v>
      </c>
      <c r="C50" s="8"/>
      <c r="D50" s="8"/>
      <c r="E50" s="8">
        <f t="shared" ref="D50:F52" si="18">(F49*$B$5+F50*$B$6)/(1+E23)</f>
        <v>62.67640230365749</v>
      </c>
      <c r="F50" s="8">
        <f t="shared" si="18"/>
        <v>69.098538111680071</v>
      </c>
      <c r="G50" s="4">
        <v>75.104814089688105</v>
      </c>
      <c r="I50" s="14">
        <v>2</v>
      </c>
      <c r="J50" s="8"/>
      <c r="K50" s="8"/>
      <c r="L50" s="8">
        <f t="shared" ref="L50:M52" si="19">(M49*$B$5+M50*$B$6)/(1+E23)</f>
        <v>0.88918635333959573</v>
      </c>
      <c r="M50" s="8">
        <f t="shared" si="19"/>
        <v>0.94836170515434581</v>
      </c>
      <c r="N50" s="4">
        <v>1</v>
      </c>
    </row>
    <row r="51" spans="1:14">
      <c r="A51" s="14"/>
      <c r="B51" s="8">
        <v>1</v>
      </c>
      <c r="C51" s="8"/>
      <c r="D51" s="8">
        <f t="shared" si="18"/>
        <v>61.965082423810998</v>
      </c>
      <c r="E51" s="8">
        <f t="shared" si="18"/>
        <v>68.069921610583719</v>
      </c>
      <c r="F51" s="8">
        <f t="shared" si="18"/>
        <v>73.780227348935156</v>
      </c>
      <c r="G51" s="4">
        <v>79.029458864972355</v>
      </c>
      <c r="I51" s="14">
        <v>1</v>
      </c>
      <c r="J51" s="8"/>
      <c r="K51" s="8">
        <f t="shared" ref="K51" si="20">(L50*$B$5+L51*$B$6)/(1+D24)</f>
        <v>0.85170639050908592</v>
      </c>
      <c r="L51" s="8">
        <f t="shared" ref="L51" si="21">(M50*$B$5+M51*$B$6)/(1+E24)</f>
        <v>0.90791413063457538</v>
      </c>
      <c r="M51" s="8">
        <f t="shared" si="19"/>
        <v>0.95735005504762805</v>
      </c>
      <c r="N51" s="4">
        <v>1</v>
      </c>
    </row>
    <row r="52" spans="1:14">
      <c r="A52" s="14"/>
      <c r="B52" s="8">
        <v>0</v>
      </c>
      <c r="C52" s="8">
        <f t="shared" ref="C52:E52" si="22">(D51*$B$5+D52*$B$6)/(1+C25)</f>
        <v>61.621958117541546</v>
      </c>
      <c r="D52" s="8">
        <f t="shared" si="22"/>
        <v>67.441029623026253</v>
      </c>
      <c r="E52" s="8">
        <f t="shared" si="22"/>
        <v>72.881830301541115</v>
      </c>
      <c r="F52" s="8">
        <f t="shared" si="18"/>
        <v>77.886861508571897</v>
      </c>
      <c r="G52" s="4">
        <v>82.422216356146365</v>
      </c>
      <c r="I52" s="14">
        <v>0</v>
      </c>
      <c r="J52" s="8">
        <f t="shared" ref="J52" si="23">(K51*$B$5+K52*$B$6)/(1+C25)</f>
        <v>0.82288957356046755</v>
      </c>
      <c r="K52" s="8">
        <f t="shared" ref="K52" si="24">(L51*$B$5+L52*$B$6)/(1+D25)</f>
        <v>0.87636171396789597</v>
      </c>
      <c r="L52" s="8">
        <f t="shared" ref="L52" si="25">(M51*$B$5+M52*$B$6)/(1+E25)</f>
        <v>0.92368185155832705</v>
      </c>
      <c r="M52" s="8">
        <f t="shared" si="19"/>
        <v>0.9648318780452505</v>
      </c>
      <c r="N52" s="4">
        <v>1</v>
      </c>
    </row>
    <row r="53" spans="1:14" ht="16" thickBot="1">
      <c r="A53" s="16"/>
      <c r="B53" s="10"/>
      <c r="C53" s="10">
        <v>0</v>
      </c>
      <c r="D53" s="10">
        <v>1</v>
      </c>
      <c r="E53" s="10">
        <v>2</v>
      </c>
      <c r="F53" s="10">
        <v>3</v>
      </c>
      <c r="G53" s="6">
        <v>4</v>
      </c>
      <c r="I53" s="16"/>
      <c r="J53" s="10">
        <v>0</v>
      </c>
      <c r="K53" s="10">
        <v>1</v>
      </c>
      <c r="L53" s="10">
        <v>2</v>
      </c>
      <c r="M53" s="10">
        <v>3</v>
      </c>
      <c r="N53" s="6">
        <v>4</v>
      </c>
    </row>
    <row r="55" spans="1:14">
      <c r="B55" s="18" t="s">
        <v>12</v>
      </c>
      <c r="C55" s="18">
        <f>C52/J52</f>
        <v>74.88484493844841</v>
      </c>
    </row>
    <row r="58" spans="1:14" ht="16" thickBot="1"/>
    <row r="59" spans="1:14">
      <c r="A59" s="30" t="s">
        <v>14</v>
      </c>
      <c r="B59" s="31"/>
      <c r="C59" s="31"/>
      <c r="D59" s="12"/>
      <c r="E59" s="12"/>
      <c r="F59" s="12"/>
      <c r="G59" s="13"/>
    </row>
    <row r="60" spans="1:14">
      <c r="A60" s="14"/>
      <c r="B60" s="8">
        <v>4</v>
      </c>
      <c r="C60" s="8"/>
      <c r="D60" s="8"/>
      <c r="E60" s="8"/>
      <c r="F60" s="8"/>
      <c r="G60" s="4">
        <v>65.55598201203054</v>
      </c>
    </row>
    <row r="61" spans="1:14">
      <c r="A61" s="14"/>
      <c r="B61" s="8">
        <v>3</v>
      </c>
      <c r="C61" s="8"/>
      <c r="D61" s="8"/>
      <c r="E61" s="8"/>
      <c r="F61" s="8">
        <f>(G60*$B$5+G61*$B$6)</f>
        <v>68.08653747303228</v>
      </c>
      <c r="G61" s="4">
        <v>70.617092934034005</v>
      </c>
    </row>
    <row r="62" spans="1:14">
      <c r="A62" s="14"/>
      <c r="B62" s="8">
        <v>2</v>
      </c>
      <c r="C62" s="8"/>
      <c r="D62" s="8"/>
      <c r="E62" s="8">
        <f t="shared" ref="D62:F64" si="26">(F61*$B$5+F62*$B$6)</f>
        <v>70.473745492446668</v>
      </c>
      <c r="F62" s="8">
        <f t="shared" si="26"/>
        <v>72.860953511861055</v>
      </c>
      <c r="G62" s="4">
        <v>75.104814089688105</v>
      </c>
    </row>
    <row r="63" spans="1:14">
      <c r="A63" s="14"/>
      <c r="B63" s="8">
        <v>1</v>
      </c>
      <c r="C63" s="8"/>
      <c r="D63" s="8">
        <f t="shared" si="26"/>
        <v>72.71889524352116</v>
      </c>
      <c r="E63" s="8">
        <f t="shared" si="26"/>
        <v>74.964044994595639</v>
      </c>
      <c r="F63" s="8">
        <f t="shared" si="26"/>
        <v>77.067136477330223</v>
      </c>
      <c r="G63" s="4">
        <v>79.029458864972355</v>
      </c>
    </row>
    <row r="64" spans="1:14">
      <c r="A64" s="14"/>
      <c r="B64" s="8">
        <v>0</v>
      </c>
      <c r="C64" s="8">
        <f t="shared" ref="C64:E64" si="27">(D63*$B$5+D64*$B$6)</f>
        <v>74.82458063139569</v>
      </c>
      <c r="D64" s="8">
        <f t="shared" si="27"/>
        <v>76.930266019270221</v>
      </c>
      <c r="E64" s="8">
        <f t="shared" si="27"/>
        <v>78.896487043944788</v>
      </c>
      <c r="F64" s="8">
        <f t="shared" si="26"/>
        <v>80.725837610559353</v>
      </c>
      <c r="G64" s="4">
        <v>82.422216356146365</v>
      </c>
    </row>
    <row r="65" spans="1:7" ht="16" thickBot="1">
      <c r="A65" s="16"/>
      <c r="B65" s="10"/>
      <c r="C65" s="10">
        <v>0</v>
      </c>
      <c r="D65" s="10">
        <v>1</v>
      </c>
      <c r="E65" s="10">
        <v>2</v>
      </c>
      <c r="F65" s="10">
        <v>3</v>
      </c>
      <c r="G65" s="6">
        <v>4</v>
      </c>
    </row>
    <row r="67" spans="1:7">
      <c r="B67" s="18" t="s">
        <v>15</v>
      </c>
      <c r="C67" s="18">
        <f>$C$64</f>
        <v>74.82458063139569</v>
      </c>
    </row>
  </sheetData>
  <mergeCells count="7">
    <mergeCell ref="A47:C47"/>
    <mergeCell ref="A59:C59"/>
    <mergeCell ref="A1:B1"/>
    <mergeCell ref="A13:C13"/>
    <mergeCell ref="A29:C29"/>
    <mergeCell ref="G1:I1"/>
    <mergeCell ref="C44:D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2" zoomScale="125" zoomScaleNormal="125" zoomScalePageLayoutView="125" workbookViewId="0">
      <selection activeCell="L55" sqref="A1:XFD1048576"/>
    </sheetView>
  </sheetViews>
  <sheetFormatPr baseColWidth="10" defaultRowHeight="15" x14ac:dyDescent="0"/>
  <sheetData>
    <row r="1" spans="1:13">
      <c r="A1" s="22" t="s">
        <v>5</v>
      </c>
      <c r="B1" s="23"/>
      <c r="D1" s="30" t="s">
        <v>7</v>
      </c>
      <c r="E1" s="31"/>
      <c r="F1" s="32"/>
      <c r="I1" s="30" t="s">
        <v>16</v>
      </c>
      <c r="J1" s="31"/>
      <c r="K1" s="32"/>
    </row>
    <row r="2" spans="1:13">
      <c r="A2" s="2" t="s">
        <v>0</v>
      </c>
      <c r="B2" s="3">
        <v>0.05</v>
      </c>
      <c r="D2" s="7" t="s">
        <v>9</v>
      </c>
      <c r="E2" s="8">
        <v>100</v>
      </c>
      <c r="F2" s="4"/>
      <c r="I2" s="7" t="s">
        <v>8</v>
      </c>
      <c r="J2" s="8">
        <v>6</v>
      </c>
      <c r="K2" s="4"/>
    </row>
    <row r="3" spans="1:13" ht="16" thickBot="1">
      <c r="A3" s="2" t="s">
        <v>1</v>
      </c>
      <c r="B3" s="4">
        <v>1.1000000000000001</v>
      </c>
      <c r="D3" s="9" t="s">
        <v>8</v>
      </c>
      <c r="E3" s="10">
        <v>10</v>
      </c>
      <c r="F3" s="6"/>
      <c r="I3" s="9" t="s">
        <v>17</v>
      </c>
      <c r="J3" s="10">
        <v>80</v>
      </c>
      <c r="K3" s="6"/>
    </row>
    <row r="4" spans="1:13" ht="16" thickBot="1">
      <c r="A4" s="2" t="s">
        <v>2</v>
      </c>
      <c r="B4" s="4">
        <v>0.9</v>
      </c>
      <c r="I4" s="9" t="s">
        <v>18</v>
      </c>
      <c r="J4" s="10">
        <v>1</v>
      </c>
      <c r="K4" s="6"/>
    </row>
    <row r="5" spans="1:13">
      <c r="A5" s="2" t="s">
        <v>3</v>
      </c>
      <c r="B5" s="4">
        <v>0.5</v>
      </c>
    </row>
    <row r="6" spans="1:13">
      <c r="A6" s="2" t="s">
        <v>4</v>
      </c>
      <c r="B6" s="4">
        <v>0.5</v>
      </c>
    </row>
    <row r="7" spans="1:13" ht="16" thickBot="1">
      <c r="A7" s="5" t="s">
        <v>8</v>
      </c>
      <c r="B7" s="6">
        <v>10</v>
      </c>
    </row>
    <row r="14" spans="1:13" ht="16" thickBot="1"/>
    <row r="15" spans="1:13" ht="16" thickBot="1">
      <c r="A15" s="24" t="s">
        <v>6</v>
      </c>
      <c r="B15" s="25"/>
      <c r="C15" s="26"/>
      <c r="D15" s="12"/>
      <c r="E15" s="12"/>
      <c r="F15" s="12"/>
      <c r="G15" s="12"/>
      <c r="H15" s="12"/>
      <c r="I15" s="12"/>
      <c r="J15" s="12"/>
      <c r="K15" s="12"/>
      <c r="L15" s="12"/>
      <c r="M15" s="13"/>
    </row>
    <row r="16" spans="1:13">
      <c r="A16" s="1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4"/>
    </row>
    <row r="17" spans="1:13">
      <c r="A17" s="14"/>
      <c r="B17" s="8">
        <v>10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4">
        <f>L18*$B$3</f>
        <v>0.12968712300500007</v>
      </c>
    </row>
    <row r="18" spans="1:13">
      <c r="A18" s="14"/>
      <c r="B18" s="8">
        <v>9</v>
      </c>
      <c r="C18" s="8"/>
      <c r="D18" s="8"/>
      <c r="E18" s="8"/>
      <c r="F18" s="8"/>
      <c r="G18" s="8"/>
      <c r="H18" s="8"/>
      <c r="I18" s="8"/>
      <c r="J18" s="8"/>
      <c r="K18" s="8"/>
      <c r="L18" s="8">
        <f>K19*$B$3</f>
        <v>0.11789738455000007</v>
      </c>
      <c r="M18" s="4">
        <f>L19*$B$3</f>
        <v>0.10610764609500009</v>
      </c>
    </row>
    <row r="19" spans="1:13">
      <c r="A19" s="14"/>
      <c r="B19" s="8">
        <v>8</v>
      </c>
      <c r="C19" s="8"/>
      <c r="D19" s="8"/>
      <c r="E19" s="8"/>
      <c r="F19" s="8"/>
      <c r="G19" s="8"/>
      <c r="H19" s="8"/>
      <c r="I19" s="8"/>
      <c r="J19" s="8"/>
      <c r="K19" s="8">
        <f>J20*$B$3</f>
        <v>0.10717944050000006</v>
      </c>
      <c r="L19" s="8">
        <f t="shared" ref="L19:M19" si="0">K20*$B$3</f>
        <v>9.6461496450000073E-2</v>
      </c>
      <c r="M19" s="4">
        <f t="shared" si="0"/>
        <v>8.6815346805000082E-2</v>
      </c>
    </row>
    <row r="20" spans="1:13">
      <c r="A20" s="14"/>
      <c r="B20" s="8">
        <v>7</v>
      </c>
      <c r="C20" s="8"/>
      <c r="D20" s="8"/>
      <c r="E20" s="8"/>
      <c r="F20" s="8"/>
      <c r="G20" s="8"/>
      <c r="H20" s="8"/>
      <c r="I20" s="8"/>
      <c r="J20" s="8">
        <f>I21*$B$3</f>
        <v>9.7435855000000043E-2</v>
      </c>
      <c r="K20" s="8">
        <f t="shared" ref="K20:M20" si="1">J21*$B$3</f>
        <v>8.7692269500000058E-2</v>
      </c>
      <c r="L20" s="8">
        <f t="shared" si="1"/>
        <v>7.8923042550000072E-2</v>
      </c>
      <c r="M20" s="4">
        <f t="shared" si="1"/>
        <v>7.1030738295000048E-2</v>
      </c>
    </row>
    <row r="21" spans="1:13">
      <c r="A21" s="14"/>
      <c r="B21" s="8">
        <v>6</v>
      </c>
      <c r="C21" s="8"/>
      <c r="D21" s="8"/>
      <c r="E21" s="8"/>
      <c r="F21" s="8"/>
      <c r="G21" s="8"/>
      <c r="H21" s="8"/>
      <c r="I21" s="8">
        <f>H22*$B$3</f>
        <v>8.8578050000000033E-2</v>
      </c>
      <c r="J21" s="8">
        <f t="shared" ref="J21:M21" si="2">I22*$B$3</f>
        <v>7.9720245000000051E-2</v>
      </c>
      <c r="K21" s="8">
        <f t="shared" si="2"/>
        <v>7.1748220500000057E-2</v>
      </c>
      <c r="L21" s="8">
        <f t="shared" si="2"/>
        <v>6.4573398450000041E-2</v>
      </c>
      <c r="M21" s="4">
        <f t="shared" si="2"/>
        <v>5.8116058605000041E-2</v>
      </c>
    </row>
    <row r="22" spans="1:13">
      <c r="A22" s="14"/>
      <c r="B22" s="8">
        <v>5</v>
      </c>
      <c r="C22" s="8"/>
      <c r="D22" s="8"/>
      <c r="E22" s="8"/>
      <c r="F22" s="8"/>
      <c r="G22" s="8"/>
      <c r="H22" s="8">
        <f>G23*$B$3</f>
        <v>8.0525500000000028E-2</v>
      </c>
      <c r="I22" s="8">
        <f t="shared" ref="I22:M22" si="3">H23*$B$3</f>
        <v>7.2472950000000036E-2</v>
      </c>
      <c r="J22" s="8">
        <f t="shared" si="3"/>
        <v>6.5225655000000049E-2</v>
      </c>
      <c r="K22" s="8">
        <f t="shared" si="3"/>
        <v>5.8703089500000034E-2</v>
      </c>
      <c r="L22" s="8">
        <f t="shared" si="3"/>
        <v>5.2832780550000034E-2</v>
      </c>
      <c r="M22" s="4">
        <f t="shared" si="3"/>
        <v>4.7549502495000028E-2</v>
      </c>
    </row>
    <row r="23" spans="1:13">
      <c r="A23" s="14"/>
      <c r="B23" s="8">
        <v>4</v>
      </c>
      <c r="C23" s="8"/>
      <c r="D23" s="8"/>
      <c r="E23" s="8"/>
      <c r="F23" s="8"/>
      <c r="G23" s="8">
        <f>F24*$B$3</f>
        <v>7.320500000000002E-2</v>
      </c>
      <c r="H23" s="8">
        <f t="shared" ref="H23:M23" si="4">G24*$B$3</f>
        <v>6.5884500000000026E-2</v>
      </c>
      <c r="I23" s="8">
        <f t="shared" si="4"/>
        <v>5.9296050000000038E-2</v>
      </c>
      <c r="J23" s="8">
        <f t="shared" si="4"/>
        <v>5.3366445000000026E-2</v>
      </c>
      <c r="K23" s="8">
        <f t="shared" si="4"/>
        <v>4.8029800500000025E-2</v>
      </c>
      <c r="L23" s="8">
        <f t="shared" si="4"/>
        <v>4.3226820450000022E-2</v>
      </c>
      <c r="M23" s="4">
        <f t="shared" si="4"/>
        <v>3.8904138405000024E-2</v>
      </c>
    </row>
    <row r="24" spans="1:13">
      <c r="A24" s="14"/>
      <c r="B24" s="8">
        <v>3</v>
      </c>
      <c r="C24" s="8"/>
      <c r="D24" s="8"/>
      <c r="E24" s="8"/>
      <c r="F24" s="8">
        <f>E25*$B$3</f>
        <v>6.6550000000000012E-2</v>
      </c>
      <c r="G24" s="8">
        <f t="shared" ref="G24:M24" si="5">F25*$B$3</f>
        <v>5.9895000000000018E-2</v>
      </c>
      <c r="H24" s="8">
        <f t="shared" si="5"/>
        <v>5.390550000000003E-2</v>
      </c>
      <c r="I24" s="8">
        <f t="shared" si="5"/>
        <v>4.8514950000000022E-2</v>
      </c>
      <c r="J24" s="8">
        <f t="shared" si="5"/>
        <v>4.3663455000000018E-2</v>
      </c>
      <c r="K24" s="8">
        <f t="shared" si="5"/>
        <v>3.9297109500000017E-2</v>
      </c>
      <c r="L24" s="8">
        <f t="shared" si="5"/>
        <v>3.5367398550000019E-2</v>
      </c>
      <c r="M24" s="4">
        <f t="shared" si="5"/>
        <v>3.1830658695000021E-2</v>
      </c>
    </row>
    <row r="25" spans="1:13">
      <c r="A25" s="14"/>
      <c r="B25" s="8">
        <v>2</v>
      </c>
      <c r="C25" s="8"/>
      <c r="D25" s="8"/>
      <c r="E25" s="8">
        <f>D26*$B$3</f>
        <v>6.0500000000000012E-2</v>
      </c>
      <c r="F25" s="8">
        <f t="shared" ref="F25:M26" si="6">E26*$B$3</f>
        <v>5.4450000000000012E-2</v>
      </c>
      <c r="G25" s="8">
        <f t="shared" si="6"/>
        <v>4.9005000000000021E-2</v>
      </c>
      <c r="H25" s="8">
        <f t="shared" si="6"/>
        <v>4.4104500000000019E-2</v>
      </c>
      <c r="I25" s="8">
        <f t="shared" si="6"/>
        <v>3.9694050000000015E-2</v>
      </c>
      <c r="J25" s="8">
        <f t="shared" si="6"/>
        <v>3.5724645000000013E-2</v>
      </c>
      <c r="K25" s="8">
        <f t="shared" si="6"/>
        <v>3.2152180500000016E-2</v>
      </c>
      <c r="L25" s="8">
        <f t="shared" si="6"/>
        <v>2.8936962450000017E-2</v>
      </c>
      <c r="M25" s="4">
        <f t="shared" si="6"/>
        <v>2.6043266205000016E-2</v>
      </c>
    </row>
    <row r="26" spans="1:13">
      <c r="A26" s="14"/>
      <c r="B26" s="8">
        <v>1</v>
      </c>
      <c r="C26" s="8"/>
      <c r="D26" s="8">
        <f>C27*$B$3</f>
        <v>5.5000000000000007E-2</v>
      </c>
      <c r="E26" s="8">
        <f>D27*$B$3</f>
        <v>4.9500000000000009E-2</v>
      </c>
      <c r="F26" s="8">
        <f t="shared" si="6"/>
        <v>4.4550000000000013E-2</v>
      </c>
      <c r="G26" s="8">
        <f t="shared" si="6"/>
        <v>4.0095000000000013E-2</v>
      </c>
      <c r="H26" s="8">
        <f t="shared" si="6"/>
        <v>3.6085500000000013E-2</v>
      </c>
      <c r="I26" s="8">
        <f t="shared" si="6"/>
        <v>3.2476950000000011E-2</v>
      </c>
      <c r="J26" s="8">
        <f t="shared" si="6"/>
        <v>2.9229255000000013E-2</v>
      </c>
      <c r="K26" s="8">
        <f t="shared" si="6"/>
        <v>2.6306329500000013E-2</v>
      </c>
      <c r="L26" s="8">
        <f t="shared" si="6"/>
        <v>2.3675696550000014E-2</v>
      </c>
      <c r="M26" s="4">
        <f t="shared" si="6"/>
        <v>2.1308126895000012E-2</v>
      </c>
    </row>
    <row r="27" spans="1:13">
      <c r="A27" s="14"/>
      <c r="B27" s="8">
        <v>0</v>
      </c>
      <c r="C27" s="15">
        <f>$B$2</f>
        <v>0.05</v>
      </c>
      <c r="D27" s="8">
        <f>C27*$B$4</f>
        <v>4.5000000000000005E-2</v>
      </c>
      <c r="E27" s="8">
        <f t="shared" ref="E27:M27" si="7">D27*$B$4</f>
        <v>4.0500000000000008E-2</v>
      </c>
      <c r="F27" s="8">
        <f t="shared" si="7"/>
        <v>3.645000000000001E-2</v>
      </c>
      <c r="G27" s="8">
        <f t="shared" si="7"/>
        <v>3.2805000000000008E-2</v>
      </c>
      <c r="H27" s="8">
        <f t="shared" si="7"/>
        <v>2.9524500000000009E-2</v>
      </c>
      <c r="I27" s="8">
        <f t="shared" si="7"/>
        <v>2.657205000000001E-2</v>
      </c>
      <c r="J27" s="8">
        <f t="shared" si="7"/>
        <v>2.3914845000000011E-2</v>
      </c>
      <c r="K27" s="8">
        <f t="shared" si="7"/>
        <v>2.1523360500000012E-2</v>
      </c>
      <c r="L27" s="8">
        <f t="shared" si="7"/>
        <v>1.937102445000001E-2</v>
      </c>
      <c r="M27" s="4">
        <f t="shared" si="7"/>
        <v>1.7433922005000008E-2</v>
      </c>
    </row>
    <row r="28" spans="1:13" ht="16" thickBot="1">
      <c r="A28" s="16"/>
      <c r="B28" s="10"/>
      <c r="C28" s="10">
        <v>0</v>
      </c>
      <c r="D28" s="10">
        <v>1</v>
      </c>
      <c r="E28" s="10">
        <v>2</v>
      </c>
      <c r="F28" s="10">
        <v>3</v>
      </c>
      <c r="G28" s="10">
        <v>4</v>
      </c>
      <c r="H28" s="10">
        <v>5</v>
      </c>
      <c r="I28" s="10">
        <v>6</v>
      </c>
      <c r="J28" s="10">
        <v>7</v>
      </c>
      <c r="K28" s="10">
        <v>8</v>
      </c>
      <c r="L28" s="10">
        <v>9</v>
      </c>
      <c r="M28" s="6">
        <v>10</v>
      </c>
    </row>
    <row r="30" spans="1:13" ht="16" thickBot="1"/>
    <row r="31" spans="1:13" ht="16" thickBot="1">
      <c r="A31" s="27" t="s">
        <v>10</v>
      </c>
      <c r="B31" s="28"/>
      <c r="C31" s="29"/>
      <c r="D31" s="12"/>
      <c r="E31" s="12"/>
      <c r="F31" s="12"/>
      <c r="G31" s="12"/>
      <c r="H31" s="12"/>
      <c r="I31" s="12"/>
      <c r="J31" s="12"/>
      <c r="K31" s="12"/>
      <c r="L31" s="12"/>
      <c r="M31" s="13"/>
    </row>
    <row r="32" spans="1:13">
      <c r="A32" s="14"/>
      <c r="B32" s="8">
        <v>10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4">
        <f>$E$2</f>
        <v>100</v>
      </c>
    </row>
    <row r="33" spans="1:13">
      <c r="A33" s="14"/>
      <c r="B33" s="8">
        <v>9</v>
      </c>
      <c r="C33" s="8"/>
      <c r="D33" s="8"/>
      <c r="E33" s="8"/>
      <c r="F33" s="8"/>
      <c r="G33" s="8"/>
      <c r="H33" s="8"/>
      <c r="I33" s="8"/>
      <c r="J33" s="8"/>
      <c r="K33" s="8"/>
      <c r="L33" s="17">
        <f>(M32*$B$5+M33*$B$6)/(1+L18)</f>
        <v>89.453648771397866</v>
      </c>
      <c r="M33" s="4">
        <f t="shared" ref="M33:M43" si="8">$E$2</f>
        <v>100</v>
      </c>
    </row>
    <row r="34" spans="1:13">
      <c r="A34" s="14"/>
      <c r="B34" s="8">
        <v>8</v>
      </c>
      <c r="C34" s="8"/>
      <c r="D34" s="8"/>
      <c r="E34" s="8"/>
      <c r="F34" s="8"/>
      <c r="G34" s="8"/>
      <c r="H34" s="8"/>
      <c r="I34" s="8"/>
      <c r="J34" s="8"/>
      <c r="K34" s="17">
        <f t="shared" ref="J34:L42" si="9">(L33*$B$5+L34*$B$6)/(1+K19)</f>
        <v>81.583939847428169</v>
      </c>
      <c r="L34" s="17">
        <f t="shared" si="9"/>
        <v>91.202472976724465</v>
      </c>
      <c r="M34" s="4">
        <f t="shared" si="8"/>
        <v>100</v>
      </c>
    </row>
    <row r="35" spans="1:13">
      <c r="A35" s="14"/>
      <c r="B35" s="8">
        <v>7</v>
      </c>
      <c r="C35" s="8"/>
      <c r="D35" s="8"/>
      <c r="E35" s="8"/>
      <c r="F35" s="8"/>
      <c r="G35" s="8"/>
      <c r="H35" s="8"/>
      <c r="I35" s="8"/>
      <c r="J35" s="17">
        <f t="shared" si="9"/>
        <v>75.683223860718243</v>
      </c>
      <c r="K35" s="17">
        <f t="shared" si="9"/>
        <v>84.531027126059286</v>
      </c>
      <c r="L35" s="17">
        <f t="shared" si="9"/>
        <v>92.685016499094502</v>
      </c>
      <c r="M35" s="4">
        <f t="shared" si="8"/>
        <v>100</v>
      </c>
    </row>
    <row r="36" spans="1:13">
      <c r="A36" s="14"/>
      <c r="B36" s="8">
        <v>6</v>
      </c>
      <c r="C36" s="8"/>
      <c r="D36" s="8"/>
      <c r="E36" s="8"/>
      <c r="F36" s="8"/>
      <c r="G36" s="8"/>
      <c r="H36" s="8"/>
      <c r="I36" s="17">
        <f t="shared" ref="I36:K36" si="10">(J35*$B$5+J36*$B$6)/(1+I21)</f>
        <v>71.260629251758132</v>
      </c>
      <c r="J36" s="17">
        <f t="shared" si="10"/>
        <v>79.462289804585396</v>
      </c>
      <c r="K36" s="17">
        <f t="shared" si="10"/>
        <v>87.063058906076606</v>
      </c>
      <c r="L36" s="17">
        <f t="shared" si="9"/>
        <v>93.934340408654037</v>
      </c>
      <c r="M36" s="4">
        <f t="shared" si="8"/>
        <v>100</v>
      </c>
    </row>
    <row r="37" spans="1:13">
      <c r="A37" s="14"/>
      <c r="B37" s="8">
        <v>5</v>
      </c>
      <c r="C37" s="8"/>
      <c r="D37" s="8"/>
      <c r="E37" s="8"/>
      <c r="F37" s="8"/>
      <c r="G37" s="8"/>
      <c r="H37" s="17">
        <f t="shared" ref="H37:K37" si="11">(I36*$B$5+I37*$B$6)/(1+H22)</f>
        <v>67.968561148156567</v>
      </c>
      <c r="I37" s="17">
        <f t="shared" si="11"/>
        <v>75.622897786026769</v>
      </c>
      <c r="J37" s="17">
        <f t="shared" si="11"/>
        <v>82.744734747671842</v>
      </c>
      <c r="K37" s="17">
        <f t="shared" si="11"/>
        <v>89.220569632703416</v>
      </c>
      <c r="L37" s="17">
        <f t="shared" si="9"/>
        <v>94.981845025531968</v>
      </c>
      <c r="M37" s="4">
        <f t="shared" si="8"/>
        <v>100</v>
      </c>
    </row>
    <row r="38" spans="1:13">
      <c r="A38" s="14"/>
      <c r="B38" s="8">
        <v>4</v>
      </c>
      <c r="C38" s="8"/>
      <c r="D38" s="8"/>
      <c r="E38" s="8"/>
      <c r="F38" s="8"/>
      <c r="G38" s="17">
        <f t="shared" ref="G38:K38" si="12">(H37*$B$5+H38*$B$6)/(1+G23)</f>
        <v>65.55598201203054</v>
      </c>
      <c r="H38" s="17">
        <f t="shared" si="12"/>
        <v>72.741454202285908</v>
      </c>
      <c r="I38" s="17">
        <f t="shared" si="12"/>
        <v>79.44507929732606</v>
      </c>
      <c r="J38" s="17">
        <f t="shared" si="12"/>
        <v>85.566982635516666</v>
      </c>
      <c r="K38" s="17">
        <f t="shared" si="12"/>
        <v>91.046206983598438</v>
      </c>
      <c r="L38" s="17">
        <f t="shared" si="9"/>
        <v>95.856431257072757</v>
      </c>
      <c r="M38" s="4">
        <f t="shared" si="8"/>
        <v>100</v>
      </c>
    </row>
    <row r="39" spans="1:13">
      <c r="A39" s="14"/>
      <c r="B39" s="8">
        <v>3</v>
      </c>
      <c r="C39" s="8"/>
      <c r="D39" s="8"/>
      <c r="E39" s="8"/>
      <c r="F39" s="17">
        <f t="shared" ref="F39:K39" si="13">(G38*$B$5+G39*$B$6)/(1+F24)</f>
        <v>63.838111174377453</v>
      </c>
      <c r="G39" s="17">
        <f t="shared" si="13"/>
        <v>70.617092934034005</v>
      </c>
      <c r="H39" s="17">
        <f t="shared" si="13"/>
        <v>76.95195322835005</v>
      </c>
      <c r="I39" s="17">
        <f t="shared" si="13"/>
        <v>82.755094188875688</v>
      </c>
      <c r="J39" s="17">
        <f t="shared" si="13"/>
        <v>87.972924255871916</v>
      </c>
      <c r="K39" s="17">
        <f t="shared" si="13"/>
        <v>92.58204516707471</v>
      </c>
      <c r="L39" s="17">
        <f t="shared" si="9"/>
        <v>96.584072610405642</v>
      </c>
      <c r="M39" s="4">
        <f t="shared" si="8"/>
        <v>100</v>
      </c>
    </row>
    <row r="40" spans="1:13">
      <c r="A40" s="14"/>
      <c r="B40" s="8">
        <v>2</v>
      </c>
      <c r="C40" s="8"/>
      <c r="D40" s="8"/>
      <c r="E40" s="17">
        <f t="shared" ref="E40:K40" si="14">(F39*$B$5+F40*$B$6)/(1+E25)</f>
        <v>62.67640230365749</v>
      </c>
      <c r="F40" s="17">
        <f t="shared" si="14"/>
        <v>69.098538111680071</v>
      </c>
      <c r="G40" s="17">
        <f t="shared" si="14"/>
        <v>75.104814089688105</v>
      </c>
      <c r="H40" s="17">
        <f t="shared" si="14"/>
        <v>80.618697779956463</v>
      </c>
      <c r="I40" s="17">
        <f t="shared" si="14"/>
        <v>85.593596083509425</v>
      </c>
      <c r="J40" s="17">
        <f t="shared" si="14"/>
        <v>90.009380876384199</v>
      </c>
      <c r="K40" s="17">
        <f t="shared" si="14"/>
        <v>93.867822942650918</v>
      </c>
      <c r="L40" s="17">
        <f t="shared" si="9"/>
        <v>97.18768364768448</v>
      </c>
      <c r="M40" s="4">
        <f t="shared" si="8"/>
        <v>100</v>
      </c>
    </row>
    <row r="41" spans="1:13">
      <c r="A41" s="14"/>
      <c r="B41" s="8">
        <v>1</v>
      </c>
      <c r="C41" s="8"/>
      <c r="D41" s="17">
        <f t="shared" ref="D41:K41" si="15">(E40*$B$5+E41*$B$6)/(1+D26)</f>
        <v>61.965082423810998</v>
      </c>
      <c r="E41" s="17">
        <f t="shared" si="15"/>
        <v>68.069921610583719</v>
      </c>
      <c r="F41" s="17">
        <f t="shared" si="15"/>
        <v>73.780227348935156</v>
      </c>
      <c r="G41" s="17">
        <f t="shared" si="15"/>
        <v>79.029458864972355</v>
      </c>
      <c r="H41" s="17">
        <f t="shared" si="15"/>
        <v>83.777592256370355</v>
      </c>
      <c r="I41" s="17">
        <f t="shared" si="15"/>
        <v>88.007901039965802</v>
      </c>
      <c r="J41" s="17">
        <f t="shared" si="15"/>
        <v>91.722877606907218</v>
      </c>
      <c r="K41" s="17">
        <f t="shared" si="15"/>
        <v>94.939915028975662</v>
      </c>
      <c r="L41" s="17">
        <f t="shared" si="9"/>
        <v>97.687187785175325</v>
      </c>
      <c r="M41" s="4">
        <f t="shared" si="8"/>
        <v>100</v>
      </c>
    </row>
    <row r="42" spans="1:13">
      <c r="A42" s="14"/>
      <c r="B42" s="8">
        <v>0</v>
      </c>
      <c r="C42" s="17">
        <f t="shared" ref="C42:K42" si="16">(D41*$B$5+D42*$B$6)/(1+C27)</f>
        <v>61.621958117541546</v>
      </c>
      <c r="D42" s="17">
        <f t="shared" si="16"/>
        <v>67.441029623026253</v>
      </c>
      <c r="E42" s="17">
        <f t="shared" si="16"/>
        <v>72.881830301541115</v>
      </c>
      <c r="F42" s="17">
        <f t="shared" si="16"/>
        <v>77.886861508571897</v>
      </c>
      <c r="G42" s="17">
        <f t="shared" si="16"/>
        <v>82.422216356146365</v>
      </c>
      <c r="H42" s="17">
        <f t="shared" si="16"/>
        <v>86.474562071049121</v>
      </c>
      <c r="I42" s="17">
        <f t="shared" si="16"/>
        <v>90.047459517865818</v>
      </c>
      <c r="J42" s="17">
        <f t="shared" si="16"/>
        <v>93.15753262218783</v>
      </c>
      <c r="K42" s="17">
        <f t="shared" si="16"/>
        <v>95.830846121884122</v>
      </c>
      <c r="L42" s="17">
        <f t="shared" si="9"/>
        <v>98.099708154795579</v>
      </c>
      <c r="M42" s="4">
        <f t="shared" si="8"/>
        <v>100</v>
      </c>
    </row>
    <row r="43" spans="1:13" ht="16" thickBot="1">
      <c r="A43" s="16"/>
      <c r="B43" s="10"/>
      <c r="C43" s="10">
        <v>0</v>
      </c>
      <c r="D43" s="10">
        <v>1</v>
      </c>
      <c r="E43" s="10">
        <v>2</v>
      </c>
      <c r="F43" s="10">
        <v>3</v>
      </c>
      <c r="G43" s="10">
        <v>4</v>
      </c>
      <c r="H43" s="10">
        <v>5</v>
      </c>
      <c r="I43" s="10">
        <v>6</v>
      </c>
      <c r="J43" s="10">
        <v>7</v>
      </c>
      <c r="K43" s="10">
        <v>8</v>
      </c>
      <c r="L43" s="10">
        <v>9</v>
      </c>
      <c r="M43" s="4">
        <v>10</v>
      </c>
    </row>
    <row r="45" spans="1:13" ht="16" thickBot="1"/>
    <row r="46" spans="1:13">
      <c r="A46" s="30" t="s">
        <v>19</v>
      </c>
      <c r="B46" s="31"/>
      <c r="C46" s="31"/>
      <c r="D46" s="12"/>
      <c r="E46" s="12"/>
      <c r="F46" s="12"/>
      <c r="G46" s="12"/>
      <c r="H46" s="12"/>
      <c r="I46" s="13"/>
    </row>
    <row r="47" spans="1:13">
      <c r="A47" s="14"/>
      <c r="B47" s="8">
        <v>6</v>
      </c>
      <c r="C47" s="8"/>
      <c r="D47" s="8"/>
      <c r="E47" s="8"/>
      <c r="F47" s="8"/>
      <c r="G47" s="8"/>
      <c r="H47" s="8"/>
      <c r="I47" s="4">
        <f>MAX($J$4*(I36-$J$3),0)</f>
        <v>0</v>
      </c>
    </row>
    <row r="48" spans="1:13">
      <c r="A48" s="14"/>
      <c r="B48" s="8">
        <v>5</v>
      </c>
      <c r="C48" s="8"/>
      <c r="D48" s="8"/>
      <c r="E48" s="8"/>
      <c r="F48" s="8"/>
      <c r="G48" s="8"/>
      <c r="H48" s="8">
        <f>MAX($J$4*(H37-$J$3),(I47*$B$5+I48*$B$6)/(1+H22))</f>
        <v>0</v>
      </c>
      <c r="I48" s="4">
        <f t="shared" ref="I48:I53" si="17">MAX($J$4*(I37-$J$3),0)</f>
        <v>0</v>
      </c>
    </row>
    <row r="49" spans="1:9">
      <c r="A49" s="14"/>
      <c r="B49" s="8">
        <v>4</v>
      </c>
      <c r="C49" s="8"/>
      <c r="D49" s="8"/>
      <c r="E49" s="8"/>
      <c r="F49" s="8"/>
      <c r="G49" s="8">
        <f t="shared" ref="F49:H53" si="18">MAX($J$4*(G38-$J$3),(H48*$B$5+H49*$B$6)/(1+G23))</f>
        <v>0</v>
      </c>
      <c r="H49" s="8">
        <f t="shared" si="18"/>
        <v>0</v>
      </c>
      <c r="I49" s="4">
        <f t="shared" si="17"/>
        <v>0</v>
      </c>
    </row>
    <row r="50" spans="1:9">
      <c r="A50" s="14"/>
      <c r="B50" s="8">
        <v>3</v>
      </c>
      <c r="C50" s="8"/>
      <c r="D50" s="8"/>
      <c r="E50" s="8"/>
      <c r="F50" s="8">
        <f t="shared" si="18"/>
        <v>0.28906847369166572</v>
      </c>
      <c r="G50" s="8">
        <f t="shared" si="18"/>
        <v>0.61661196123169226</v>
      </c>
      <c r="H50" s="8">
        <f t="shared" si="18"/>
        <v>1.3070878692993291</v>
      </c>
      <c r="I50" s="4">
        <f t="shared" si="17"/>
        <v>2.7550941888756881</v>
      </c>
    </row>
    <row r="51" spans="1:9">
      <c r="A51" s="14"/>
      <c r="B51" s="8">
        <v>2</v>
      </c>
      <c r="C51" s="8"/>
      <c r="D51" s="8"/>
      <c r="E51" s="8">
        <f t="shared" ref="E51:G51" si="19">MAX($J$4*(E40-$J$3),(F50*$B$5+F51*$B$6)/(1+E25))</f>
        <v>0.83945525536807564</v>
      </c>
      <c r="F51" s="8">
        <f t="shared" si="19"/>
        <v>1.4914161229440226</v>
      </c>
      <c r="G51" s="8">
        <f t="shared" si="19"/>
        <v>2.5286355004449574</v>
      </c>
      <c r="H51" s="8">
        <f t="shared" si="18"/>
        <v>3.9980146969891965</v>
      </c>
      <c r="I51" s="4">
        <f t="shared" si="17"/>
        <v>5.5935960835094249</v>
      </c>
    </row>
    <row r="52" spans="1:9">
      <c r="A52" s="14"/>
      <c r="B52" s="8">
        <v>1</v>
      </c>
      <c r="C52" s="8"/>
      <c r="D52" s="8">
        <f t="shared" ref="D52:G52" si="20">MAX($J$4*(D41-$J$3),(E51*$B$5+E52*$B$6)/(1+D26))</f>
        <v>1.5566517549538208</v>
      </c>
      <c r="E52" s="8">
        <f t="shared" si="20"/>
        <v>2.4450799475844862</v>
      </c>
      <c r="F52" s="8">
        <f t="shared" si="20"/>
        <v>3.6408066870358144</v>
      </c>
      <c r="G52" s="8">
        <f t="shared" si="20"/>
        <v>5.0773737494415636</v>
      </c>
      <c r="H52" s="8">
        <f t="shared" si="18"/>
        <v>6.5638874028616492</v>
      </c>
      <c r="I52" s="4">
        <f t="shared" si="17"/>
        <v>8.0079010399658017</v>
      </c>
    </row>
    <row r="53" spans="1:9">
      <c r="A53" s="14"/>
      <c r="B53" s="8">
        <v>0</v>
      </c>
      <c r="C53" s="34">
        <f t="shared" ref="C53:G53" si="21">MAX($J$4*(C42-$J$3),(D52*$B$5+D53*$B$6)/(1+C27))</f>
        <v>2.3572151638290477</v>
      </c>
      <c r="D53" s="8">
        <f t="shared" si="21"/>
        <v>3.3935000890871803</v>
      </c>
      <c r="E53" s="8">
        <f t="shared" si="21"/>
        <v>4.6473352386077202</v>
      </c>
      <c r="F53" s="8">
        <f t="shared" si="21"/>
        <v>6.0302979445068514</v>
      </c>
      <c r="G53" s="8">
        <f t="shared" si="21"/>
        <v>7.4228308597266901</v>
      </c>
      <c r="H53" s="8">
        <f t="shared" si="18"/>
        <v>8.7687862492983992</v>
      </c>
      <c r="I53" s="4">
        <f t="shared" si="17"/>
        <v>10.047459517865818</v>
      </c>
    </row>
    <row r="54" spans="1:9" ht="16" thickBot="1">
      <c r="A54" s="16"/>
      <c r="B54" s="10"/>
      <c r="C54" s="10">
        <v>0</v>
      </c>
      <c r="D54" s="10">
        <v>1</v>
      </c>
      <c r="E54" s="10">
        <v>2</v>
      </c>
      <c r="F54" s="10">
        <v>3</v>
      </c>
      <c r="G54" s="10">
        <v>4</v>
      </c>
      <c r="H54" s="10">
        <v>5</v>
      </c>
      <c r="I54" s="6">
        <v>6</v>
      </c>
    </row>
  </sheetData>
  <mergeCells count="6">
    <mergeCell ref="A1:B1"/>
    <mergeCell ref="D1:F1"/>
    <mergeCell ref="A15:C15"/>
    <mergeCell ref="I1:K1"/>
    <mergeCell ref="A31:C31"/>
    <mergeCell ref="A46:C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25" workbookViewId="0">
      <selection activeCell="C54" sqref="C54"/>
    </sheetView>
  </sheetViews>
  <sheetFormatPr baseColWidth="10" defaultRowHeight="15" x14ac:dyDescent="0"/>
  <sheetData>
    <row r="1" spans="1:13">
      <c r="A1" s="22" t="s">
        <v>5</v>
      </c>
      <c r="B1" s="23"/>
      <c r="D1" s="30" t="s">
        <v>7</v>
      </c>
      <c r="E1" s="31"/>
      <c r="F1" s="32"/>
      <c r="I1" s="19" t="s">
        <v>24</v>
      </c>
      <c r="J1" s="20"/>
      <c r="K1" s="40"/>
      <c r="L1" s="41"/>
    </row>
    <row r="2" spans="1:13">
      <c r="A2" s="2" t="s">
        <v>0</v>
      </c>
      <c r="B2" s="3">
        <v>0.05</v>
      </c>
      <c r="D2" s="7" t="s">
        <v>9</v>
      </c>
      <c r="E2" s="8">
        <v>100</v>
      </c>
      <c r="F2" s="4"/>
      <c r="I2" s="7" t="s">
        <v>8</v>
      </c>
      <c r="J2" s="8">
        <v>10</v>
      </c>
      <c r="K2" s="4"/>
    </row>
    <row r="3" spans="1:13" ht="16" thickBot="1">
      <c r="A3" s="2" t="s">
        <v>1</v>
      </c>
      <c r="B3" s="4">
        <v>1.1000000000000001</v>
      </c>
      <c r="D3" s="9" t="s">
        <v>8</v>
      </c>
      <c r="E3" s="10">
        <v>10</v>
      </c>
      <c r="F3" s="6"/>
      <c r="I3" s="9" t="s">
        <v>17</v>
      </c>
      <c r="J3" s="10">
        <v>80</v>
      </c>
      <c r="K3" s="6"/>
    </row>
    <row r="4" spans="1:13" ht="16" thickBot="1">
      <c r="A4" s="2" t="s">
        <v>2</v>
      </c>
      <c r="B4" s="4">
        <v>0.9</v>
      </c>
      <c r="I4" s="9" t="s">
        <v>20</v>
      </c>
      <c r="J4" s="35">
        <v>4.4999999999999998E-2</v>
      </c>
      <c r="K4" s="6"/>
    </row>
    <row r="5" spans="1:13">
      <c r="A5" s="2" t="s">
        <v>3</v>
      </c>
      <c r="B5" s="4">
        <v>0.5</v>
      </c>
      <c r="I5" s="7" t="s">
        <v>21</v>
      </c>
      <c r="J5">
        <v>1000000</v>
      </c>
    </row>
    <row r="6" spans="1:13">
      <c r="A6" s="2" t="s">
        <v>4</v>
      </c>
      <c r="B6" s="4">
        <v>0.5</v>
      </c>
    </row>
    <row r="7" spans="1:13" ht="16" thickBot="1">
      <c r="A7" s="5" t="s">
        <v>8</v>
      </c>
      <c r="B7" s="6">
        <v>10</v>
      </c>
    </row>
    <row r="14" spans="1:13" ht="16" thickBot="1"/>
    <row r="15" spans="1:13" ht="16" thickBot="1">
      <c r="A15" s="24" t="s">
        <v>6</v>
      </c>
      <c r="B15" s="25"/>
      <c r="C15" s="26"/>
      <c r="D15" s="12"/>
      <c r="E15" s="12"/>
      <c r="F15" s="12"/>
      <c r="G15" s="12"/>
      <c r="H15" s="12"/>
      <c r="I15" s="12"/>
      <c r="J15" s="12"/>
      <c r="K15" s="12"/>
      <c r="L15" s="12"/>
      <c r="M15" s="13"/>
    </row>
    <row r="16" spans="1:13">
      <c r="A16" s="1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4"/>
    </row>
    <row r="17" spans="1:13">
      <c r="A17" s="14"/>
      <c r="B17" s="8">
        <v>10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4">
        <f>L18*$B$3</f>
        <v>0.12968712300500007</v>
      </c>
    </row>
    <row r="18" spans="1:13">
      <c r="A18" s="14"/>
      <c r="B18" s="8">
        <v>9</v>
      </c>
      <c r="C18" s="8"/>
      <c r="D18" s="8"/>
      <c r="E18" s="8"/>
      <c r="F18" s="8"/>
      <c r="G18" s="8"/>
      <c r="H18" s="8"/>
      <c r="I18" s="8"/>
      <c r="J18" s="8"/>
      <c r="K18" s="8"/>
      <c r="L18" s="8">
        <f>K19*$B$3</f>
        <v>0.11789738455000007</v>
      </c>
      <c r="M18" s="4">
        <f>L19*$B$3</f>
        <v>0.10610764609500009</v>
      </c>
    </row>
    <row r="19" spans="1:13">
      <c r="A19" s="14"/>
      <c r="B19" s="8">
        <v>8</v>
      </c>
      <c r="C19" s="8"/>
      <c r="D19" s="8"/>
      <c r="E19" s="8"/>
      <c r="F19" s="8"/>
      <c r="G19" s="8"/>
      <c r="H19" s="8"/>
      <c r="I19" s="8"/>
      <c r="J19" s="8"/>
      <c r="K19" s="8">
        <f>J20*$B$3</f>
        <v>0.10717944050000006</v>
      </c>
      <c r="L19" s="8">
        <f t="shared" ref="L19:M19" si="0">K20*$B$3</f>
        <v>9.6461496450000073E-2</v>
      </c>
      <c r="M19" s="4">
        <f t="shared" si="0"/>
        <v>8.6815346805000082E-2</v>
      </c>
    </row>
    <row r="20" spans="1:13">
      <c r="A20" s="14"/>
      <c r="B20" s="8">
        <v>7</v>
      </c>
      <c r="C20" s="8"/>
      <c r="D20" s="8"/>
      <c r="E20" s="8"/>
      <c r="F20" s="8"/>
      <c r="G20" s="8"/>
      <c r="H20" s="8"/>
      <c r="I20" s="8"/>
      <c r="J20" s="8">
        <f>I21*$B$3</f>
        <v>9.7435855000000043E-2</v>
      </c>
      <c r="K20" s="8">
        <f t="shared" ref="K20:M20" si="1">J21*$B$3</f>
        <v>8.7692269500000058E-2</v>
      </c>
      <c r="L20" s="8">
        <f t="shared" si="1"/>
        <v>7.8923042550000072E-2</v>
      </c>
      <c r="M20" s="4">
        <f t="shared" si="1"/>
        <v>7.1030738295000048E-2</v>
      </c>
    </row>
    <row r="21" spans="1:13">
      <c r="A21" s="14"/>
      <c r="B21" s="8">
        <v>6</v>
      </c>
      <c r="C21" s="8"/>
      <c r="D21" s="8"/>
      <c r="E21" s="8"/>
      <c r="F21" s="8"/>
      <c r="G21" s="8"/>
      <c r="H21" s="8"/>
      <c r="I21" s="8">
        <f>H22*$B$3</f>
        <v>8.8578050000000033E-2</v>
      </c>
      <c r="J21" s="8">
        <f t="shared" ref="J21:M21" si="2">I22*$B$3</f>
        <v>7.9720245000000051E-2</v>
      </c>
      <c r="K21" s="8">
        <f t="shared" si="2"/>
        <v>7.1748220500000057E-2</v>
      </c>
      <c r="L21" s="8">
        <f t="shared" si="2"/>
        <v>6.4573398450000041E-2</v>
      </c>
      <c r="M21" s="4">
        <f t="shared" si="2"/>
        <v>5.8116058605000041E-2</v>
      </c>
    </row>
    <row r="22" spans="1:13">
      <c r="A22" s="14"/>
      <c r="B22" s="8">
        <v>5</v>
      </c>
      <c r="C22" s="8"/>
      <c r="D22" s="8"/>
      <c r="E22" s="8"/>
      <c r="F22" s="8"/>
      <c r="G22" s="8"/>
      <c r="H22" s="8">
        <f>G23*$B$3</f>
        <v>8.0525500000000028E-2</v>
      </c>
      <c r="I22" s="8">
        <f t="shared" ref="I22:M22" si="3">H23*$B$3</f>
        <v>7.2472950000000036E-2</v>
      </c>
      <c r="J22" s="8">
        <f t="shared" si="3"/>
        <v>6.5225655000000049E-2</v>
      </c>
      <c r="K22" s="8">
        <f t="shared" si="3"/>
        <v>5.8703089500000034E-2</v>
      </c>
      <c r="L22" s="8">
        <f t="shared" si="3"/>
        <v>5.2832780550000034E-2</v>
      </c>
      <c r="M22" s="4">
        <f t="shared" si="3"/>
        <v>4.7549502495000028E-2</v>
      </c>
    </row>
    <row r="23" spans="1:13">
      <c r="A23" s="14"/>
      <c r="B23" s="8">
        <v>4</v>
      </c>
      <c r="C23" s="8"/>
      <c r="D23" s="8"/>
      <c r="E23" s="8"/>
      <c r="F23" s="8"/>
      <c r="G23" s="8">
        <f>F24*$B$3</f>
        <v>7.320500000000002E-2</v>
      </c>
      <c r="H23" s="8">
        <f t="shared" ref="H23:M23" si="4">G24*$B$3</f>
        <v>6.5884500000000026E-2</v>
      </c>
      <c r="I23" s="8">
        <f t="shared" si="4"/>
        <v>5.9296050000000038E-2</v>
      </c>
      <c r="J23" s="8">
        <f t="shared" si="4"/>
        <v>5.3366445000000026E-2</v>
      </c>
      <c r="K23" s="8">
        <f t="shared" si="4"/>
        <v>4.8029800500000025E-2</v>
      </c>
      <c r="L23" s="8">
        <f t="shared" si="4"/>
        <v>4.3226820450000022E-2</v>
      </c>
      <c r="M23" s="4">
        <f t="shared" si="4"/>
        <v>3.8904138405000024E-2</v>
      </c>
    </row>
    <row r="24" spans="1:13">
      <c r="A24" s="14"/>
      <c r="B24" s="8">
        <v>3</v>
      </c>
      <c r="C24" s="8"/>
      <c r="D24" s="8"/>
      <c r="E24" s="8"/>
      <c r="F24" s="8">
        <f>E25*$B$3</f>
        <v>6.6550000000000012E-2</v>
      </c>
      <c r="G24" s="8">
        <f t="shared" ref="G24:M24" si="5">F25*$B$3</f>
        <v>5.9895000000000018E-2</v>
      </c>
      <c r="H24" s="8">
        <f t="shared" si="5"/>
        <v>5.390550000000003E-2</v>
      </c>
      <c r="I24" s="8">
        <f t="shared" si="5"/>
        <v>4.8514950000000022E-2</v>
      </c>
      <c r="J24" s="8">
        <f t="shared" si="5"/>
        <v>4.3663455000000018E-2</v>
      </c>
      <c r="K24" s="8">
        <f t="shared" si="5"/>
        <v>3.9297109500000017E-2</v>
      </c>
      <c r="L24" s="8">
        <f t="shared" si="5"/>
        <v>3.5367398550000019E-2</v>
      </c>
      <c r="M24" s="4">
        <f t="shared" si="5"/>
        <v>3.1830658695000021E-2</v>
      </c>
    </row>
    <row r="25" spans="1:13">
      <c r="A25" s="14"/>
      <c r="B25" s="8">
        <v>2</v>
      </c>
      <c r="C25" s="8"/>
      <c r="D25" s="8"/>
      <c r="E25" s="8">
        <f>D26*$B$3</f>
        <v>6.0500000000000012E-2</v>
      </c>
      <c r="F25" s="8">
        <f t="shared" ref="F25:M26" si="6">E26*$B$3</f>
        <v>5.4450000000000012E-2</v>
      </c>
      <c r="G25" s="8">
        <f t="shared" si="6"/>
        <v>4.9005000000000021E-2</v>
      </c>
      <c r="H25" s="8">
        <f t="shared" si="6"/>
        <v>4.4104500000000019E-2</v>
      </c>
      <c r="I25" s="8">
        <f t="shared" si="6"/>
        <v>3.9694050000000015E-2</v>
      </c>
      <c r="J25" s="8">
        <f t="shared" si="6"/>
        <v>3.5724645000000013E-2</v>
      </c>
      <c r="K25" s="8">
        <f t="shared" si="6"/>
        <v>3.2152180500000016E-2</v>
      </c>
      <c r="L25" s="8">
        <f t="shared" si="6"/>
        <v>2.8936962450000017E-2</v>
      </c>
      <c r="M25" s="4">
        <f t="shared" si="6"/>
        <v>2.6043266205000016E-2</v>
      </c>
    </row>
    <row r="26" spans="1:13">
      <c r="A26" s="14"/>
      <c r="B26" s="8">
        <v>1</v>
      </c>
      <c r="C26" s="8"/>
      <c r="D26" s="8">
        <f>C27*$B$3</f>
        <v>5.5000000000000007E-2</v>
      </c>
      <c r="E26" s="8">
        <f>D27*$B$3</f>
        <v>4.9500000000000009E-2</v>
      </c>
      <c r="F26" s="8">
        <f t="shared" si="6"/>
        <v>4.4550000000000013E-2</v>
      </c>
      <c r="G26" s="8">
        <f t="shared" si="6"/>
        <v>4.0095000000000013E-2</v>
      </c>
      <c r="H26" s="8">
        <f t="shared" si="6"/>
        <v>3.6085500000000013E-2</v>
      </c>
      <c r="I26" s="8">
        <f t="shared" si="6"/>
        <v>3.2476950000000011E-2</v>
      </c>
      <c r="J26" s="8">
        <f t="shared" si="6"/>
        <v>2.9229255000000013E-2</v>
      </c>
      <c r="K26" s="8">
        <f t="shared" si="6"/>
        <v>2.6306329500000013E-2</v>
      </c>
      <c r="L26" s="8">
        <f t="shared" si="6"/>
        <v>2.3675696550000014E-2</v>
      </c>
      <c r="M26" s="4">
        <f t="shared" si="6"/>
        <v>2.1308126895000012E-2</v>
      </c>
    </row>
    <row r="27" spans="1:13">
      <c r="A27" s="14"/>
      <c r="B27" s="8">
        <v>0</v>
      </c>
      <c r="C27" s="15">
        <f>$B$2</f>
        <v>0.05</v>
      </c>
      <c r="D27" s="8">
        <f>C27*$B$4</f>
        <v>4.5000000000000005E-2</v>
      </c>
      <c r="E27" s="8">
        <f t="shared" ref="E27:M27" si="7">D27*$B$4</f>
        <v>4.0500000000000008E-2</v>
      </c>
      <c r="F27" s="8">
        <f t="shared" si="7"/>
        <v>3.645000000000001E-2</v>
      </c>
      <c r="G27" s="8">
        <f t="shared" si="7"/>
        <v>3.2805000000000008E-2</v>
      </c>
      <c r="H27" s="8">
        <f t="shared" si="7"/>
        <v>2.9524500000000009E-2</v>
      </c>
      <c r="I27" s="8">
        <f t="shared" si="7"/>
        <v>2.657205000000001E-2</v>
      </c>
      <c r="J27" s="8">
        <f t="shared" si="7"/>
        <v>2.3914845000000011E-2</v>
      </c>
      <c r="K27" s="8">
        <f t="shared" si="7"/>
        <v>2.1523360500000012E-2</v>
      </c>
      <c r="L27" s="8">
        <f t="shared" si="7"/>
        <v>1.937102445000001E-2</v>
      </c>
      <c r="M27" s="4">
        <f t="shared" si="7"/>
        <v>1.7433922005000008E-2</v>
      </c>
    </row>
    <row r="28" spans="1:13" ht="16" thickBot="1">
      <c r="A28" s="16"/>
      <c r="B28" s="10"/>
      <c r="C28" s="10">
        <v>0</v>
      </c>
      <c r="D28" s="10">
        <v>1</v>
      </c>
      <c r="E28" s="10">
        <v>2</v>
      </c>
      <c r="F28" s="10">
        <v>3</v>
      </c>
      <c r="G28" s="10">
        <v>4</v>
      </c>
      <c r="H28" s="10">
        <v>5</v>
      </c>
      <c r="I28" s="10">
        <v>6</v>
      </c>
      <c r="J28" s="10">
        <v>7</v>
      </c>
      <c r="K28" s="10">
        <v>8</v>
      </c>
      <c r="L28" s="10">
        <v>9</v>
      </c>
      <c r="M28" s="6">
        <v>10</v>
      </c>
    </row>
    <row r="30" spans="1:13" ht="16" thickBot="1"/>
    <row r="31" spans="1:13" ht="16" thickBot="1">
      <c r="A31" s="36" t="s">
        <v>22</v>
      </c>
      <c r="B31" s="37"/>
      <c r="C31" s="38"/>
      <c r="D31" s="11"/>
      <c r="E31" s="12"/>
      <c r="F31" s="12"/>
      <c r="G31" s="12"/>
      <c r="H31" s="12"/>
      <c r="I31" s="12"/>
      <c r="J31" s="12"/>
      <c r="K31" s="12"/>
      <c r="L31" s="12"/>
      <c r="M31" s="13"/>
    </row>
    <row r="32" spans="1:13">
      <c r="A32" s="14"/>
      <c r="B32" s="8">
        <v>10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39">
        <f t="shared" ref="M32:M41" si="8">(M17-$J$4)/(1+M17)</f>
        <v>7.4965113154277535E-2</v>
      </c>
    </row>
    <row r="33" spans="1:13">
      <c r="A33" s="14"/>
      <c r="B33" s="8">
        <v>9</v>
      </c>
      <c r="C33" s="8"/>
      <c r="D33" s="8"/>
      <c r="E33" s="8"/>
      <c r="F33" s="8"/>
      <c r="G33" s="8"/>
      <c r="H33" s="8"/>
      <c r="I33" s="8"/>
      <c r="J33" s="8"/>
      <c r="K33" s="8"/>
      <c r="L33" s="17">
        <f>(L18-$J$4+M32*$B$5+M33*$B$6)/(1+L18)</f>
        <v>0.12344851383735675</v>
      </c>
      <c r="M33" s="39">
        <f t="shared" si="8"/>
        <v>5.5245659236453512E-2</v>
      </c>
    </row>
    <row r="34" spans="1:13">
      <c r="A34" s="14"/>
      <c r="B34" s="8">
        <v>8</v>
      </c>
      <c r="C34" s="8"/>
      <c r="D34" s="8"/>
      <c r="E34" s="8"/>
      <c r="F34" s="8"/>
      <c r="G34" s="8"/>
      <c r="H34" s="8"/>
      <c r="I34" s="8"/>
      <c r="J34" s="8"/>
      <c r="K34" s="17">
        <f t="shared" ref="J34:L42" si="9">(K19-$J$4+L33*$B$5+L34*$B$6)/(1+K19)</f>
        <v>0.15240500877804122</v>
      </c>
      <c r="L34" s="17">
        <f t="shared" si="9"/>
        <v>8.9671989859181664E-2</v>
      </c>
      <c r="M34" s="39">
        <f t="shared" si="8"/>
        <v>3.8475116244841477E-2</v>
      </c>
    </row>
    <row r="35" spans="1:13">
      <c r="A35" s="14"/>
      <c r="B35" s="8">
        <v>7</v>
      </c>
      <c r="C35" s="8"/>
      <c r="D35" s="8"/>
      <c r="E35" s="8"/>
      <c r="F35" s="8"/>
      <c r="G35" s="8"/>
      <c r="H35" s="8"/>
      <c r="I35" s="8"/>
      <c r="J35" s="17">
        <f t="shared" si="9"/>
        <v>0.16655898055703111</v>
      </c>
      <c r="K35" s="17">
        <f t="shared" si="9"/>
        <v>0.10829887569302632</v>
      </c>
      <c r="L35" s="17">
        <f t="shared" si="9"/>
        <v>6.0535170914510578E-2</v>
      </c>
      <c r="M35" s="39">
        <f t="shared" si="8"/>
        <v>2.4304380223894431E-2</v>
      </c>
    </row>
    <row r="36" spans="1:13">
      <c r="A36" s="14"/>
      <c r="B36" s="8">
        <v>6</v>
      </c>
      <c r="C36" s="8"/>
      <c r="D36" s="8"/>
      <c r="E36" s="8"/>
      <c r="F36" s="8"/>
      <c r="G36" s="8"/>
      <c r="H36" s="8"/>
      <c r="I36" s="17">
        <f t="shared" ref="I36:K36" si="10">(I21-$J$4+J35*$B$5+J36*$B$6)/(1+I21)</f>
        <v>0.16919075674915002</v>
      </c>
      <c r="J36" s="17">
        <f t="shared" si="10"/>
        <v>0.11463960756299697</v>
      </c>
      <c r="K36" s="17">
        <f t="shared" si="10"/>
        <v>6.981804463621949E-2</v>
      </c>
      <c r="L36" s="17">
        <f t="shared" si="9"/>
        <v>3.562311828080493E-2</v>
      </c>
      <c r="M36" s="39">
        <f t="shared" si="8"/>
        <v>1.2395671059271139E-2</v>
      </c>
    </row>
    <row r="37" spans="1:13">
      <c r="A37" s="14"/>
      <c r="B37" s="8">
        <v>5</v>
      </c>
      <c r="C37" s="8"/>
      <c r="D37" s="8"/>
      <c r="E37" s="8"/>
      <c r="F37" s="8"/>
      <c r="G37" s="8"/>
      <c r="H37" s="17">
        <f t="shared" ref="H37:K37" si="11">(H22-$J$4+I36*$B$5+I37*$B$6)/(1+H22)</f>
        <v>0.16262730779389337</v>
      </c>
      <c r="I37" s="17">
        <f t="shared" si="11"/>
        <v>0.111204149386151</v>
      </c>
      <c r="J37" s="17">
        <f t="shared" si="11"/>
        <v>6.8941376725815087E-2</v>
      </c>
      <c r="K37" s="17">
        <f t="shared" si="11"/>
        <v>3.660689172249669E-2</v>
      </c>
      <c r="L37" s="17">
        <f t="shared" si="9"/>
        <v>1.4482361446393454E-2</v>
      </c>
      <c r="M37" s="39">
        <f t="shared" si="8"/>
        <v>2.433777581801866E-3</v>
      </c>
    </row>
    <row r="38" spans="1:13">
      <c r="A38" s="14"/>
      <c r="B38" s="8">
        <v>4</v>
      </c>
      <c r="C38" s="8"/>
      <c r="D38" s="8"/>
      <c r="E38" s="8"/>
      <c r="F38" s="8"/>
      <c r="G38" s="17">
        <f t="shared" ref="G38:K38" si="12">(G23-$J$4+H37*$B$5+H38*$B$6)/(1+G23)</f>
        <v>0.14855503601739206</v>
      </c>
      <c r="H38" s="17">
        <f t="shared" si="12"/>
        <v>9.9822707064197089E-2</v>
      </c>
      <c r="I38" s="17">
        <f t="shared" si="12"/>
        <v>5.9825803029385331E-2</v>
      </c>
      <c r="J38" s="17">
        <f t="shared" si="12"/>
        <v>2.9212996948396661E-2</v>
      </c>
      <c r="K38" s="17">
        <f t="shared" si="12"/>
        <v>8.2041997641601316E-3</v>
      </c>
      <c r="L38" s="17">
        <f t="shared" si="9"/>
        <v>-3.3454707622037304E-3</v>
      </c>
      <c r="M38" s="39">
        <f t="shared" si="8"/>
        <v>-5.8675881341263853E-3</v>
      </c>
    </row>
    <row r="39" spans="1:13">
      <c r="A39" s="14"/>
      <c r="B39" s="8">
        <v>3</v>
      </c>
      <c r="C39" s="8"/>
      <c r="D39" s="8"/>
      <c r="E39" s="8"/>
      <c r="F39" s="17">
        <f t="shared" ref="F39:K39" si="13">(F24-$J$4+G38*$B$5+G39*$B$6)/(1+F24)</f>
        <v>0.12822311985493165</v>
      </c>
      <c r="G39" s="17">
        <f t="shared" si="13"/>
        <v>8.1857700945162676E-2</v>
      </c>
      <c r="H39" s="17">
        <f t="shared" si="13"/>
        <v>4.390842882234923E-2</v>
      </c>
      <c r="I39" s="17">
        <f t="shared" si="13"/>
        <v>1.4913866235079357E-2</v>
      </c>
      <c r="J39" s="17">
        <f t="shared" si="13"/>
        <v>-4.9680735288348656E-3</v>
      </c>
      <c r="K39" s="17">
        <f t="shared" si="13"/>
        <v>-1.5901103331755845E-2</v>
      </c>
      <c r="L39" s="17">
        <f t="shared" si="9"/>
        <v>-1.8300689698905647E-2</v>
      </c>
      <c r="M39" s="39">
        <f t="shared" si="8"/>
        <v>-1.2763083936327111E-2</v>
      </c>
    </row>
    <row r="40" spans="1:13">
      <c r="A40" s="14"/>
      <c r="B40" s="8">
        <v>2</v>
      </c>
      <c r="C40" s="8"/>
      <c r="D40" s="8"/>
      <c r="E40" s="17">
        <f t="shared" ref="E40:K40" si="14">(E25-$J$4+F39*$B$5+F40*$B$6)/(1+E25)</f>
        <v>0.10257810259845355</v>
      </c>
      <c r="F40" s="17">
        <f t="shared" si="14"/>
        <v>5.8345035756388303E-2</v>
      </c>
      <c r="G40" s="17">
        <f t="shared" si="14"/>
        <v>2.2286144961484594E-2</v>
      </c>
      <c r="H40" s="17">
        <f t="shared" si="14"/>
        <v>-5.1618738317049835E-3</v>
      </c>
      <c r="I40" s="17">
        <f t="shared" si="14"/>
        <v>-2.390193762731023E-2</v>
      </c>
      <c r="J40" s="17">
        <f t="shared" si="14"/>
        <v>-3.4121431140336292E-2</v>
      </c>
      <c r="K40" s="17">
        <f t="shared" si="14"/>
        <v>-3.6229000977677686E-2</v>
      </c>
      <c r="L40" s="17">
        <f t="shared" si="9"/>
        <v>-3.0791356013987692E-2</v>
      </c>
      <c r="M40" s="39">
        <f t="shared" si="8"/>
        <v>-1.8475569617170989E-2</v>
      </c>
    </row>
    <row r="41" spans="1:13">
      <c r="A41" s="14"/>
      <c r="B41" s="8">
        <v>1</v>
      </c>
      <c r="C41" s="8"/>
      <c r="D41" s="17">
        <f t="shared" ref="D41:K41" si="15">(D26-$J$4+E40*$B$5+E41*$B$6)/(1+D26)</f>
        <v>7.2354418948619784E-2</v>
      </c>
      <c r="E41" s="17">
        <f t="shared" si="15"/>
        <v>3.0089721383134167E-2</v>
      </c>
      <c r="F41" s="17">
        <f t="shared" si="15"/>
        <v>-4.186710573189696E-3</v>
      </c>
      <c r="G41" s="17">
        <f t="shared" si="15"/>
        <v>-3.0132602019935218E-2</v>
      </c>
      <c r="H41" s="17">
        <f t="shared" si="15"/>
        <v>-4.7709663564144092E-2</v>
      </c>
      <c r="I41" s="17">
        <f t="shared" si="15"/>
        <v>-5.7131643630065829E-2</v>
      </c>
      <c r="J41" s="17">
        <f t="shared" si="15"/>
        <v>-5.8806679186978322E-2</v>
      </c>
      <c r="K41" s="17">
        <f t="shared" si="15"/>
        <v>-5.328061823959776E-2</v>
      </c>
      <c r="L41" s="17">
        <f t="shared" si="9"/>
        <v>-4.118577446395702E-2</v>
      </c>
      <c r="M41" s="39">
        <f t="shared" si="8"/>
        <v>-2.3197576207513851E-2</v>
      </c>
    </row>
    <row r="42" spans="1:13">
      <c r="A42" s="14"/>
      <c r="B42" s="8">
        <v>0</v>
      </c>
      <c r="C42" s="17">
        <f t="shared" ref="C42:K42" si="16">(D41*$B$5+D42*$B$6)/(1+C27)</f>
        <v>3.3374242062163821E-2</v>
      </c>
      <c r="D42" s="17">
        <f t="shared" ref="D42:K42" si="17">(D27-$J$4+E41*$B$5+E42*$B$6)/(1+D27)</f>
        <v>-2.2685106180757577E-3</v>
      </c>
      <c r="E42" s="17">
        <f t="shared" si="17"/>
        <v>-3.4830908574912514E-2</v>
      </c>
      <c r="F42" s="17">
        <f t="shared" si="17"/>
        <v>-5.9296410171203261E-2</v>
      </c>
      <c r="G42" s="17">
        <f t="shared" si="17"/>
        <v>-7.5682926623952054E-2</v>
      </c>
      <c r="H42" s="17">
        <f t="shared" si="17"/>
        <v>-8.423174649955753E-2</v>
      </c>
      <c r="I42" s="17">
        <f t="shared" si="17"/>
        <v>-8.5354649768101643E-2</v>
      </c>
      <c r="J42" s="17">
        <f t="shared" si="17"/>
        <v>-7.9582816391965974E-2</v>
      </c>
      <c r="K42" s="17">
        <f t="shared" si="17"/>
        <v>-6.752112598168887E-2</v>
      </c>
      <c r="L42" s="17">
        <f t="shared" si="9"/>
        <v>-4.9809761571160377E-2</v>
      </c>
      <c r="M42" s="39">
        <f>(M27-$J$4)/(1+M27)</f>
        <v>-2.7093728053294179E-2</v>
      </c>
    </row>
    <row r="43" spans="1:13" ht="16" thickBot="1">
      <c r="A43" s="16"/>
      <c r="B43" s="10"/>
      <c r="C43" s="10">
        <v>0</v>
      </c>
      <c r="D43" s="10">
        <v>1</v>
      </c>
      <c r="E43" s="10">
        <v>2</v>
      </c>
      <c r="F43" s="10">
        <v>3</v>
      </c>
      <c r="G43" s="10">
        <v>4</v>
      </c>
      <c r="H43" s="10">
        <v>5</v>
      </c>
      <c r="I43" s="10">
        <v>6</v>
      </c>
      <c r="J43" s="10">
        <v>7</v>
      </c>
      <c r="K43" s="10">
        <v>8</v>
      </c>
      <c r="L43" s="10">
        <v>9</v>
      </c>
      <c r="M43" s="4">
        <v>10</v>
      </c>
    </row>
    <row r="45" spans="1:13">
      <c r="C45" s="18" t="s">
        <v>23</v>
      </c>
      <c r="D45" s="18">
        <f>$C$42*$J$5</f>
        <v>33374.242062163823</v>
      </c>
    </row>
    <row r="46" spans="1:13" ht="16" thickBot="1"/>
    <row r="47" spans="1:13">
      <c r="A47" s="1" t="s">
        <v>17</v>
      </c>
      <c r="B47" s="42">
        <v>0</v>
      </c>
      <c r="C47" s="12"/>
      <c r="D47" s="12"/>
      <c r="E47" s="12"/>
      <c r="F47" s="12"/>
      <c r="G47" s="12"/>
      <c r="H47" s="13"/>
    </row>
    <row r="48" spans="1:13">
      <c r="A48" s="43" t="s">
        <v>25</v>
      </c>
      <c r="B48" s="44"/>
      <c r="C48" s="44"/>
      <c r="D48" s="8"/>
      <c r="E48" s="8"/>
      <c r="F48" s="8"/>
      <c r="G48" s="8"/>
      <c r="H48" s="4"/>
    </row>
    <row r="49" spans="1:8">
      <c r="A49" s="14"/>
      <c r="B49" s="8">
        <v>5</v>
      </c>
      <c r="C49" s="8"/>
      <c r="D49" s="8"/>
      <c r="E49" s="8"/>
      <c r="F49" s="8"/>
      <c r="G49" s="8"/>
      <c r="H49" s="3">
        <f>MAX(0,H37-$B$47)</f>
        <v>0.16262730779389337</v>
      </c>
    </row>
    <row r="50" spans="1:8">
      <c r="A50" s="14"/>
      <c r="B50" s="8">
        <v>4</v>
      </c>
      <c r="C50" s="8"/>
      <c r="D50" s="8"/>
      <c r="E50" s="8"/>
      <c r="F50" s="8"/>
      <c r="G50" s="8">
        <f>(H49*$B$5+H50*$B$6)/(1+G23)</f>
        <v>0.12227394340228123</v>
      </c>
      <c r="H50" s="3">
        <f t="shared" ref="H50:H54" si="18">MAX(0,H38-$B$47)</f>
        <v>9.9822707064197089E-2</v>
      </c>
    </row>
    <row r="51" spans="1:8">
      <c r="A51" s="14"/>
      <c r="B51" s="8">
        <v>3</v>
      </c>
      <c r="C51" s="8"/>
      <c r="D51" s="8"/>
      <c r="E51" s="8"/>
      <c r="F51" s="8">
        <f t="shared" ref="E51:G54" si="19">(G50*$B$5+G51*$B$6)/(1+F24)</f>
        <v>8.9108980115754063E-2</v>
      </c>
      <c r="G51" s="8">
        <f t="shared" si="19"/>
        <v>6.7804422082633806E-2</v>
      </c>
      <c r="H51" s="3">
        <f t="shared" si="18"/>
        <v>4.390842882234923E-2</v>
      </c>
    </row>
    <row r="52" spans="1:8">
      <c r="A52" s="14"/>
      <c r="B52" s="8">
        <v>2</v>
      </c>
      <c r="C52" s="8"/>
      <c r="D52" s="8"/>
      <c r="E52" s="8">
        <f t="shared" si="19"/>
        <v>6.1850298897362301E-2</v>
      </c>
      <c r="F52" s="8">
        <f t="shared" si="19"/>
        <v>4.2075503845551379E-2</v>
      </c>
      <c r="G52" s="8">
        <f t="shared" si="19"/>
        <v>2.0928607977249505E-2</v>
      </c>
      <c r="H52" s="3">
        <f t="shared" si="18"/>
        <v>0</v>
      </c>
    </row>
    <row r="53" spans="1:8">
      <c r="A53" s="14"/>
      <c r="B53" s="8">
        <v>1</v>
      </c>
      <c r="C53" s="8"/>
      <c r="D53" s="8">
        <f t="shared" ref="D53:F53" si="20">(E52*$B$5+E53*$B$6)/(1+D26)</f>
        <v>4.1075141453199307E-2</v>
      </c>
      <c r="E53" s="8">
        <f t="shared" si="20"/>
        <v>2.4818249568888232E-2</v>
      </c>
      <c r="F53" s="8">
        <f t="shared" si="20"/>
        <v>1.0018001999545022E-2</v>
      </c>
      <c r="G53" s="8">
        <f t="shared" si="19"/>
        <v>0</v>
      </c>
      <c r="H53" s="3">
        <f t="shared" si="18"/>
        <v>0</v>
      </c>
    </row>
    <row r="54" spans="1:8">
      <c r="A54" s="14"/>
      <c r="B54" s="8">
        <v>0</v>
      </c>
      <c r="C54" s="8">
        <f t="shared" ref="C54:F54" si="21">(D53*$B$5+D54*$B$6)/(1+C27)</f>
        <v>2.6311079490192284E-2</v>
      </c>
      <c r="D54" s="8">
        <f t="shared" si="21"/>
        <v>1.4178125476204492E-2</v>
      </c>
      <c r="E54" s="8">
        <f t="shared" si="21"/>
        <v>4.8140326763791551E-3</v>
      </c>
      <c r="F54" s="8">
        <f t="shared" si="21"/>
        <v>0</v>
      </c>
      <c r="G54" s="8">
        <f t="shared" si="19"/>
        <v>0</v>
      </c>
      <c r="H54" s="3">
        <f t="shared" si="18"/>
        <v>0</v>
      </c>
    </row>
    <row r="55" spans="1:8" ht="16" thickBot="1">
      <c r="A55" s="16"/>
      <c r="B55" s="10"/>
      <c r="C55" s="10">
        <v>0</v>
      </c>
      <c r="D55" s="10">
        <v>1</v>
      </c>
      <c r="E55" s="10">
        <v>2</v>
      </c>
      <c r="F55" s="10">
        <v>3</v>
      </c>
      <c r="G55" s="10">
        <v>4</v>
      </c>
      <c r="H55" s="6">
        <v>5</v>
      </c>
    </row>
    <row r="57" spans="1:8">
      <c r="C57" s="18" t="s">
        <v>23</v>
      </c>
      <c r="D57" s="18">
        <f>$C$54*$J$5</f>
        <v>26311.079490192285</v>
      </c>
    </row>
  </sheetData>
  <mergeCells count="4">
    <mergeCell ref="A48:C48"/>
    <mergeCell ref="A1:B1"/>
    <mergeCell ref="D1:F1"/>
    <mergeCell ref="A15:C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ZCB+ForwardsFutures</vt:lpstr>
      <vt:lpstr>ZCB+AmericanCalloption</vt:lpstr>
      <vt:lpstr>swap+swaption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QIANG</cp:lastModifiedBy>
  <dcterms:created xsi:type="dcterms:W3CDTF">2018-12-04T13:40:56Z</dcterms:created>
  <dcterms:modified xsi:type="dcterms:W3CDTF">2018-12-05T03:23:55Z</dcterms:modified>
</cp:coreProperties>
</file>