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bf3fd17d415fc7bc/Desktop/"/>
    </mc:Choice>
  </mc:AlternateContent>
  <xr:revisionPtr revIDLastSave="0" documentId="8_{09C2871D-28D2-4904-8A50-58206BE922D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 OF SALES" sheetId="4" r:id="rId1"/>
    <sheet name="BAR CHART" sheetId="5" r:id="rId2"/>
    <sheet name="Sheet1" sheetId="1" r:id="rId3"/>
  </sheets>
  <calcPr calcId="191029"/>
  <pivotCaches>
    <pivotCache cacheId="5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1" i="1" l="1"/>
  <c r="S29" i="1"/>
  <c r="S27" i="1"/>
  <c r="S24" i="1"/>
  <c r="S1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S8" i="1"/>
  <c r="O3" i="1"/>
  <c r="O2" i="1"/>
  <c r="S22" i="1"/>
  <c r="S20" i="1"/>
  <c r="S18" i="1"/>
  <c r="S16" i="1"/>
  <c r="S14" i="1"/>
  <c r="S12" i="1"/>
  <c r="K2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" i="1"/>
  <c r="L3" i="1" a="1"/>
  <c r="L3" i="1" s="1"/>
  <c r="L4" i="1" a="1"/>
  <c r="L4" i="1" s="1"/>
  <c r="L5" i="1" a="1"/>
  <c r="L5" i="1" s="1"/>
  <c r="L6" i="1" a="1"/>
  <c r="L6" i="1" s="1"/>
  <c r="L7" i="1" a="1"/>
  <c r="L7" i="1"/>
  <c r="L8" i="1" a="1"/>
  <c r="L8" i="1"/>
  <c r="L9" i="1" a="1"/>
  <c r="L9" i="1" s="1"/>
  <c r="L10" i="1" a="1"/>
  <c r="L10" i="1" s="1"/>
  <c r="L11" i="1" a="1"/>
  <c r="L11" i="1" s="1"/>
  <c r="L12" i="1" a="1"/>
  <c r="L12" i="1" s="1"/>
  <c r="L13" i="1" a="1"/>
  <c r="L13" i="1"/>
  <c r="L14" i="1" a="1"/>
  <c r="L14" i="1"/>
  <c r="L15" i="1" a="1"/>
  <c r="L15" i="1" s="1"/>
  <c r="L16" i="1" a="1"/>
  <c r="L16" i="1" s="1"/>
  <c r="L17" i="1" a="1"/>
  <c r="L17" i="1" s="1"/>
  <c r="L18" i="1" a="1"/>
  <c r="L18" i="1" s="1"/>
  <c r="L19" i="1" a="1"/>
  <c r="L19" i="1"/>
  <c r="L20" i="1" a="1"/>
  <c r="L20" i="1"/>
  <c r="L21" i="1" a="1"/>
  <c r="L21" i="1" s="1"/>
  <c r="L22" i="1" a="1"/>
  <c r="L22" i="1" s="1"/>
  <c r="L23" i="1" a="1"/>
  <c r="L23" i="1" s="1"/>
  <c r="L24" i="1" a="1"/>
  <c r="L24" i="1" s="1"/>
  <c r="L25" i="1" a="1"/>
  <c r="L25" i="1"/>
  <c r="L26" i="1" a="1"/>
  <c r="L26" i="1"/>
  <c r="L27" i="1" a="1"/>
  <c r="L27" i="1" s="1"/>
  <c r="L28" i="1" a="1"/>
  <c r="L28" i="1" s="1"/>
  <c r="L29" i="1" a="1"/>
  <c r="L29" i="1" s="1"/>
  <c r="L30" i="1" a="1"/>
  <c r="L30" i="1" s="1"/>
  <c r="L31" i="1" a="1"/>
  <c r="L31" i="1"/>
  <c r="L32" i="1" a="1"/>
  <c r="L32" i="1"/>
  <c r="L33" i="1" a="1"/>
  <c r="L33" i="1" s="1"/>
  <c r="L34" i="1" a="1"/>
  <c r="L34" i="1" s="1"/>
  <c r="L35" i="1" a="1"/>
  <c r="L35" i="1" s="1"/>
  <c r="L36" i="1" a="1"/>
  <c r="L36" i="1" s="1"/>
  <c r="L37" i="1" a="1"/>
  <c r="L37" i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/>
  <c r="L44" i="1" a="1"/>
  <c r="L44" i="1"/>
  <c r="L45" i="1" a="1"/>
  <c r="L45" i="1" s="1"/>
  <c r="L46" i="1" a="1"/>
  <c r="L46" i="1" s="1"/>
  <c r="L47" i="1" a="1"/>
  <c r="L47" i="1" s="1"/>
  <c r="L48" i="1" a="1"/>
  <c r="L48" i="1" s="1"/>
  <c r="L49" i="1" a="1"/>
  <c r="L49" i="1"/>
  <c r="L50" i="1" a="1"/>
  <c r="L50" i="1"/>
  <c r="L51" i="1" a="1"/>
  <c r="L51" i="1" s="1"/>
  <c r="L52" i="1" a="1"/>
  <c r="L52" i="1" s="1"/>
  <c r="L53" i="1" a="1"/>
  <c r="L53" i="1" s="1"/>
  <c r="L54" i="1" a="1"/>
  <c r="L54" i="1" s="1"/>
  <c r="L55" i="1" a="1"/>
  <c r="L55" i="1"/>
  <c r="L56" i="1" a="1"/>
  <c r="L56" i="1"/>
  <c r="L57" i="1" a="1"/>
  <c r="L57" i="1" s="1"/>
  <c r="L58" i="1" a="1"/>
  <c r="L58" i="1" s="1"/>
  <c r="L59" i="1" a="1"/>
  <c r="L59" i="1" s="1"/>
  <c r="L60" i="1" a="1"/>
  <c r="L60" i="1" s="1"/>
  <c r="L61" i="1" a="1"/>
  <c r="L61" i="1"/>
  <c r="L62" i="1" a="1"/>
  <c r="L62" i="1"/>
  <c r="L63" i="1" a="1"/>
  <c r="L63" i="1" s="1"/>
  <c r="L64" i="1" a="1"/>
  <c r="L64" i="1" s="1"/>
  <c r="L65" i="1" a="1"/>
  <c r="L65" i="1" s="1"/>
  <c r="L66" i="1" a="1"/>
  <c r="L66" i="1" s="1"/>
  <c r="L67" i="1" a="1"/>
  <c r="L67" i="1"/>
  <c r="L68" i="1" a="1"/>
  <c r="L68" i="1"/>
  <c r="L69" i="1" a="1"/>
  <c r="L69" i="1" s="1"/>
  <c r="L70" i="1" a="1"/>
  <c r="L70" i="1" s="1"/>
  <c r="L71" i="1" a="1"/>
  <c r="L71" i="1" s="1"/>
  <c r="L72" i="1" a="1"/>
  <c r="L72" i="1" s="1"/>
  <c r="L73" i="1" a="1"/>
  <c r="L73" i="1"/>
  <c r="L74" i="1" a="1"/>
  <c r="L74" i="1"/>
  <c r="L75" i="1" a="1"/>
  <c r="L75" i="1" s="1"/>
  <c r="L76" i="1" a="1"/>
  <c r="L76" i="1" s="1"/>
  <c r="L77" i="1" a="1"/>
  <c r="L77" i="1" s="1"/>
  <c r="L78" i="1" a="1"/>
  <c r="L78" i="1" s="1"/>
  <c r="L79" i="1" a="1"/>
  <c r="L79" i="1"/>
  <c r="L80" i="1" a="1"/>
  <c r="L80" i="1"/>
  <c r="L81" i="1" a="1"/>
  <c r="L81" i="1" s="1"/>
  <c r="L82" i="1" a="1"/>
  <c r="L82" i="1" s="1"/>
  <c r="L83" i="1" a="1"/>
  <c r="L83" i="1" s="1"/>
  <c r="L84" i="1" a="1"/>
  <c r="L84" i="1" s="1"/>
  <c r="L85" i="1" a="1"/>
  <c r="L85" i="1"/>
  <c r="L86" i="1" a="1"/>
  <c r="L86" i="1"/>
  <c r="L87" i="1" a="1"/>
  <c r="L87" i="1" s="1"/>
  <c r="L88" i="1" a="1"/>
  <c r="L88" i="1" s="1"/>
  <c r="L89" i="1" a="1"/>
  <c r="L89" i="1" s="1"/>
  <c r="L90" i="1" a="1"/>
  <c r="L90" i="1" s="1"/>
  <c r="L91" i="1" a="1"/>
  <c r="L91" i="1"/>
  <c r="L92" i="1" a="1"/>
  <c r="L92" i="1"/>
  <c r="L93" i="1" a="1"/>
  <c r="L93" i="1" s="1"/>
  <c r="L94" i="1" a="1"/>
  <c r="L94" i="1" s="1"/>
  <c r="L95" i="1" a="1"/>
  <c r="L95" i="1" s="1"/>
  <c r="L96" i="1" a="1"/>
  <c r="L96" i="1" s="1"/>
  <c r="L97" i="1" a="1"/>
  <c r="L97" i="1"/>
  <c r="L98" i="1" a="1"/>
  <c r="L98" i="1"/>
  <c r="L99" i="1" a="1"/>
  <c r="L99" i="1" s="1"/>
  <c r="L100" i="1" a="1"/>
  <c r="L100" i="1" s="1"/>
  <c r="L101" i="1" a="1"/>
  <c r="L101" i="1" s="1"/>
  <c r="L102" i="1" a="1"/>
  <c r="L102" i="1" s="1"/>
  <c r="L103" i="1" a="1"/>
  <c r="L103" i="1"/>
  <c r="L104" i="1" a="1"/>
  <c r="L104" i="1"/>
  <c r="L105" i="1" a="1"/>
  <c r="L105" i="1" s="1"/>
  <c r="L106" i="1" a="1"/>
  <c r="L106" i="1" s="1"/>
  <c r="L107" i="1" a="1"/>
  <c r="L107" i="1" s="1"/>
  <c r="L108" i="1" a="1"/>
  <c r="L108" i="1" s="1"/>
  <c r="L109" i="1" a="1"/>
  <c r="L109" i="1"/>
  <c r="L110" i="1" a="1"/>
  <c r="L110" i="1"/>
  <c r="L111" i="1" a="1"/>
  <c r="L111" i="1" s="1"/>
  <c r="L112" i="1" a="1"/>
  <c r="L112" i="1" s="1"/>
  <c r="L113" i="1" a="1"/>
  <c r="L113" i="1" s="1"/>
  <c r="L114" i="1" a="1"/>
  <c r="L114" i="1" s="1"/>
  <c r="L115" i="1" a="1"/>
  <c r="L115" i="1"/>
  <c r="L116" i="1" a="1"/>
  <c r="L116" i="1"/>
  <c r="L117" i="1" a="1"/>
  <c r="L117" i="1" s="1"/>
  <c r="L118" i="1" a="1"/>
  <c r="L118" i="1" s="1"/>
  <c r="L119" i="1" a="1"/>
  <c r="L119" i="1" s="1"/>
  <c r="L120" i="1" a="1"/>
  <c r="L120" i="1" s="1"/>
  <c r="L121" i="1" a="1"/>
  <c r="L121" i="1"/>
  <c r="L122" i="1" a="1"/>
  <c r="L122" i="1"/>
  <c r="L123" i="1" a="1"/>
  <c r="L123" i="1" s="1"/>
  <c r="L124" i="1" a="1"/>
  <c r="L124" i="1" s="1"/>
  <c r="L125" i="1" a="1"/>
  <c r="L125" i="1" s="1"/>
  <c r="L126" i="1" a="1"/>
  <c r="L126" i="1" s="1"/>
  <c r="L127" i="1" a="1"/>
  <c r="L127" i="1"/>
  <c r="L128" i="1" a="1"/>
  <c r="L128" i="1"/>
  <c r="L129" i="1" a="1"/>
  <c r="L129" i="1" s="1"/>
  <c r="L130" i="1" a="1"/>
  <c r="L130" i="1" s="1"/>
  <c r="L131" i="1" a="1"/>
  <c r="L131" i="1" s="1"/>
  <c r="L132" i="1" a="1"/>
  <c r="L132" i="1" s="1"/>
  <c r="L133" i="1" a="1"/>
  <c r="L133" i="1"/>
  <c r="L134" i="1" a="1"/>
  <c r="L134" i="1"/>
  <c r="L135" i="1" a="1"/>
  <c r="L135" i="1" s="1"/>
  <c r="L136" i="1" a="1"/>
  <c r="L136" i="1" s="1"/>
  <c r="L137" i="1" a="1"/>
  <c r="L137" i="1" s="1"/>
  <c r="L138" i="1" a="1"/>
  <c r="L138" i="1" s="1"/>
  <c r="L139" i="1" a="1"/>
  <c r="L139" i="1"/>
  <c r="L140" i="1" a="1"/>
  <c r="L140" i="1"/>
  <c r="L141" i="1" a="1"/>
  <c r="L141" i="1" s="1"/>
  <c r="L142" i="1" a="1"/>
  <c r="L142" i="1" s="1"/>
  <c r="L143" i="1" a="1"/>
  <c r="L143" i="1" s="1"/>
  <c r="L144" i="1" a="1"/>
  <c r="L144" i="1" s="1"/>
  <c r="L145" i="1" a="1"/>
  <c r="L145" i="1"/>
  <c r="L146" i="1" a="1"/>
  <c r="L146" i="1"/>
  <c r="L147" i="1" a="1"/>
  <c r="L147" i="1" s="1"/>
  <c r="L148" i="1" a="1"/>
  <c r="L148" i="1" s="1"/>
  <c r="L149" i="1" a="1"/>
  <c r="L149" i="1" s="1"/>
  <c r="L150" i="1" a="1"/>
  <c r="L150" i="1" s="1"/>
  <c r="L151" i="1" a="1"/>
  <c r="L151" i="1"/>
  <c r="L152" i="1" a="1"/>
  <c r="L152" i="1"/>
  <c r="L153" i="1" a="1"/>
  <c r="L153" i="1" s="1"/>
  <c r="L154" i="1" a="1"/>
  <c r="L154" i="1" s="1"/>
  <c r="L155" i="1" a="1"/>
  <c r="L155" i="1" s="1"/>
  <c r="L156" i="1" a="1"/>
  <c r="L156" i="1" s="1"/>
  <c r="L157" i="1" a="1"/>
  <c r="L157" i="1"/>
  <c r="L158" i="1" a="1"/>
  <c r="L158" i="1"/>
  <c r="L159" i="1" a="1"/>
  <c r="L159" i="1" s="1"/>
  <c r="L160" i="1" a="1"/>
  <c r="L160" i="1" s="1"/>
  <c r="L161" i="1" a="1"/>
  <c r="L161" i="1" s="1"/>
  <c r="L162" i="1" a="1"/>
  <c r="L162" i="1" s="1"/>
  <c r="L163" i="1" a="1"/>
  <c r="L163" i="1"/>
  <c r="L164" i="1" a="1"/>
  <c r="L164" i="1"/>
  <c r="L165" i="1" a="1"/>
  <c r="L165" i="1" s="1"/>
  <c r="L166" i="1" a="1"/>
  <c r="L166" i="1" s="1"/>
  <c r="L167" i="1" a="1"/>
  <c r="L167" i="1" s="1"/>
  <c r="L168" i="1" a="1"/>
  <c r="L168" i="1" s="1"/>
  <c r="L169" i="1" a="1"/>
  <c r="L169" i="1"/>
  <c r="L170" i="1" a="1"/>
  <c r="L170" i="1"/>
  <c r="L171" i="1" a="1"/>
  <c r="L171" i="1" s="1"/>
  <c r="L172" i="1" a="1"/>
  <c r="L172" i="1" s="1"/>
  <c r="L173" i="1" a="1"/>
  <c r="L173" i="1" s="1"/>
  <c r="L174" i="1" a="1"/>
  <c r="L174" i="1" s="1"/>
  <c r="L175" i="1" a="1"/>
  <c r="L175" i="1"/>
  <c r="L176" i="1" a="1"/>
  <c r="L176" i="1"/>
  <c r="L177" i="1" a="1"/>
  <c r="L177" i="1" s="1"/>
  <c r="L178" i="1" a="1"/>
  <c r="L178" i="1" s="1"/>
  <c r="L179" i="1" a="1"/>
  <c r="L179" i="1" s="1"/>
  <c r="L180" i="1" a="1"/>
  <c r="L180" i="1" s="1"/>
  <c r="L181" i="1" a="1"/>
  <c r="L181" i="1"/>
  <c r="L182" i="1" a="1"/>
  <c r="L182" i="1"/>
  <c r="L183" i="1" a="1"/>
  <c r="L183" i="1" s="1"/>
  <c r="L184" i="1" a="1"/>
  <c r="L184" i="1" s="1"/>
  <c r="L185" i="1" a="1"/>
  <c r="L185" i="1" s="1"/>
  <c r="L186" i="1" a="1"/>
  <c r="L186" i="1" s="1"/>
  <c r="L187" i="1" a="1"/>
  <c r="L187" i="1"/>
  <c r="L188" i="1" a="1"/>
  <c r="L188" i="1"/>
  <c r="L189" i="1" a="1"/>
  <c r="L189" i="1" s="1"/>
  <c r="L190" i="1" a="1"/>
  <c r="L190" i="1" s="1"/>
  <c r="L191" i="1" a="1"/>
  <c r="L191" i="1" s="1"/>
  <c r="L192" i="1" a="1"/>
  <c r="L192" i="1" s="1"/>
  <c r="L193" i="1" a="1"/>
  <c r="L193" i="1"/>
  <c r="L194" i="1" a="1"/>
  <c r="L194" i="1"/>
  <c r="L195" i="1" a="1"/>
  <c r="L195" i="1" s="1"/>
  <c r="L196" i="1" a="1"/>
  <c r="L196" i="1" s="1"/>
  <c r="L197" i="1" a="1"/>
  <c r="L197" i="1" s="1"/>
  <c r="L198" i="1" a="1"/>
  <c r="L198" i="1" s="1"/>
  <c r="L199" i="1" a="1"/>
  <c r="L199" i="1"/>
  <c r="L200" i="1" a="1"/>
  <c r="L200" i="1"/>
  <c r="L201" i="1" a="1"/>
  <c r="L201" i="1" s="1"/>
  <c r="L2" i="1" a="1"/>
  <c r="L2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<sst xmlns="http://schemas.openxmlformats.org/spreadsheetml/2006/main" count="867" uniqueCount="256">
  <si>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</si>
  <si>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</si>
  <si>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</si>
  <si>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</si>
  <si>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</si>
  <si>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</si>
  <si>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</si>
  <si>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</si>
  <si>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</si>
  <si>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</si>
  <si>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</si>
  <si>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</si>
  <si>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</si>
  <si>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</si>
  <si>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</si>
  <si>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</si>
  <si>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</si>
  <si>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</si>
  <si>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</si>
  <si>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</si>
  <si>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</si>
  <si>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</si>
  <si>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</si>
  <si>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</si>
  <si>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</si>
  <si>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</si>
  <si>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</si>
  <si>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</si>
  <si>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</si>
  <si>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</si>
  <si>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</si>
  <si>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</si>
  <si>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</si>
  <si>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</si>
  <si>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</si>
  <si>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</si>
  <si>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</si>
  <si>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</si>
  <si>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</si>
  <si>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</si>
  <si>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</si>
  <si>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</si>
  <si>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</si>
  <si>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</si>
  <si>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</si>
  <si>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</si>
  <si>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</si>
  <si>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</si>
  <si>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</si>
  <si>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</si>
  <si>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</si>
  <si>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</si>
  <si>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</si>
  <si>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</si>
  <si>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</si>
  <si>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</si>
  <si>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</si>
  <si>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</si>
  <si>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</si>
  <si>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</si>
  <si>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</si>
  <si>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</si>
  <si>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</si>
  <si>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</si>
  <si>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</si>
  <si>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</si>
  <si>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</si>
  <si>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</si>
  <si>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</si>
  <si>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</si>
  <si>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</si>
  <si>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</si>
  <si>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</si>
  <si>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</si>
  <si>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</si>
  <si>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</si>
  <si>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</si>
  <si>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</si>
  <si>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</si>
  <si>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</si>
  <si>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</si>
  <si>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</si>
  <si>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</si>
  <si>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</si>
  <si>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</si>
  <si>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</si>
  <si>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</si>
  <si>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</si>
  <si>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</si>
  <si>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</si>
  <si>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</si>
  <si>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</si>
  <si>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</si>
  <si>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</si>
  <si>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</si>
  <si>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</si>
  <si>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</si>
  <si>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</si>
  <si>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</si>
  <si>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</si>
  <si>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</si>
  <si>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</si>
  <si>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</si>
  <si>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</si>
  <si>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</si>
  <si>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</si>
  <si>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</si>
  <si>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</si>
  <si>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</si>
  <si>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</si>
  <si>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</si>
  <si>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</si>
  <si>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</si>
  <si>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</si>
  <si>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</si>
  <si>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</si>
  <si>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</si>
  <si>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</si>
  <si>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</si>
  <si>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</si>
  <si>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</si>
  <si>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</si>
  <si>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</si>
  <si>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</si>
  <si>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</si>
  <si>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</si>
  <si>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</si>
  <si>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</si>
  <si>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</si>
  <si>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</si>
  <si>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</si>
  <si>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</si>
  <si>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</si>
  <si>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</si>
  <si>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</si>
  <si>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</si>
  <si>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</si>
  <si>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</si>
  <si>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</si>
  <si>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</si>
  <si>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</si>
  <si>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</si>
  <si>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</si>
  <si>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</si>
  <si>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</si>
  <si>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</si>
  <si>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</si>
  <si>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</si>
  <si>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</si>
  <si>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</si>
  <si>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</si>
  <si>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</si>
  <si>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</si>
  <si>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</si>
  <si>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</si>
  <si>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</si>
  <si>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</si>
  <si>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</si>
  <si>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</si>
  <si>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</si>
  <si>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</si>
  <si>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</si>
  <si>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</si>
  <si>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</si>
  <si>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</si>
  <si>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</si>
  <si>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</si>
  <si>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</si>
  <si>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</si>
  <si>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</si>
  <si>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</si>
  <si>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</si>
  <si>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</si>
  <si>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</si>
  <si>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</si>
  <si>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</si>
  <si>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</si>
  <si>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</si>
  <si>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</si>
  <si>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</si>
  <si>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</si>
  <si>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</si>
  <si>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</si>
  <si>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</si>
  <si>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</si>
  <si>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</si>
  <si>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</si>
  <si>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</si>
  <si>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</si>
  <si>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</si>
  <si>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</si>
  <si>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</si>
  <si>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</si>
  <si>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</si>
  <si>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</si>
  <si>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</si>
  <si>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</si>
  <si>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</si>
  <si>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</si>
  <si>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</si>
  <si>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</si>
  <si>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</si>
  <si>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</si>
  <si>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</si>
  <si>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</si>
  <si>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</si>
  <si>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</si>
  <si>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</si>
  <si>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</si>
  <si>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</si>
  <si>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</si>
  <si>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</si>
  <si>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</si>
  <si>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</si>
  <si>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</si>
  <si>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</si>
  <si>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</si>
  <si>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</si>
  <si>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</si>
  <si>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Salary status</t>
  </si>
  <si>
    <t xml:space="preserve"> performance rating </t>
  </si>
  <si>
    <t>Salary above 60000</t>
  </si>
  <si>
    <t xml:space="preserve">employees are not from the Marketing department </t>
  </si>
  <si>
    <t>Calculate the total salary of employees from the Sales department.</t>
  </si>
  <si>
    <t>Calculate the total salary of employees in the IT department who have more than 35 project hours.</t>
  </si>
  <si>
    <t>Question 9</t>
  </si>
  <si>
    <t>Question 7</t>
  </si>
  <si>
    <t>Question 6</t>
  </si>
  <si>
    <t>Question 8</t>
  </si>
  <si>
    <t>Count the number of female employees in the Finance department.</t>
  </si>
  <si>
    <t>Count the number of employees in the HR department.</t>
  </si>
  <si>
    <t>Question 10</t>
  </si>
  <si>
    <t>Question 11</t>
  </si>
  <si>
    <t>Find the average salary of employees in the Marketing department.</t>
  </si>
  <si>
    <t>Find the average sales for employees in the North region with project hours above 40.</t>
  </si>
  <si>
    <t>Question 12</t>
  </si>
  <si>
    <t>Determine the maximum salary among employees in the South region.</t>
  </si>
  <si>
    <t>Question 13</t>
  </si>
  <si>
    <t>Find the minimum number of project hours for employees in the Finance department.</t>
  </si>
  <si>
    <t>Question 14</t>
  </si>
  <si>
    <t>Use VLOOKUP to find the salary of an employee based on their ID.</t>
  </si>
  <si>
    <t>Question 15</t>
  </si>
  <si>
    <t>Use HLOOKUP to find the joining date of employees based on their department.</t>
  </si>
  <si>
    <t>Question 16</t>
  </si>
  <si>
    <t>Use INDEX and MATCH to find the sales amount for a specific employee.</t>
  </si>
  <si>
    <t>Ques 3</t>
  </si>
  <si>
    <t>QUESTION 18</t>
  </si>
  <si>
    <t>Sum of Sales</t>
  </si>
  <si>
    <t>Row Labels</t>
  </si>
  <si>
    <t>(blank)</t>
  </si>
  <si>
    <t>Grand Total</t>
  </si>
  <si>
    <t>Column Labels</t>
  </si>
  <si>
    <t>QUESTION 20</t>
  </si>
  <si>
    <t>MATCH FUNCTION</t>
  </si>
  <si>
    <t>INDEX FUNCTION</t>
  </si>
  <si>
    <t>Question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</si>
</sst>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3" xfId="0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wrapText="1"/>
    </xf>
    <xf numFmtId="0" fontId="0" fillId="3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/>
    <xf numFmtId="0" fontId="0" fillId="3" borderId="1" xfId="0" applyFill="1" applyBorder="1"/>
    <xf numFmtId="0" fontId="2" fillId="4" borderId="0" xfId="0" applyFont="1" applyFill="1"/>
    <xf numFmtId="0" fontId="0" fillId="2" borderId="3" xfId="0" applyFill="1" applyBorder="1"/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assignment.xlsx]BAR 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'BAR CHART'!$A$4:$A$10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Sales</c:v>
                </c:pt>
                <c:pt idx="5">
                  <c:v>(blank)</c:v>
                </c:pt>
              </c:strCache>
            </c:strRef>
          </c:cat>
          <c:val>
            <c:numRef>
              <c:f>'BAR CHART'!$B$4:$B$10</c:f>
              <c:numCache>
                <c:formatCode>General</c:formatCode>
                <c:ptCount val="6"/>
                <c:pt idx="0">
                  <c:v>1047880</c:v>
                </c:pt>
                <c:pt idx="1">
                  <c:v>1018480</c:v>
                </c:pt>
                <c:pt idx="2">
                  <c:v>1183913</c:v>
                </c:pt>
                <c:pt idx="3">
                  <c:v>918376</c:v>
                </c:pt>
                <c:pt idx="4">
                  <c:v>753424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72-4650-AED6-2C18B33C2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5037199"/>
        <c:axId val="535024239"/>
      </c:barChart>
      <c:catAx>
        <c:axId val="5350371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24239"/>
        <c:crosses val="autoZero"/>
        <c:auto val="1"/>
        <c:lblAlgn val="ctr"/>
        <c:lblOffset val="100"/>
        <c:noMultiLvlLbl val="0"/>
      </c:catAx>
      <c:valAx>
        <c:axId val="53502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03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251460</xdr:colOff>
      <xdr:row>6</xdr:row>
      <xdr:rowOff>45720</xdr:rowOff>
    </xdr:from>
    <xdr:to>
      <xdr:col>12</xdr:col>
      <xdr:colOff>396240</xdr:colOff>
      <xdr:row>23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B23281-B7F5-8F96-82C2-C3FA7F7B02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urabh dhama" refreshedDate="45492.425408680552" createdVersion="8" refreshedVersion="8" minRefreshableVersion="3" recordCount="201" xr:uid="{3B4D4912-FE9A-4C32-A93C-C68C32605D30}">
  <cacheSource type="worksheet">
    <worksheetSource ref="A1:O1048576" sheet="Sheet1"/>
  </cacheSource>
  <cacheFields count="15">
    <cacheField name="ID" numFmtId="0">
      <sharedItems containsString="0" containsBlank="1" containsNumber="1" containsInteger="1" minValue="1" maxValue="200"/>
    </cacheField>
    <cacheField name="Name" numFmtId="0">
      <sharedItems containsBlank="1"/>
    </cacheField>
    <cacheField name="Age" numFmtId="0">
      <sharedItems containsString="0" containsBlank="1" containsNumber="1" containsInteger="1" minValue="20" maxValue="60"/>
    </cacheField>
    <cacheField name="Gender" numFmtId="0">
      <sharedItems containsBlank="1"/>
    </cacheField>
    <cacheField name="Department" numFmtId="0">
      <sharedItems containsBlank="1" count="6">
        <s v="IT"/>
        <s v="Sales"/>
        <s v="HR"/>
        <s v="Finance"/>
        <s v="Marketing"/>
        <m/>
      </sharedItems>
    </cacheField>
    <cacheField name="Salary" numFmtId="0">
      <sharedItems containsString="0" containsBlank="1" containsNumber="1" containsInteger="1" minValue="30111" maxValue="79873"/>
    </cacheField>
    <cacheField name="Joining Date" numFmtId="0">
      <sharedItems containsNonDate="0" containsDate="1" containsString="0" containsBlank="1" minDate="2014-07-23T00:00:00" maxDate="2024-07-11T00:00:00"/>
    </cacheField>
    <cacheField name="Sales" numFmtId="0">
      <sharedItems containsString="0" containsBlank="1" containsNumber="1" containsInteger="1" minValue="10263" maxValue="39772"/>
    </cacheField>
    <cacheField name="Region" numFmtId="0">
      <sharedItems containsBlank="1" count="5">
        <s v="North"/>
        <s v="West"/>
        <s v="South"/>
        <s v="East"/>
        <m/>
      </sharedItems>
    </cacheField>
    <cacheField name="Project Hours" numFmtId="0">
      <sharedItems containsString="0" containsBlank="1" containsNumber="1" containsInteger="1" minValue="20" maxValue="60"/>
    </cacheField>
    <cacheField name="Salary status" numFmtId="0">
      <sharedItems containsBlank="1"/>
    </cacheField>
    <cacheField name=" performance rating " numFmtId="0">
      <sharedItems containsBlank="1"/>
    </cacheField>
    <cacheField name="Ques 3" numFmtId="0">
      <sharedItems containsBlank="1"/>
    </cacheField>
    <cacheField name="Salary above 60000" numFmtId="0">
      <sharedItems containsBlank="1"/>
    </cacheField>
    <cacheField name="employees are not from the Marketing department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"/>
    <s v="Joseph Little"/>
    <n v="35"/>
    <s v="F"/>
    <x v="0"/>
    <n v="70986"/>
    <d v="2021-06-07T00:00:00"/>
    <n v="13394"/>
    <x v="0"/>
    <n v="44"/>
    <s v="ABOVE"/>
    <s v="GOOD"/>
    <b v="0"/>
    <s v="YES"/>
    <s v="NO"/>
  </r>
  <r>
    <n v="2"/>
    <s v="Jennifer Jordan"/>
    <n v="40"/>
    <s v="M"/>
    <x v="1"/>
    <n v="63849"/>
    <d v="2022-01-05T00:00:00"/>
    <n v="28070"/>
    <x v="0"/>
    <n v="40"/>
    <s v="ABOVE"/>
    <s v="GOOD"/>
    <b v="0"/>
    <s v="YES"/>
    <s v="NO"/>
  </r>
  <r>
    <n v="3"/>
    <s v="Mark Gomez"/>
    <n v="55"/>
    <s v="M"/>
    <x v="2"/>
    <n v="52537"/>
    <d v="2021-08-10T00:00:00"/>
    <n v="38327"/>
    <x v="1"/>
    <n v="52"/>
    <s v="ABOVE"/>
    <s v="EXCELLENT"/>
    <b v="0"/>
    <s v="NO"/>
    <s v="NO"/>
  </r>
  <r>
    <n v="4"/>
    <s v="Thomas Keith"/>
    <n v="44"/>
    <s v="F"/>
    <x v="3"/>
    <n v="77358"/>
    <d v="2018-10-12T00:00:00"/>
    <n v="20413"/>
    <x v="2"/>
    <n v="38"/>
    <s v="ABOVE"/>
    <s v="AVERAGE"/>
    <b v="0"/>
    <s v="YES"/>
    <s v="NO"/>
  </r>
  <r>
    <n v="5"/>
    <s v="Derrick Ray"/>
    <n v="37"/>
    <s v="M"/>
    <x v="2"/>
    <n v="70572"/>
    <d v="2020-04-24T00:00:00"/>
    <n v="31025"/>
    <x v="3"/>
    <n v="33"/>
    <s v="ABOVE"/>
    <s v="AVERAGE"/>
    <b v="1"/>
    <s v="YES"/>
    <s v="NO"/>
  </r>
  <r>
    <n v="6"/>
    <s v="Anthony Martinez"/>
    <n v="44"/>
    <s v="M"/>
    <x v="1"/>
    <n v="67081"/>
    <d v="2016-04-05T00:00:00"/>
    <n v="12096"/>
    <x v="0"/>
    <n v="28"/>
    <s v="ABOVE"/>
    <s v="POOR"/>
    <b v="0"/>
    <s v="YES"/>
    <s v="NO"/>
  </r>
  <r>
    <n v="7"/>
    <s v="Stephanie Murphy"/>
    <n v="26"/>
    <s v="F"/>
    <x v="3"/>
    <n v="53813"/>
    <d v="2022-05-13T00:00:00"/>
    <n v="39507"/>
    <x v="0"/>
    <n v="25"/>
    <s v="ABOVE"/>
    <s v="POOR"/>
    <b v="0"/>
    <s v="NO"/>
    <s v="NO"/>
  </r>
  <r>
    <n v="8"/>
    <s v="Courtney Newman"/>
    <n v="30"/>
    <s v="M"/>
    <x v="2"/>
    <n v="54706"/>
    <d v="2021-01-20T00:00:00"/>
    <n v="16865"/>
    <x v="0"/>
    <n v="59"/>
    <s v="ABOVE"/>
    <s v="EXCELLENT"/>
    <b v="1"/>
    <s v="NO"/>
    <s v="NO"/>
  </r>
  <r>
    <n v="9"/>
    <s v="Tanya Rodriguez"/>
    <n v="20"/>
    <s v="M"/>
    <x v="0"/>
    <n v="76304"/>
    <d v="2016-08-15T00:00:00"/>
    <n v="22260"/>
    <x v="0"/>
    <n v="38"/>
    <s v="ABOVE"/>
    <s v="AVERAGE"/>
    <b v="0"/>
    <s v="YES"/>
    <s v="NO"/>
  </r>
  <r>
    <n v="10"/>
    <s v="Jeffery Foster"/>
    <n v="56"/>
    <s v="F"/>
    <x v="4"/>
    <n v="44181"/>
    <d v="2022-05-09T00:00:00"/>
    <n v="19002"/>
    <x v="1"/>
    <n v="38"/>
    <s v="BELOW"/>
    <s v="AVERAGE"/>
    <b v="0"/>
    <s v="NO"/>
    <s v="YES"/>
  </r>
  <r>
    <n v="11"/>
    <s v="Jasmine Martin"/>
    <n v="42"/>
    <s v="F"/>
    <x v="0"/>
    <n v="47225"/>
    <d v="2020-08-21T00:00:00"/>
    <n v="39772"/>
    <x v="2"/>
    <n v="41"/>
    <s v="BELOW"/>
    <s v="GOOD"/>
    <b v="0"/>
    <s v="YES"/>
    <s v="NO"/>
  </r>
  <r>
    <n v="12"/>
    <s v="Maria Hale"/>
    <n v="43"/>
    <s v="M"/>
    <x v="4"/>
    <n v="43769"/>
    <d v="2022-08-27T00:00:00"/>
    <n v="25897"/>
    <x v="2"/>
    <n v="56"/>
    <s v="BELOW"/>
    <s v="EXCELLENT"/>
    <b v="0"/>
    <s v="NO"/>
    <s v="YES"/>
  </r>
  <r>
    <n v="13"/>
    <s v="Eric Smith"/>
    <n v="27"/>
    <s v="F"/>
    <x v="1"/>
    <n v="77634"/>
    <d v="2019-07-04T00:00:00"/>
    <n v="22359"/>
    <x v="0"/>
    <n v="41"/>
    <s v="ABOVE"/>
    <s v="GOOD"/>
    <b v="0"/>
    <s v="YES"/>
    <s v="NO"/>
  </r>
  <r>
    <n v="14"/>
    <s v="Jason Calhoun"/>
    <n v="55"/>
    <s v="F"/>
    <x v="1"/>
    <n v="46025"/>
    <d v="2015-01-10T00:00:00"/>
    <n v="14774"/>
    <x v="1"/>
    <n v="44"/>
    <s v="BELOW"/>
    <s v="GOOD"/>
    <b v="0"/>
    <s v="NO"/>
    <s v="NO"/>
  </r>
  <r>
    <n v="15"/>
    <s v="Hannah Soto"/>
    <n v="57"/>
    <s v="F"/>
    <x v="0"/>
    <n v="72009"/>
    <d v="2016-10-25T00:00:00"/>
    <n v="36836"/>
    <x v="1"/>
    <n v="54"/>
    <s v="ABOVE"/>
    <s v="EXCELLENT"/>
    <b v="0"/>
    <s v="YES"/>
    <s v="NO"/>
  </r>
  <r>
    <n v="16"/>
    <s v="Robert Russo"/>
    <n v="57"/>
    <s v="M"/>
    <x v="4"/>
    <n v="62745"/>
    <d v="2017-02-28T00:00:00"/>
    <n v="36474"/>
    <x v="1"/>
    <n v="60"/>
    <s v="ABOVE"/>
    <s v="EXCELLENT"/>
    <b v="0"/>
    <s v="YES"/>
    <s v="YES"/>
  </r>
  <r>
    <n v="17"/>
    <s v="Kevin Knox"/>
    <n v="55"/>
    <s v="F"/>
    <x v="2"/>
    <n v="39959"/>
    <d v="2022-09-18T00:00:00"/>
    <n v="22654"/>
    <x v="2"/>
    <n v="47"/>
    <s v="BELOW"/>
    <s v="GOOD"/>
    <b v="0"/>
    <s v="NO"/>
    <s v="NO"/>
  </r>
  <r>
    <n v="18"/>
    <s v="Patricia Brown"/>
    <n v="28"/>
    <s v="M"/>
    <x v="4"/>
    <n v="50794"/>
    <d v="2021-10-10T00:00:00"/>
    <n v="24487"/>
    <x v="3"/>
    <n v="52"/>
    <s v="ABOVE"/>
    <s v="EXCELLENT"/>
    <b v="0"/>
    <s v="NO"/>
    <s v="YES"/>
  </r>
  <r>
    <n v="19"/>
    <s v="Monica Garcia"/>
    <n v="27"/>
    <s v="F"/>
    <x v="4"/>
    <n v="65152"/>
    <d v="2021-05-20T00:00:00"/>
    <n v="33987"/>
    <x v="2"/>
    <n v="41"/>
    <s v="ABOVE"/>
    <s v="GOOD"/>
    <b v="0"/>
    <s v="YES"/>
    <s v="YES"/>
  </r>
  <r>
    <n v="20"/>
    <s v="Thomas Anderson"/>
    <n v="54"/>
    <s v="F"/>
    <x v="3"/>
    <n v="46252"/>
    <d v="2021-07-17T00:00:00"/>
    <n v="34241"/>
    <x v="1"/>
    <n v="44"/>
    <s v="BELOW"/>
    <s v="GOOD"/>
    <b v="0"/>
    <s v="NO"/>
    <s v="NO"/>
  </r>
  <r>
    <n v="21"/>
    <s v="Dr. Kristi Davis"/>
    <n v="32"/>
    <s v="F"/>
    <x v="1"/>
    <n v="31929"/>
    <d v="2017-01-14T00:00:00"/>
    <n v="34366"/>
    <x v="2"/>
    <n v="44"/>
    <s v="BELOW"/>
    <s v="GOOD"/>
    <b v="0"/>
    <s v="NO"/>
    <s v="NO"/>
  </r>
  <r>
    <n v="22"/>
    <s v="Amber Henderson"/>
    <n v="48"/>
    <s v="M"/>
    <x v="4"/>
    <n v="77413"/>
    <d v="2017-07-21T00:00:00"/>
    <n v="16964"/>
    <x v="1"/>
    <n v="41"/>
    <s v="ABOVE"/>
    <s v="GOOD"/>
    <b v="0"/>
    <s v="YES"/>
    <s v="YES"/>
  </r>
  <r>
    <n v="23"/>
    <s v="Ariana Morrison MD"/>
    <n v="33"/>
    <s v="F"/>
    <x v="2"/>
    <n v="75052"/>
    <d v="2020-04-21T00:00:00"/>
    <n v="28846"/>
    <x v="0"/>
    <n v="25"/>
    <s v="ABOVE"/>
    <s v="POOR"/>
    <b v="0"/>
    <s v="YES"/>
    <s v="NO"/>
  </r>
  <r>
    <n v="24"/>
    <s v="Catherine Smith"/>
    <n v="60"/>
    <s v="M"/>
    <x v="0"/>
    <n v="54329"/>
    <d v="2019-11-27T00:00:00"/>
    <n v="33529"/>
    <x v="2"/>
    <n v="20"/>
    <s v="ABOVE"/>
    <s v="POOR"/>
    <b v="0"/>
    <s v="YES"/>
    <s v="NO"/>
  </r>
  <r>
    <n v="25"/>
    <s v="Jeffrey Richards"/>
    <n v="42"/>
    <s v="F"/>
    <x v="0"/>
    <n v="70350"/>
    <d v="2016-02-12T00:00:00"/>
    <n v="38067"/>
    <x v="1"/>
    <n v="21"/>
    <s v="ABOVE"/>
    <s v="POOR"/>
    <b v="0"/>
    <s v="YES"/>
    <s v="NO"/>
  </r>
  <r>
    <n v="26"/>
    <s v="Cody Richardson"/>
    <n v="39"/>
    <s v="F"/>
    <x v="1"/>
    <n v="46435"/>
    <d v="2024-01-29T00:00:00"/>
    <n v="39585"/>
    <x v="2"/>
    <n v="45"/>
    <s v="BELOW"/>
    <s v="GOOD"/>
    <b v="0"/>
    <s v="NO"/>
    <s v="NO"/>
  </r>
  <r>
    <n v="27"/>
    <s v="Kevin Edwards"/>
    <n v="59"/>
    <s v="F"/>
    <x v="2"/>
    <n v="76884"/>
    <d v="2020-01-10T00:00:00"/>
    <n v="11271"/>
    <x v="1"/>
    <n v="25"/>
    <s v="ABOVE"/>
    <s v="POOR"/>
    <b v="0"/>
    <s v="YES"/>
    <s v="NO"/>
  </r>
  <r>
    <n v="28"/>
    <s v="Kenneth Porter"/>
    <n v="49"/>
    <s v="F"/>
    <x v="1"/>
    <n v="44789"/>
    <d v="2023-04-01T00:00:00"/>
    <n v="22170"/>
    <x v="2"/>
    <n v="22"/>
    <s v="BELOW"/>
    <s v="POOR"/>
    <b v="0"/>
    <s v="NO"/>
    <s v="NO"/>
  </r>
  <r>
    <n v="29"/>
    <s v="Victor Miller"/>
    <n v="59"/>
    <s v="M"/>
    <x v="2"/>
    <n v="79873"/>
    <d v="2018-12-24T00:00:00"/>
    <n v="20391"/>
    <x v="1"/>
    <n v="20"/>
    <s v="ABOVE"/>
    <s v="POOR"/>
    <b v="0"/>
    <s v="YES"/>
    <s v="NO"/>
  </r>
  <r>
    <n v="30"/>
    <s v="Jeffrey Ortiz"/>
    <n v="56"/>
    <s v="M"/>
    <x v="4"/>
    <n v="58256"/>
    <d v="2021-08-30T00:00:00"/>
    <n v="20553"/>
    <x v="3"/>
    <n v="36"/>
    <s v="ABOVE"/>
    <s v="AVERAGE"/>
    <b v="0"/>
    <s v="NO"/>
    <s v="YES"/>
  </r>
  <r>
    <n v="31"/>
    <s v="Scott Brooks"/>
    <n v="30"/>
    <s v="M"/>
    <x v="2"/>
    <n v="61420"/>
    <d v="2019-11-04T00:00:00"/>
    <n v="10664"/>
    <x v="2"/>
    <n v="28"/>
    <s v="ABOVE"/>
    <s v="POOR"/>
    <b v="0"/>
    <s v="YES"/>
    <s v="NO"/>
  </r>
  <r>
    <n v="32"/>
    <s v="Brian Rivera"/>
    <n v="36"/>
    <s v="F"/>
    <x v="1"/>
    <n v="65570"/>
    <d v="2023-06-26T00:00:00"/>
    <n v="21285"/>
    <x v="3"/>
    <n v="23"/>
    <s v="ABOVE"/>
    <s v="POOR"/>
    <b v="0"/>
    <s v="YES"/>
    <s v="NO"/>
  </r>
  <r>
    <n v="33"/>
    <s v="Dr. Tammy Williams"/>
    <n v="26"/>
    <s v="M"/>
    <x v="3"/>
    <n v="60577"/>
    <d v="2015-11-24T00:00:00"/>
    <n v="11672"/>
    <x v="0"/>
    <n v="54"/>
    <s v="ABOVE"/>
    <s v="EXCELLENT"/>
    <b v="0"/>
    <s v="YES"/>
    <s v="NO"/>
  </r>
  <r>
    <n v="34"/>
    <s v="Monica Vance"/>
    <n v="34"/>
    <s v="M"/>
    <x v="2"/>
    <n v="63927"/>
    <d v="2021-03-20T00:00:00"/>
    <n v="24967"/>
    <x v="2"/>
    <n v="46"/>
    <s v="ABOVE"/>
    <s v="GOOD"/>
    <b v="1"/>
    <s v="YES"/>
    <s v="NO"/>
  </r>
  <r>
    <n v="35"/>
    <s v="Lisa Brown"/>
    <n v="44"/>
    <s v="F"/>
    <x v="2"/>
    <n v="39949"/>
    <d v="2024-04-17T00:00:00"/>
    <n v="11978"/>
    <x v="0"/>
    <n v="55"/>
    <s v="BELOW"/>
    <s v="EXCELLENT"/>
    <b v="0"/>
    <s v="NO"/>
    <s v="NO"/>
  </r>
  <r>
    <n v="36"/>
    <s v="Jonathan Romero"/>
    <n v="30"/>
    <s v="F"/>
    <x v="4"/>
    <n v="40376"/>
    <d v="2016-01-16T00:00:00"/>
    <n v="31174"/>
    <x v="2"/>
    <n v="57"/>
    <s v="BELOW"/>
    <s v="EXCELLENT"/>
    <b v="0"/>
    <s v="NO"/>
    <s v="YES"/>
  </r>
  <r>
    <n v="37"/>
    <s v="Laura Bradford"/>
    <n v="58"/>
    <s v="M"/>
    <x v="0"/>
    <n v="64073"/>
    <d v="2023-07-13T00:00:00"/>
    <n v="38678"/>
    <x v="1"/>
    <n v="28"/>
    <s v="ABOVE"/>
    <s v="POOR"/>
    <b v="0"/>
    <s v="YES"/>
    <s v="NO"/>
  </r>
  <r>
    <n v="38"/>
    <s v="James Taylor"/>
    <n v="30"/>
    <s v="M"/>
    <x v="3"/>
    <n v="71550"/>
    <d v="2021-01-07T00:00:00"/>
    <n v="31994"/>
    <x v="3"/>
    <n v="39"/>
    <s v="ABOVE"/>
    <s v="AVERAGE"/>
    <b v="0"/>
    <s v="YES"/>
    <s v="NO"/>
  </r>
  <r>
    <n v="39"/>
    <s v="Joseph Harris"/>
    <n v="46"/>
    <s v="F"/>
    <x v="3"/>
    <n v="45787"/>
    <d v="2024-02-20T00:00:00"/>
    <n v="14870"/>
    <x v="3"/>
    <n v="22"/>
    <s v="BELOW"/>
    <s v="POOR"/>
    <b v="0"/>
    <s v="NO"/>
    <s v="NO"/>
  </r>
  <r>
    <n v="40"/>
    <s v="Cynthia Miller"/>
    <n v="26"/>
    <s v="F"/>
    <x v="2"/>
    <n v="76412"/>
    <d v="2023-02-14T00:00:00"/>
    <n v="21302"/>
    <x v="2"/>
    <n v="40"/>
    <s v="ABOVE"/>
    <s v="GOOD"/>
    <b v="0"/>
    <s v="YES"/>
    <s v="NO"/>
  </r>
  <r>
    <n v="41"/>
    <s v="Donald Jones"/>
    <n v="31"/>
    <s v="M"/>
    <x v="1"/>
    <n v="51394"/>
    <d v="2024-06-29T00:00:00"/>
    <n v="30546"/>
    <x v="1"/>
    <n v="25"/>
    <s v="ABOVE"/>
    <s v="POOR"/>
    <b v="0"/>
    <s v="NO"/>
    <s v="NO"/>
  </r>
  <r>
    <n v="42"/>
    <s v="Mackenzie Foster"/>
    <n v="44"/>
    <s v="F"/>
    <x v="2"/>
    <n v="41457"/>
    <d v="2015-08-15T00:00:00"/>
    <n v="22139"/>
    <x v="1"/>
    <n v="23"/>
    <s v="BELOW"/>
    <s v="POOR"/>
    <b v="0"/>
    <s v="NO"/>
    <s v="NO"/>
  </r>
  <r>
    <n v="43"/>
    <s v="Diana Goodwin"/>
    <n v="30"/>
    <s v="M"/>
    <x v="1"/>
    <n v="67040"/>
    <d v="2017-03-30T00:00:00"/>
    <n v="11264"/>
    <x v="1"/>
    <n v="52"/>
    <s v="ABOVE"/>
    <s v="EXCELLENT"/>
    <b v="0"/>
    <s v="YES"/>
    <s v="NO"/>
  </r>
  <r>
    <n v="44"/>
    <s v="Steven Ramirez"/>
    <n v="33"/>
    <s v="M"/>
    <x v="0"/>
    <n v="55132"/>
    <d v="2019-10-18T00:00:00"/>
    <n v="11878"/>
    <x v="1"/>
    <n v="27"/>
    <s v="ABOVE"/>
    <s v="POOR"/>
    <b v="0"/>
    <s v="YES"/>
    <s v="NO"/>
  </r>
  <r>
    <n v="45"/>
    <s v="Adam Friedman"/>
    <n v="32"/>
    <s v="M"/>
    <x v="0"/>
    <n v="58404"/>
    <d v="2020-10-05T00:00:00"/>
    <n v="20523"/>
    <x v="3"/>
    <n v="60"/>
    <s v="ABOVE"/>
    <s v="EXCELLENT"/>
    <b v="0"/>
    <s v="YES"/>
    <s v="NO"/>
  </r>
  <r>
    <n v="46"/>
    <s v="Matthew Wade"/>
    <n v="54"/>
    <s v="M"/>
    <x v="3"/>
    <n v="45721"/>
    <d v="2015-12-02T00:00:00"/>
    <n v="10765"/>
    <x v="0"/>
    <n v="46"/>
    <s v="BELOW"/>
    <s v="GOOD"/>
    <b v="0"/>
    <s v="NO"/>
    <s v="NO"/>
  </r>
  <r>
    <n v="47"/>
    <s v="George Graham"/>
    <n v="59"/>
    <s v="F"/>
    <x v="4"/>
    <n v="49526"/>
    <d v="2016-04-08T00:00:00"/>
    <n v="36637"/>
    <x v="3"/>
    <n v="58"/>
    <s v="BELOW"/>
    <s v="EXCELLENT"/>
    <b v="0"/>
    <s v="NO"/>
    <s v="YES"/>
  </r>
  <r>
    <n v="48"/>
    <s v="Christina Murphy"/>
    <n v="32"/>
    <s v="F"/>
    <x v="3"/>
    <n v="30111"/>
    <d v="2017-10-21T00:00:00"/>
    <n v="16498"/>
    <x v="3"/>
    <n v="31"/>
    <s v="BELOW"/>
    <s v="AVERAGE"/>
    <b v="0"/>
    <s v="NO"/>
    <s v="NO"/>
  </r>
  <r>
    <n v="49"/>
    <s v="Jamie Kidd"/>
    <n v="54"/>
    <s v="F"/>
    <x v="0"/>
    <n v="43627"/>
    <d v="2020-04-18T00:00:00"/>
    <n v="37968"/>
    <x v="0"/>
    <n v="25"/>
    <s v="BELOW"/>
    <s v="POOR"/>
    <b v="0"/>
    <s v="YES"/>
    <s v="NO"/>
  </r>
  <r>
    <n v="50"/>
    <s v="Linda Oneal"/>
    <n v="53"/>
    <s v="M"/>
    <x v="4"/>
    <n v="50514"/>
    <d v="2015-08-06T00:00:00"/>
    <n v="17681"/>
    <x v="3"/>
    <n v="23"/>
    <s v="ABOVE"/>
    <s v="POOR"/>
    <b v="0"/>
    <s v="NO"/>
    <s v="YES"/>
  </r>
  <r>
    <n v="51"/>
    <s v="Cristian Cantu"/>
    <n v="21"/>
    <s v="M"/>
    <x v="2"/>
    <n v="60466"/>
    <d v="2014-11-11T00:00:00"/>
    <n v="17012"/>
    <x v="2"/>
    <n v="30"/>
    <s v="ABOVE"/>
    <s v="AVERAGE"/>
    <b v="1"/>
    <s v="YES"/>
    <s v="NO"/>
  </r>
  <r>
    <n v="52"/>
    <s v="Nicole Bailey"/>
    <n v="55"/>
    <s v="F"/>
    <x v="4"/>
    <n v="43355"/>
    <d v="2017-05-02T00:00:00"/>
    <n v="19881"/>
    <x v="0"/>
    <n v="26"/>
    <s v="BELOW"/>
    <s v="POOR"/>
    <b v="0"/>
    <s v="NO"/>
    <s v="YES"/>
  </r>
  <r>
    <n v="53"/>
    <s v="Shannon Brown"/>
    <n v="55"/>
    <s v="M"/>
    <x v="3"/>
    <n v="34592"/>
    <d v="2023-05-03T00:00:00"/>
    <n v="29803"/>
    <x v="0"/>
    <n v="29"/>
    <s v="BELOW"/>
    <s v="POOR"/>
    <b v="0"/>
    <s v="NO"/>
    <s v="NO"/>
  </r>
  <r>
    <n v="54"/>
    <s v="Laura Jones DDS"/>
    <n v="55"/>
    <s v="F"/>
    <x v="2"/>
    <n v="58324"/>
    <d v="2022-10-11T00:00:00"/>
    <n v="19170"/>
    <x v="3"/>
    <n v="43"/>
    <s v="ABOVE"/>
    <s v="GOOD"/>
    <b v="1"/>
    <s v="NO"/>
    <s v="NO"/>
  </r>
  <r>
    <n v="55"/>
    <s v="Melissa Hernandez"/>
    <n v="26"/>
    <s v="F"/>
    <x v="4"/>
    <n v="72194"/>
    <d v="2019-02-08T00:00:00"/>
    <n v="17352"/>
    <x v="0"/>
    <n v="26"/>
    <s v="ABOVE"/>
    <s v="POOR"/>
    <b v="0"/>
    <s v="YES"/>
    <s v="YES"/>
  </r>
  <r>
    <n v="56"/>
    <s v="Elizabeth Robinson"/>
    <n v="37"/>
    <s v="F"/>
    <x v="4"/>
    <n v="52055"/>
    <d v="2020-01-23T00:00:00"/>
    <n v="29240"/>
    <x v="0"/>
    <n v="59"/>
    <s v="ABOVE"/>
    <s v="EXCELLENT"/>
    <b v="0"/>
    <s v="NO"/>
    <s v="YES"/>
  </r>
  <r>
    <n v="57"/>
    <s v="Tammy Beck"/>
    <n v="52"/>
    <s v="M"/>
    <x v="1"/>
    <n v="64063"/>
    <d v="2016-07-06T00:00:00"/>
    <n v="12142"/>
    <x v="0"/>
    <n v="24"/>
    <s v="ABOVE"/>
    <s v="POOR"/>
    <b v="0"/>
    <s v="YES"/>
    <s v="NO"/>
  </r>
  <r>
    <n v="58"/>
    <s v="Joseph Peters"/>
    <n v="44"/>
    <s v="F"/>
    <x v="3"/>
    <n v="71515"/>
    <d v="2021-02-17T00:00:00"/>
    <n v="31876"/>
    <x v="3"/>
    <n v="36"/>
    <s v="ABOVE"/>
    <s v="AVERAGE"/>
    <b v="0"/>
    <s v="YES"/>
    <s v="NO"/>
  </r>
  <r>
    <n v="59"/>
    <s v="Brianna Robertson"/>
    <n v="36"/>
    <s v="F"/>
    <x v="2"/>
    <n v="38571"/>
    <d v="2022-10-08T00:00:00"/>
    <n v="16927"/>
    <x v="1"/>
    <n v="45"/>
    <s v="BELOW"/>
    <s v="GOOD"/>
    <b v="1"/>
    <s v="NO"/>
    <s v="NO"/>
  </r>
  <r>
    <n v="60"/>
    <s v="John Smith"/>
    <n v="23"/>
    <s v="M"/>
    <x v="0"/>
    <n v="58107"/>
    <d v="2019-03-08T00:00:00"/>
    <n v="25284"/>
    <x v="0"/>
    <n v="42"/>
    <s v="ABOVE"/>
    <s v="GOOD"/>
    <b v="0"/>
    <s v="YES"/>
    <s v="NO"/>
  </r>
  <r>
    <n v="61"/>
    <s v="Austin Vaughn"/>
    <n v="48"/>
    <s v="F"/>
    <x v="2"/>
    <n v="61988"/>
    <d v="2018-12-20T00:00:00"/>
    <n v="10594"/>
    <x v="2"/>
    <n v="26"/>
    <s v="ABOVE"/>
    <s v="POOR"/>
    <b v="0"/>
    <s v="YES"/>
    <s v="NO"/>
  </r>
  <r>
    <n v="62"/>
    <s v="Alexis Smith"/>
    <n v="60"/>
    <s v="F"/>
    <x v="0"/>
    <n v="49014"/>
    <d v="2018-04-01T00:00:00"/>
    <n v="13213"/>
    <x v="2"/>
    <n v="37"/>
    <s v="BELOW"/>
    <s v="AVERAGE"/>
    <b v="0"/>
    <s v="YES"/>
    <s v="NO"/>
  </r>
  <r>
    <n v="63"/>
    <s v="Alyssa Watkins"/>
    <n v="42"/>
    <s v="M"/>
    <x v="0"/>
    <n v="40744"/>
    <d v="2016-07-07T00:00:00"/>
    <n v="27273"/>
    <x v="3"/>
    <n v="44"/>
    <s v="BELOW"/>
    <s v="GOOD"/>
    <b v="0"/>
    <s v="YES"/>
    <s v="NO"/>
  </r>
  <r>
    <n v="64"/>
    <s v="Mrs. Tammy Turner"/>
    <n v="36"/>
    <s v="F"/>
    <x v="2"/>
    <n v="58110"/>
    <d v="2018-07-31T00:00:00"/>
    <n v="21278"/>
    <x v="2"/>
    <n v="59"/>
    <s v="ABOVE"/>
    <s v="EXCELLENT"/>
    <b v="0"/>
    <s v="NO"/>
    <s v="NO"/>
  </r>
  <r>
    <n v="65"/>
    <s v="Amanda Hayes"/>
    <n v="35"/>
    <s v="F"/>
    <x v="3"/>
    <n v="75947"/>
    <d v="2017-02-22T00:00:00"/>
    <n v="14363"/>
    <x v="3"/>
    <n v="53"/>
    <s v="ABOVE"/>
    <s v="EXCELLENT"/>
    <b v="0"/>
    <s v="YES"/>
    <s v="NO"/>
  </r>
  <r>
    <n v="66"/>
    <s v="Raymond Mcclure"/>
    <n v="47"/>
    <s v="F"/>
    <x v="3"/>
    <n v="37978"/>
    <d v="2023-10-23T00:00:00"/>
    <n v="32521"/>
    <x v="2"/>
    <n v="39"/>
    <s v="BELOW"/>
    <s v="AVERAGE"/>
    <b v="0"/>
    <s v="NO"/>
    <s v="NO"/>
  </r>
  <r>
    <n v="67"/>
    <s v="Taylor Dillon"/>
    <n v="60"/>
    <s v="M"/>
    <x v="3"/>
    <n v="55541"/>
    <d v="2015-08-19T00:00:00"/>
    <n v="16011"/>
    <x v="2"/>
    <n v="25"/>
    <s v="ABOVE"/>
    <s v="POOR"/>
    <b v="0"/>
    <s v="NO"/>
    <s v="NO"/>
  </r>
  <r>
    <n v="68"/>
    <s v="April Roach"/>
    <n v="22"/>
    <s v="F"/>
    <x v="2"/>
    <n v="45508"/>
    <d v="2019-02-12T00:00:00"/>
    <n v="16901"/>
    <x v="0"/>
    <n v="33"/>
    <s v="BELOW"/>
    <s v="AVERAGE"/>
    <b v="0"/>
    <s v="NO"/>
    <s v="NO"/>
  </r>
  <r>
    <n v="69"/>
    <s v="Charles Skinner"/>
    <n v="39"/>
    <s v="M"/>
    <x v="1"/>
    <n v="30135"/>
    <d v="2024-02-06T00:00:00"/>
    <n v="28340"/>
    <x v="1"/>
    <n v="53"/>
    <s v="BELOW"/>
    <s v="EXCELLENT"/>
    <b v="0"/>
    <s v="NO"/>
    <s v="NO"/>
  </r>
  <r>
    <n v="70"/>
    <s v="Vincent Huynh"/>
    <n v="22"/>
    <s v="M"/>
    <x v="1"/>
    <n v="75728"/>
    <d v="2019-02-22T00:00:00"/>
    <n v="31020"/>
    <x v="0"/>
    <n v="54"/>
    <s v="ABOVE"/>
    <s v="EXCELLENT"/>
    <b v="0"/>
    <s v="YES"/>
    <s v="NO"/>
  </r>
  <r>
    <n v="71"/>
    <s v="Felicia Taylor"/>
    <n v="26"/>
    <s v="F"/>
    <x v="4"/>
    <n v="51724"/>
    <d v="2021-01-11T00:00:00"/>
    <n v="27123"/>
    <x v="2"/>
    <n v="36"/>
    <s v="ABOVE"/>
    <s v="AVERAGE"/>
    <b v="0"/>
    <s v="NO"/>
    <s v="YES"/>
  </r>
  <r>
    <n v="72"/>
    <s v="Mr. Andrew Kelly Jr."/>
    <n v="21"/>
    <s v="M"/>
    <x v="0"/>
    <n v="77886"/>
    <d v="2017-07-04T00:00:00"/>
    <n v="30080"/>
    <x v="0"/>
    <n v="27"/>
    <s v="ABOVE"/>
    <s v="POOR"/>
    <b v="0"/>
    <s v="YES"/>
    <s v="NO"/>
  </r>
  <r>
    <n v="73"/>
    <s v="Ashley Wallace"/>
    <n v="41"/>
    <s v="M"/>
    <x v="3"/>
    <n v="35220"/>
    <d v="2020-09-17T00:00:00"/>
    <n v="29444"/>
    <x v="3"/>
    <n v="53"/>
    <s v="BELOW"/>
    <s v="EXCELLENT"/>
    <b v="0"/>
    <s v="NO"/>
    <s v="NO"/>
  </r>
  <r>
    <n v="74"/>
    <s v="Roger Simmons"/>
    <n v="58"/>
    <s v="M"/>
    <x v="3"/>
    <n v="51321"/>
    <d v="2022-02-23T00:00:00"/>
    <n v="29006"/>
    <x v="3"/>
    <n v="53"/>
    <s v="ABOVE"/>
    <s v="EXCELLENT"/>
    <b v="0"/>
    <s v="NO"/>
    <s v="NO"/>
  </r>
  <r>
    <n v="75"/>
    <s v="Melissa Jones"/>
    <n v="29"/>
    <s v="M"/>
    <x v="4"/>
    <n v="61527"/>
    <d v="2016-04-27T00:00:00"/>
    <n v="21871"/>
    <x v="3"/>
    <n v="34"/>
    <s v="ABOVE"/>
    <s v="AVERAGE"/>
    <b v="0"/>
    <s v="YES"/>
    <s v="YES"/>
  </r>
  <r>
    <n v="76"/>
    <s v="Daniel Howell"/>
    <n v="21"/>
    <s v="F"/>
    <x v="3"/>
    <n v="38684"/>
    <d v="2018-09-10T00:00:00"/>
    <n v="37414"/>
    <x v="1"/>
    <n v="60"/>
    <s v="BELOW"/>
    <s v="EXCELLENT"/>
    <b v="0"/>
    <s v="NO"/>
    <s v="NO"/>
  </r>
  <r>
    <n v="77"/>
    <s v="Alexander Padilla"/>
    <n v="56"/>
    <s v="F"/>
    <x v="0"/>
    <n v="31005"/>
    <d v="2017-06-27T00:00:00"/>
    <n v="24340"/>
    <x v="2"/>
    <n v="25"/>
    <s v="BELOW"/>
    <s v="POOR"/>
    <b v="0"/>
    <s v="YES"/>
    <s v="NO"/>
  </r>
  <r>
    <n v="78"/>
    <s v="Lynn Marsh"/>
    <n v="56"/>
    <s v="F"/>
    <x v="2"/>
    <n v="44245"/>
    <d v="2015-10-06T00:00:00"/>
    <n v="16800"/>
    <x v="1"/>
    <n v="27"/>
    <s v="BELOW"/>
    <s v="POOR"/>
    <b v="1"/>
    <s v="NO"/>
    <s v="NO"/>
  </r>
  <r>
    <n v="79"/>
    <s v="Sandy Price"/>
    <n v="24"/>
    <s v="F"/>
    <x v="4"/>
    <n v="48296"/>
    <d v="2017-10-30T00:00:00"/>
    <n v="33597"/>
    <x v="0"/>
    <n v="47"/>
    <s v="BELOW"/>
    <s v="GOOD"/>
    <b v="0"/>
    <s v="NO"/>
    <s v="YES"/>
  </r>
  <r>
    <n v="80"/>
    <s v="James Walker"/>
    <n v="38"/>
    <s v="M"/>
    <x v="3"/>
    <n v="74413"/>
    <d v="2014-11-17T00:00:00"/>
    <n v="14844"/>
    <x v="1"/>
    <n v="57"/>
    <s v="ABOVE"/>
    <s v="EXCELLENT"/>
    <b v="0"/>
    <s v="YES"/>
    <s v="NO"/>
  </r>
  <r>
    <n v="81"/>
    <s v="Andre Hunt"/>
    <n v="33"/>
    <s v="M"/>
    <x v="4"/>
    <n v="76940"/>
    <d v="2023-07-28T00:00:00"/>
    <n v="27082"/>
    <x v="2"/>
    <n v="28"/>
    <s v="ABOVE"/>
    <s v="POOR"/>
    <b v="0"/>
    <s v="YES"/>
    <s v="YES"/>
  </r>
  <r>
    <n v="82"/>
    <s v="Richard Williams"/>
    <n v="20"/>
    <s v="F"/>
    <x v="0"/>
    <n v="64523"/>
    <d v="2021-04-28T00:00:00"/>
    <n v="35187"/>
    <x v="0"/>
    <n v="25"/>
    <s v="ABOVE"/>
    <s v="POOR"/>
    <b v="0"/>
    <s v="YES"/>
    <s v="NO"/>
  </r>
  <r>
    <n v="83"/>
    <s v="Lori Hamilton"/>
    <n v="49"/>
    <s v="F"/>
    <x v="2"/>
    <n v="38871"/>
    <d v="2017-01-18T00:00:00"/>
    <n v="32084"/>
    <x v="1"/>
    <n v="34"/>
    <s v="BELOW"/>
    <s v="AVERAGE"/>
    <b v="1"/>
    <s v="NO"/>
    <s v="NO"/>
  </r>
  <r>
    <n v="84"/>
    <s v="David Taylor"/>
    <n v="27"/>
    <s v="M"/>
    <x v="3"/>
    <n v="39090"/>
    <d v="2023-01-21T00:00:00"/>
    <n v="19756"/>
    <x v="0"/>
    <n v="43"/>
    <s v="BELOW"/>
    <s v="GOOD"/>
    <b v="0"/>
    <s v="NO"/>
    <s v="NO"/>
  </r>
  <r>
    <n v="85"/>
    <s v="Jeremy Beck"/>
    <n v="28"/>
    <s v="M"/>
    <x v="2"/>
    <n v="65939"/>
    <d v="2019-11-07T00:00:00"/>
    <n v="23065"/>
    <x v="1"/>
    <n v="24"/>
    <s v="ABOVE"/>
    <s v="POOR"/>
    <b v="0"/>
    <s v="YES"/>
    <s v="NO"/>
  </r>
  <r>
    <n v="86"/>
    <s v="Julie Barber"/>
    <n v="41"/>
    <s v="F"/>
    <x v="4"/>
    <n v="60367"/>
    <d v="2017-09-26T00:00:00"/>
    <n v="16439"/>
    <x v="1"/>
    <n v="29"/>
    <s v="ABOVE"/>
    <s v="POOR"/>
    <b v="0"/>
    <s v="YES"/>
    <s v="YES"/>
  </r>
  <r>
    <n v="87"/>
    <s v="Nancy Bishop"/>
    <n v="44"/>
    <s v="F"/>
    <x v="2"/>
    <n v="44276"/>
    <d v="2015-04-30T00:00:00"/>
    <n v="38522"/>
    <x v="3"/>
    <n v="26"/>
    <s v="BELOW"/>
    <s v="POOR"/>
    <b v="0"/>
    <s v="NO"/>
    <s v="NO"/>
  </r>
  <r>
    <n v="88"/>
    <s v="Aaron Bates"/>
    <n v="24"/>
    <s v="F"/>
    <x v="4"/>
    <n v="50630"/>
    <d v="2018-12-06T00:00:00"/>
    <n v="12662"/>
    <x v="2"/>
    <n v="38"/>
    <s v="ABOVE"/>
    <s v="AVERAGE"/>
    <b v="0"/>
    <s v="NO"/>
    <s v="YES"/>
  </r>
  <r>
    <n v="89"/>
    <s v="Jorge Harris"/>
    <n v="26"/>
    <s v="F"/>
    <x v="4"/>
    <n v="44082"/>
    <d v="2024-06-13T00:00:00"/>
    <n v="27956"/>
    <x v="3"/>
    <n v="42"/>
    <s v="BELOW"/>
    <s v="GOOD"/>
    <b v="0"/>
    <s v="NO"/>
    <s v="YES"/>
  </r>
  <r>
    <n v="90"/>
    <s v="Charlene Gomez"/>
    <n v="22"/>
    <s v="F"/>
    <x v="3"/>
    <n v="46592"/>
    <d v="2015-01-23T00:00:00"/>
    <n v="11073"/>
    <x v="1"/>
    <n v="26"/>
    <s v="BELOW"/>
    <s v="POOR"/>
    <b v="0"/>
    <s v="NO"/>
    <s v="NO"/>
  </r>
  <r>
    <n v="91"/>
    <s v="Yolanda Heath"/>
    <n v="28"/>
    <s v="F"/>
    <x v="3"/>
    <n v="59613"/>
    <d v="2023-10-18T00:00:00"/>
    <n v="32024"/>
    <x v="0"/>
    <n v="41"/>
    <s v="ABOVE"/>
    <s v="GOOD"/>
    <b v="0"/>
    <s v="NO"/>
    <s v="NO"/>
  </r>
  <r>
    <n v="92"/>
    <s v="Steven Ali"/>
    <n v="50"/>
    <s v="M"/>
    <x v="0"/>
    <n v="58254"/>
    <d v="2019-03-29T00:00:00"/>
    <n v="24398"/>
    <x v="0"/>
    <n v="22"/>
    <s v="ABOVE"/>
    <s v="POOR"/>
    <b v="0"/>
    <s v="YES"/>
    <s v="NO"/>
  </r>
  <r>
    <n v="93"/>
    <s v="Sandra Sims"/>
    <n v="51"/>
    <s v="F"/>
    <x v="0"/>
    <n v="32448"/>
    <d v="2018-07-09T00:00:00"/>
    <n v="39487"/>
    <x v="3"/>
    <n v="42"/>
    <s v="BELOW"/>
    <s v="GOOD"/>
    <b v="0"/>
    <s v="YES"/>
    <s v="NO"/>
  </r>
  <r>
    <n v="94"/>
    <s v="Jonathon Donovan"/>
    <n v="49"/>
    <s v="M"/>
    <x v="0"/>
    <n v="67377"/>
    <d v="2023-02-14T00:00:00"/>
    <n v="38185"/>
    <x v="2"/>
    <n v="51"/>
    <s v="ABOVE"/>
    <s v="EXCELLENT"/>
    <b v="0"/>
    <s v="YES"/>
    <s v="NO"/>
  </r>
  <r>
    <n v="95"/>
    <s v="Robert Trujillo"/>
    <n v="49"/>
    <s v="M"/>
    <x v="0"/>
    <n v="66570"/>
    <d v="2024-01-12T00:00:00"/>
    <n v="21575"/>
    <x v="2"/>
    <n v="56"/>
    <s v="ABOVE"/>
    <s v="EXCELLENT"/>
    <b v="0"/>
    <s v="YES"/>
    <s v="NO"/>
  </r>
  <r>
    <n v="96"/>
    <s v="Ryan Brown"/>
    <n v="40"/>
    <s v="F"/>
    <x v="3"/>
    <n v="40862"/>
    <d v="2019-03-05T00:00:00"/>
    <n v="13911"/>
    <x v="1"/>
    <n v="26"/>
    <s v="BELOW"/>
    <s v="POOR"/>
    <b v="0"/>
    <s v="NO"/>
    <s v="NO"/>
  </r>
  <r>
    <n v="97"/>
    <s v="Candice Figueroa"/>
    <n v="20"/>
    <s v="M"/>
    <x v="2"/>
    <n v="37827"/>
    <d v="2018-06-23T00:00:00"/>
    <n v="36655"/>
    <x v="0"/>
    <n v="28"/>
    <s v="BELOW"/>
    <s v="POOR"/>
    <b v="0"/>
    <s v="NO"/>
    <s v="NO"/>
  </r>
  <r>
    <n v="98"/>
    <s v="Daniel Mitchell"/>
    <n v="22"/>
    <s v="F"/>
    <x v="0"/>
    <n v="65539"/>
    <d v="2023-01-30T00:00:00"/>
    <n v="21102"/>
    <x v="3"/>
    <n v="40"/>
    <s v="ABOVE"/>
    <s v="GOOD"/>
    <b v="0"/>
    <s v="YES"/>
    <s v="NO"/>
  </r>
  <r>
    <n v="99"/>
    <s v="Henry Whitney"/>
    <n v="39"/>
    <s v="F"/>
    <x v="3"/>
    <n v="43063"/>
    <d v="2023-05-13T00:00:00"/>
    <n v="36315"/>
    <x v="2"/>
    <n v="51"/>
    <s v="BELOW"/>
    <s v="EXCELLENT"/>
    <b v="0"/>
    <s v="NO"/>
    <s v="NO"/>
  </r>
  <r>
    <n v="100"/>
    <s v="Sheri Warren"/>
    <n v="52"/>
    <s v="M"/>
    <x v="0"/>
    <n v="76115"/>
    <d v="2017-12-02T00:00:00"/>
    <n v="37613"/>
    <x v="1"/>
    <n v="44"/>
    <s v="ABOVE"/>
    <s v="GOOD"/>
    <b v="0"/>
    <s v="YES"/>
    <s v="NO"/>
  </r>
  <r>
    <n v="101"/>
    <s v="Jeffrey West"/>
    <n v="37"/>
    <s v="M"/>
    <x v="0"/>
    <n v="79682"/>
    <d v="2023-10-20T00:00:00"/>
    <n v="13747"/>
    <x v="3"/>
    <n v="39"/>
    <s v="ABOVE"/>
    <s v="AVERAGE"/>
    <b v="0"/>
    <s v="YES"/>
    <s v="NO"/>
  </r>
  <r>
    <n v="102"/>
    <s v="Samantha Mcneil MD"/>
    <n v="24"/>
    <s v="M"/>
    <x v="1"/>
    <n v="62476"/>
    <d v="2024-04-08T00:00:00"/>
    <n v="22606"/>
    <x v="3"/>
    <n v="56"/>
    <s v="ABOVE"/>
    <s v="EXCELLENT"/>
    <b v="0"/>
    <s v="YES"/>
    <s v="NO"/>
  </r>
  <r>
    <n v="103"/>
    <s v="Tyler Sanchez"/>
    <n v="54"/>
    <s v="F"/>
    <x v="1"/>
    <n v="74601"/>
    <d v="2020-03-21T00:00:00"/>
    <n v="35571"/>
    <x v="3"/>
    <n v="23"/>
    <s v="ABOVE"/>
    <s v="POOR"/>
    <b v="0"/>
    <s v="YES"/>
    <s v="NO"/>
  </r>
  <r>
    <n v="104"/>
    <s v="Evan Scott"/>
    <n v="41"/>
    <s v="M"/>
    <x v="0"/>
    <n v="40856"/>
    <d v="2016-07-16T00:00:00"/>
    <n v="27112"/>
    <x v="3"/>
    <n v="49"/>
    <s v="BELOW"/>
    <s v="GOOD"/>
    <b v="0"/>
    <s v="YES"/>
    <s v="NO"/>
  </r>
  <r>
    <n v="105"/>
    <s v="David Duffy"/>
    <n v="56"/>
    <s v="M"/>
    <x v="2"/>
    <n v="47261"/>
    <d v="2016-09-24T00:00:00"/>
    <n v="31585"/>
    <x v="3"/>
    <n v="21"/>
    <s v="BELOW"/>
    <s v="POOR"/>
    <b v="0"/>
    <s v="NO"/>
    <s v="NO"/>
  </r>
  <r>
    <n v="106"/>
    <s v="Caleb Schwartz"/>
    <n v="23"/>
    <s v="M"/>
    <x v="3"/>
    <n v="43021"/>
    <d v="2022-09-12T00:00:00"/>
    <n v="18918"/>
    <x v="3"/>
    <n v="37"/>
    <s v="BELOW"/>
    <s v="AVERAGE"/>
    <b v="0"/>
    <s v="NO"/>
    <s v="NO"/>
  </r>
  <r>
    <n v="107"/>
    <s v="Andrea Elliott"/>
    <n v="58"/>
    <s v="F"/>
    <x v="3"/>
    <n v="43933"/>
    <d v="2014-08-18T00:00:00"/>
    <n v="32242"/>
    <x v="0"/>
    <n v="34"/>
    <s v="BELOW"/>
    <s v="AVERAGE"/>
    <b v="0"/>
    <s v="NO"/>
    <s v="NO"/>
  </r>
  <r>
    <n v="108"/>
    <s v="Anthony Kirby"/>
    <n v="24"/>
    <s v="M"/>
    <x v="1"/>
    <n v="41324"/>
    <d v="2018-04-10T00:00:00"/>
    <n v="19856"/>
    <x v="1"/>
    <n v="55"/>
    <s v="BELOW"/>
    <s v="EXCELLENT"/>
    <b v="0"/>
    <s v="NO"/>
    <s v="NO"/>
  </r>
  <r>
    <n v="109"/>
    <s v="Jerry Vance"/>
    <n v="28"/>
    <s v="M"/>
    <x v="3"/>
    <n v="43941"/>
    <d v="2020-08-21T00:00:00"/>
    <n v="28005"/>
    <x v="0"/>
    <n v="28"/>
    <s v="BELOW"/>
    <s v="POOR"/>
    <b v="0"/>
    <s v="NO"/>
    <s v="NO"/>
  </r>
  <r>
    <n v="110"/>
    <s v="Candice Koch"/>
    <n v="56"/>
    <s v="F"/>
    <x v="4"/>
    <n v="72463"/>
    <d v="2020-01-29T00:00:00"/>
    <n v="15511"/>
    <x v="1"/>
    <n v="32"/>
    <s v="ABOVE"/>
    <s v="AVERAGE"/>
    <b v="0"/>
    <s v="YES"/>
    <s v="YES"/>
  </r>
  <r>
    <n v="111"/>
    <s v="Debra Jennings"/>
    <n v="53"/>
    <s v="M"/>
    <x v="2"/>
    <n v="33591"/>
    <d v="2019-05-18T00:00:00"/>
    <n v="12276"/>
    <x v="2"/>
    <n v="38"/>
    <s v="BELOW"/>
    <s v="AVERAGE"/>
    <b v="0"/>
    <s v="NO"/>
    <s v="NO"/>
  </r>
  <r>
    <n v="112"/>
    <s v="Nichole Taylor"/>
    <n v="30"/>
    <s v="M"/>
    <x v="3"/>
    <n v="39047"/>
    <d v="2022-09-26T00:00:00"/>
    <n v="28398"/>
    <x v="0"/>
    <n v="25"/>
    <s v="BELOW"/>
    <s v="POOR"/>
    <b v="0"/>
    <s v="NO"/>
    <s v="NO"/>
  </r>
  <r>
    <n v="113"/>
    <s v="Patricia Richard"/>
    <n v="28"/>
    <s v="M"/>
    <x v="4"/>
    <n v="67255"/>
    <d v="2017-09-17T00:00:00"/>
    <n v="27117"/>
    <x v="1"/>
    <n v="25"/>
    <s v="ABOVE"/>
    <s v="POOR"/>
    <b v="0"/>
    <s v="YES"/>
    <s v="YES"/>
  </r>
  <r>
    <n v="114"/>
    <s v="Edward Kim"/>
    <n v="58"/>
    <s v="M"/>
    <x v="3"/>
    <n v="37610"/>
    <d v="2019-02-04T00:00:00"/>
    <n v="13505"/>
    <x v="3"/>
    <n v="41"/>
    <s v="BELOW"/>
    <s v="GOOD"/>
    <b v="0"/>
    <s v="NO"/>
    <s v="NO"/>
  </r>
  <r>
    <n v="115"/>
    <s v="Sonia Burns"/>
    <n v="40"/>
    <s v="F"/>
    <x v="1"/>
    <n v="72740"/>
    <d v="2017-01-09T00:00:00"/>
    <n v="36502"/>
    <x v="3"/>
    <n v="57"/>
    <s v="ABOVE"/>
    <s v="EXCELLENT"/>
    <b v="0"/>
    <s v="YES"/>
    <s v="NO"/>
  </r>
  <r>
    <n v="116"/>
    <s v="Chelsea Chapman"/>
    <n v="30"/>
    <s v="M"/>
    <x v="1"/>
    <n v="70516"/>
    <d v="2017-10-09T00:00:00"/>
    <n v="19645"/>
    <x v="3"/>
    <n v="55"/>
    <s v="ABOVE"/>
    <s v="EXCELLENT"/>
    <b v="0"/>
    <s v="YES"/>
    <s v="NO"/>
  </r>
  <r>
    <n v="117"/>
    <s v="Dr. Tammy Madden"/>
    <n v="52"/>
    <s v="M"/>
    <x v="3"/>
    <n v="54788"/>
    <d v="2019-01-13T00:00:00"/>
    <n v="10595"/>
    <x v="2"/>
    <n v="39"/>
    <s v="ABOVE"/>
    <s v="AVERAGE"/>
    <b v="0"/>
    <s v="NO"/>
    <s v="NO"/>
  </r>
  <r>
    <n v="118"/>
    <s v="Kristen Gonzalez"/>
    <n v="25"/>
    <s v="M"/>
    <x v="4"/>
    <n v="32584"/>
    <d v="2017-12-28T00:00:00"/>
    <n v="14730"/>
    <x v="3"/>
    <n v="60"/>
    <s v="BELOW"/>
    <s v="EXCELLENT"/>
    <b v="0"/>
    <s v="NO"/>
    <s v="YES"/>
  </r>
  <r>
    <n v="119"/>
    <s v="Daniel Morales"/>
    <n v="24"/>
    <s v="M"/>
    <x v="2"/>
    <n v="56707"/>
    <d v="2016-03-10T00:00:00"/>
    <n v="19419"/>
    <x v="0"/>
    <n v="35"/>
    <s v="ABOVE"/>
    <s v="AVERAGE"/>
    <b v="0"/>
    <s v="NO"/>
    <s v="NO"/>
  </r>
  <r>
    <n v="120"/>
    <s v="Susan Allen"/>
    <n v="23"/>
    <s v="M"/>
    <x v="3"/>
    <n v="73126"/>
    <d v="2019-12-12T00:00:00"/>
    <n v="39227"/>
    <x v="2"/>
    <n v="39"/>
    <s v="ABOVE"/>
    <s v="AVERAGE"/>
    <b v="0"/>
    <s v="YES"/>
    <s v="NO"/>
  </r>
  <r>
    <n v="121"/>
    <s v="Frank Gibson"/>
    <n v="47"/>
    <s v="M"/>
    <x v="1"/>
    <n v="57750"/>
    <d v="2020-01-10T00:00:00"/>
    <n v="18644"/>
    <x v="0"/>
    <n v="38"/>
    <s v="ABOVE"/>
    <s v="AVERAGE"/>
    <b v="0"/>
    <s v="NO"/>
    <s v="NO"/>
  </r>
  <r>
    <n v="122"/>
    <s v="Lindsey Cook"/>
    <n v="47"/>
    <s v="F"/>
    <x v="3"/>
    <n v="62476"/>
    <d v="2021-11-30T00:00:00"/>
    <n v="30287"/>
    <x v="2"/>
    <n v="23"/>
    <s v="ABOVE"/>
    <s v="POOR"/>
    <b v="0"/>
    <s v="YES"/>
    <s v="NO"/>
  </r>
  <r>
    <n v="123"/>
    <s v="Mallory Garcia"/>
    <n v="49"/>
    <s v="F"/>
    <x v="1"/>
    <n v="53691"/>
    <d v="2014-12-22T00:00:00"/>
    <n v="18177"/>
    <x v="1"/>
    <n v="47"/>
    <s v="ABOVE"/>
    <s v="GOOD"/>
    <b v="0"/>
    <s v="NO"/>
    <s v="NO"/>
  </r>
  <r>
    <n v="124"/>
    <s v="Jonathan Dixon"/>
    <n v="55"/>
    <s v="M"/>
    <x v="2"/>
    <n v="32296"/>
    <d v="2017-12-30T00:00:00"/>
    <n v="36702"/>
    <x v="3"/>
    <n v="48"/>
    <s v="BELOW"/>
    <s v="GOOD"/>
    <b v="1"/>
    <s v="NO"/>
    <s v="NO"/>
  </r>
  <r>
    <n v="125"/>
    <s v="Erin Morton"/>
    <n v="48"/>
    <s v="M"/>
    <x v="2"/>
    <n v="60772"/>
    <d v="2020-11-10T00:00:00"/>
    <n v="37823"/>
    <x v="0"/>
    <n v="38"/>
    <s v="ABOVE"/>
    <s v="AVERAGE"/>
    <b v="1"/>
    <s v="YES"/>
    <s v="NO"/>
  </r>
  <r>
    <n v="126"/>
    <s v="Julie Anderson"/>
    <n v="20"/>
    <s v="M"/>
    <x v="4"/>
    <n v="79060"/>
    <d v="2024-02-19T00:00:00"/>
    <n v="12135"/>
    <x v="0"/>
    <n v="59"/>
    <s v="ABOVE"/>
    <s v="EXCELLENT"/>
    <b v="0"/>
    <s v="YES"/>
    <s v="YES"/>
  </r>
  <r>
    <n v="127"/>
    <s v="Robert Moore"/>
    <n v="49"/>
    <s v="F"/>
    <x v="2"/>
    <n v="58083"/>
    <d v="2023-01-17T00:00:00"/>
    <n v="30782"/>
    <x v="2"/>
    <n v="56"/>
    <s v="ABOVE"/>
    <s v="EXCELLENT"/>
    <b v="0"/>
    <s v="NO"/>
    <s v="NO"/>
  </r>
  <r>
    <n v="128"/>
    <s v="Jason Hernandez"/>
    <n v="41"/>
    <s v="M"/>
    <x v="2"/>
    <n v="74168"/>
    <d v="2016-05-18T00:00:00"/>
    <n v="17297"/>
    <x v="1"/>
    <n v="50"/>
    <s v="ABOVE"/>
    <s v="EXCELLENT"/>
    <b v="0"/>
    <s v="YES"/>
    <s v="NO"/>
  </r>
  <r>
    <n v="129"/>
    <s v="Brittany Hughes"/>
    <n v="36"/>
    <s v="F"/>
    <x v="1"/>
    <n v="37109"/>
    <d v="2021-02-21T00:00:00"/>
    <n v="34181"/>
    <x v="1"/>
    <n v="60"/>
    <s v="BELOW"/>
    <s v="EXCELLENT"/>
    <b v="0"/>
    <s v="NO"/>
    <s v="NO"/>
  </r>
  <r>
    <n v="130"/>
    <s v="Bianca Kim"/>
    <n v="30"/>
    <s v="M"/>
    <x v="0"/>
    <n v="42519"/>
    <d v="2017-10-14T00:00:00"/>
    <n v="35171"/>
    <x v="3"/>
    <n v="31"/>
    <s v="BELOW"/>
    <s v="AVERAGE"/>
    <b v="0"/>
    <s v="YES"/>
    <s v="NO"/>
  </r>
  <r>
    <n v="131"/>
    <s v="Kathleen Reed"/>
    <n v="59"/>
    <s v="M"/>
    <x v="4"/>
    <n v="35096"/>
    <d v="2015-11-16T00:00:00"/>
    <n v="12270"/>
    <x v="3"/>
    <n v="21"/>
    <s v="BELOW"/>
    <s v="POOR"/>
    <b v="0"/>
    <s v="NO"/>
    <s v="YES"/>
  </r>
  <r>
    <n v="132"/>
    <s v="Dr. Timothy Becker"/>
    <n v="59"/>
    <s v="F"/>
    <x v="1"/>
    <n v="42158"/>
    <d v="2023-04-24T00:00:00"/>
    <n v="36938"/>
    <x v="3"/>
    <n v="46"/>
    <s v="BELOW"/>
    <s v="GOOD"/>
    <b v="0"/>
    <s v="NO"/>
    <s v="NO"/>
  </r>
  <r>
    <n v="133"/>
    <s v="Michael Miller"/>
    <n v="40"/>
    <s v="F"/>
    <x v="1"/>
    <n v="74324"/>
    <d v="2022-11-01T00:00:00"/>
    <n v="10779"/>
    <x v="0"/>
    <n v="46"/>
    <s v="ABOVE"/>
    <s v="GOOD"/>
    <b v="0"/>
    <s v="YES"/>
    <s v="NO"/>
  </r>
  <r>
    <n v="134"/>
    <s v="Michelle Austin"/>
    <n v="56"/>
    <s v="M"/>
    <x v="4"/>
    <n v="43241"/>
    <d v="2016-03-03T00:00:00"/>
    <n v="30260"/>
    <x v="0"/>
    <n v="50"/>
    <s v="BELOW"/>
    <s v="EXCELLENT"/>
    <b v="0"/>
    <s v="NO"/>
    <s v="YES"/>
  </r>
  <r>
    <n v="135"/>
    <s v="Gary Gibson"/>
    <n v="26"/>
    <s v="M"/>
    <x v="0"/>
    <n v="72907"/>
    <d v="2017-11-19T00:00:00"/>
    <n v="34641"/>
    <x v="2"/>
    <n v="43"/>
    <s v="ABOVE"/>
    <s v="GOOD"/>
    <b v="0"/>
    <s v="YES"/>
    <s v="NO"/>
  </r>
  <r>
    <n v="136"/>
    <s v="Catherine Roberts"/>
    <n v="44"/>
    <s v="M"/>
    <x v="4"/>
    <n v="43747"/>
    <d v="2018-03-30T00:00:00"/>
    <n v="33232"/>
    <x v="0"/>
    <n v="31"/>
    <s v="BELOW"/>
    <s v="AVERAGE"/>
    <b v="0"/>
    <s v="NO"/>
    <s v="YES"/>
  </r>
  <r>
    <n v="137"/>
    <s v="Andrea Williams"/>
    <n v="40"/>
    <s v="F"/>
    <x v="2"/>
    <n v="46491"/>
    <d v="2018-05-14T00:00:00"/>
    <n v="26996"/>
    <x v="0"/>
    <n v="47"/>
    <s v="BELOW"/>
    <s v="GOOD"/>
    <b v="0"/>
    <s v="NO"/>
    <s v="NO"/>
  </r>
  <r>
    <n v="138"/>
    <s v="Robert Williams"/>
    <n v="55"/>
    <s v="F"/>
    <x v="1"/>
    <n v="47731"/>
    <d v="2015-04-17T00:00:00"/>
    <n v="16639"/>
    <x v="1"/>
    <n v="57"/>
    <s v="BELOW"/>
    <s v="EXCELLENT"/>
    <b v="0"/>
    <s v="NO"/>
    <s v="NO"/>
  </r>
  <r>
    <n v="139"/>
    <s v="Gabrielle Maddox"/>
    <n v="25"/>
    <s v="F"/>
    <x v="2"/>
    <n v="69901"/>
    <d v="2023-05-18T00:00:00"/>
    <n v="37582"/>
    <x v="3"/>
    <n v="46"/>
    <s v="ABOVE"/>
    <s v="GOOD"/>
    <b v="1"/>
    <s v="YES"/>
    <s v="NO"/>
  </r>
  <r>
    <n v="140"/>
    <s v="Jack Wilson"/>
    <n v="48"/>
    <s v="F"/>
    <x v="0"/>
    <n v="78937"/>
    <d v="2022-05-10T00:00:00"/>
    <n v="12146"/>
    <x v="0"/>
    <n v="60"/>
    <s v="ABOVE"/>
    <s v="EXCELLENT"/>
    <b v="0"/>
    <s v="YES"/>
    <s v="NO"/>
  </r>
  <r>
    <n v="141"/>
    <s v="Travis Ramirez"/>
    <n v="41"/>
    <s v="M"/>
    <x v="3"/>
    <n v="74925"/>
    <d v="2017-08-24T00:00:00"/>
    <n v="24266"/>
    <x v="0"/>
    <n v="32"/>
    <s v="ABOVE"/>
    <s v="AVERAGE"/>
    <b v="0"/>
    <s v="YES"/>
    <s v="NO"/>
  </r>
  <r>
    <n v="142"/>
    <s v="Dylan Barnes"/>
    <n v="57"/>
    <s v="F"/>
    <x v="1"/>
    <n v="58486"/>
    <d v="2024-06-10T00:00:00"/>
    <n v="34805"/>
    <x v="0"/>
    <n v="60"/>
    <s v="ABOVE"/>
    <s v="EXCELLENT"/>
    <b v="0"/>
    <s v="NO"/>
    <s v="NO"/>
  </r>
  <r>
    <n v="143"/>
    <s v="Adam Lozano"/>
    <n v="42"/>
    <s v="M"/>
    <x v="2"/>
    <n v="64296"/>
    <d v="2020-03-25T00:00:00"/>
    <n v="14122"/>
    <x v="3"/>
    <n v="30"/>
    <s v="ABOVE"/>
    <s v="AVERAGE"/>
    <b v="0"/>
    <s v="YES"/>
    <s v="NO"/>
  </r>
  <r>
    <n v="144"/>
    <s v="Brianna Nelson"/>
    <n v="32"/>
    <s v="M"/>
    <x v="0"/>
    <n v="45459"/>
    <d v="2021-06-16T00:00:00"/>
    <n v="14152"/>
    <x v="3"/>
    <n v="20"/>
    <s v="BELOW"/>
    <s v="POOR"/>
    <b v="0"/>
    <s v="YES"/>
    <s v="NO"/>
  </r>
  <r>
    <n v="145"/>
    <s v="Shelby Gonzales"/>
    <n v="27"/>
    <s v="M"/>
    <x v="0"/>
    <n v="48643"/>
    <d v="2020-04-22T00:00:00"/>
    <n v="37173"/>
    <x v="3"/>
    <n v="42"/>
    <s v="BELOW"/>
    <s v="GOOD"/>
    <b v="0"/>
    <s v="YES"/>
    <s v="NO"/>
  </r>
  <r>
    <n v="146"/>
    <s v="Brenda Roberts"/>
    <n v="47"/>
    <s v="F"/>
    <x v="0"/>
    <n v="30655"/>
    <d v="2020-03-21T00:00:00"/>
    <n v="11775"/>
    <x v="2"/>
    <n v="20"/>
    <s v="BELOW"/>
    <s v="POOR"/>
    <b v="0"/>
    <s v="YES"/>
    <s v="NO"/>
  </r>
  <r>
    <n v="147"/>
    <s v="Steven Riggs"/>
    <n v="33"/>
    <s v="F"/>
    <x v="4"/>
    <n v="40055"/>
    <d v="2022-07-24T00:00:00"/>
    <n v="34271"/>
    <x v="2"/>
    <n v="53"/>
    <s v="BELOW"/>
    <s v="EXCELLENT"/>
    <b v="0"/>
    <s v="NO"/>
    <s v="YES"/>
  </r>
  <r>
    <n v="148"/>
    <s v="Melinda Meyers"/>
    <n v="32"/>
    <s v="M"/>
    <x v="0"/>
    <n v="61996"/>
    <d v="2014-08-31T00:00:00"/>
    <n v="27635"/>
    <x v="1"/>
    <n v="38"/>
    <s v="ABOVE"/>
    <s v="AVERAGE"/>
    <b v="0"/>
    <s v="YES"/>
    <s v="NO"/>
  </r>
  <r>
    <n v="149"/>
    <s v="Matthew Gibson"/>
    <n v="35"/>
    <s v="M"/>
    <x v="0"/>
    <n v="74165"/>
    <d v="2017-05-07T00:00:00"/>
    <n v="26800"/>
    <x v="3"/>
    <n v="57"/>
    <s v="ABOVE"/>
    <s v="EXCELLENT"/>
    <b v="0"/>
    <s v="YES"/>
    <s v="NO"/>
  </r>
  <r>
    <n v="150"/>
    <s v="Cody Hickman"/>
    <n v="44"/>
    <s v="F"/>
    <x v="3"/>
    <n v="70831"/>
    <d v="2020-09-03T00:00:00"/>
    <n v="16156"/>
    <x v="2"/>
    <n v="52"/>
    <s v="ABOVE"/>
    <s v="EXCELLENT"/>
    <b v="0"/>
    <s v="YES"/>
    <s v="NO"/>
  </r>
  <r>
    <n v="151"/>
    <s v="Michelle Smith"/>
    <n v="39"/>
    <s v="F"/>
    <x v="4"/>
    <n v="64877"/>
    <d v="2023-08-21T00:00:00"/>
    <n v="10425"/>
    <x v="0"/>
    <n v="22"/>
    <s v="ABOVE"/>
    <s v="POOR"/>
    <b v="0"/>
    <s v="YES"/>
    <s v="YES"/>
  </r>
  <r>
    <n v="152"/>
    <s v="Kelly Williams"/>
    <n v="57"/>
    <s v="F"/>
    <x v="3"/>
    <n v="68905"/>
    <d v="2019-02-18T00:00:00"/>
    <n v="32750"/>
    <x v="1"/>
    <n v="57"/>
    <s v="ABOVE"/>
    <s v="EXCELLENT"/>
    <b v="0"/>
    <s v="YES"/>
    <s v="NO"/>
  </r>
  <r>
    <n v="153"/>
    <s v="Benjamin Kirby"/>
    <n v="58"/>
    <s v="F"/>
    <x v="1"/>
    <n v="61268"/>
    <d v="2019-07-27T00:00:00"/>
    <n v="21569"/>
    <x v="2"/>
    <n v="47"/>
    <s v="ABOVE"/>
    <s v="GOOD"/>
    <b v="0"/>
    <s v="YES"/>
    <s v="NO"/>
  </r>
  <r>
    <n v="154"/>
    <s v="Erika Bradley"/>
    <n v="51"/>
    <s v="M"/>
    <x v="1"/>
    <n v="45143"/>
    <d v="2014-07-23T00:00:00"/>
    <n v="18063"/>
    <x v="3"/>
    <n v="30"/>
    <s v="BELOW"/>
    <s v="AVERAGE"/>
    <b v="0"/>
    <s v="NO"/>
    <s v="NO"/>
  </r>
  <r>
    <n v="155"/>
    <s v="Nicholas Gamble"/>
    <n v="47"/>
    <s v="M"/>
    <x v="4"/>
    <n v="64181"/>
    <d v="2022-09-30T00:00:00"/>
    <n v="34507"/>
    <x v="0"/>
    <n v="22"/>
    <s v="ABOVE"/>
    <s v="POOR"/>
    <b v="0"/>
    <s v="YES"/>
    <s v="YES"/>
  </r>
  <r>
    <n v="156"/>
    <s v="David Duffy"/>
    <n v="55"/>
    <s v="F"/>
    <x v="0"/>
    <n v="58898"/>
    <d v="2015-03-22T00:00:00"/>
    <n v="38150"/>
    <x v="0"/>
    <n v="42"/>
    <s v="ABOVE"/>
    <s v="GOOD"/>
    <b v="0"/>
    <s v="YES"/>
    <s v="NO"/>
  </r>
  <r>
    <n v="157"/>
    <s v="Jacqueline Reed"/>
    <n v="31"/>
    <s v="M"/>
    <x v="2"/>
    <n v="67654"/>
    <d v="2015-04-19T00:00:00"/>
    <n v="39106"/>
    <x v="2"/>
    <n v="49"/>
    <s v="ABOVE"/>
    <s v="GOOD"/>
    <b v="0"/>
    <s v="YES"/>
    <s v="NO"/>
  </r>
  <r>
    <n v="158"/>
    <s v="Becky Williams"/>
    <n v="45"/>
    <s v="F"/>
    <x v="4"/>
    <n v="60860"/>
    <d v="2014-12-13T00:00:00"/>
    <n v="37379"/>
    <x v="2"/>
    <n v="59"/>
    <s v="ABOVE"/>
    <s v="EXCELLENT"/>
    <b v="0"/>
    <s v="YES"/>
    <s v="YES"/>
  </r>
  <r>
    <n v="159"/>
    <s v="Jennifer Myers"/>
    <n v="48"/>
    <s v="F"/>
    <x v="3"/>
    <n v="61305"/>
    <d v="2022-04-28T00:00:00"/>
    <n v="24748"/>
    <x v="3"/>
    <n v="60"/>
    <s v="ABOVE"/>
    <s v="EXCELLENT"/>
    <b v="0"/>
    <s v="YES"/>
    <s v="NO"/>
  </r>
  <r>
    <n v="160"/>
    <s v="Ashley Wilson"/>
    <n v="44"/>
    <s v="M"/>
    <x v="3"/>
    <n v="65012"/>
    <d v="2017-04-17T00:00:00"/>
    <n v="13558"/>
    <x v="2"/>
    <n v="50"/>
    <s v="ABOVE"/>
    <s v="EXCELLENT"/>
    <b v="0"/>
    <s v="YES"/>
    <s v="NO"/>
  </r>
  <r>
    <n v="161"/>
    <s v="Michael West"/>
    <n v="21"/>
    <s v="F"/>
    <x v="1"/>
    <n v="77402"/>
    <d v="2022-07-11T00:00:00"/>
    <n v="14394"/>
    <x v="1"/>
    <n v="45"/>
    <s v="ABOVE"/>
    <s v="GOOD"/>
    <b v="0"/>
    <s v="YES"/>
    <s v="NO"/>
  </r>
  <r>
    <n v="162"/>
    <s v="Ryan Boyle"/>
    <n v="38"/>
    <s v="F"/>
    <x v="4"/>
    <n v="48827"/>
    <d v="2020-07-31T00:00:00"/>
    <n v="23493"/>
    <x v="0"/>
    <n v="48"/>
    <s v="BELOW"/>
    <s v="GOOD"/>
    <b v="0"/>
    <s v="NO"/>
    <s v="YES"/>
  </r>
  <r>
    <n v="163"/>
    <s v="Laura White"/>
    <n v="59"/>
    <s v="F"/>
    <x v="4"/>
    <n v="39475"/>
    <d v="2020-05-07T00:00:00"/>
    <n v="32807"/>
    <x v="2"/>
    <n v="56"/>
    <s v="BELOW"/>
    <s v="EXCELLENT"/>
    <b v="0"/>
    <s v="NO"/>
    <s v="YES"/>
  </r>
  <r>
    <n v="164"/>
    <s v="Megan Richardson"/>
    <n v="53"/>
    <s v="M"/>
    <x v="0"/>
    <n v="33511"/>
    <d v="2023-06-21T00:00:00"/>
    <n v="39643"/>
    <x v="1"/>
    <n v="20"/>
    <s v="BELOW"/>
    <s v="POOR"/>
    <b v="0"/>
    <s v="YES"/>
    <s v="NO"/>
  </r>
  <r>
    <n v="165"/>
    <s v="Johnny Bishop"/>
    <n v="40"/>
    <s v="M"/>
    <x v="2"/>
    <n v="53198"/>
    <d v="2018-05-14T00:00:00"/>
    <n v="18370"/>
    <x v="3"/>
    <n v="31"/>
    <s v="ABOVE"/>
    <s v="AVERAGE"/>
    <b v="0"/>
    <s v="NO"/>
    <s v="NO"/>
  </r>
  <r>
    <n v="166"/>
    <s v="James Riddle"/>
    <n v="38"/>
    <s v="M"/>
    <x v="3"/>
    <n v="78013"/>
    <d v="2024-07-10T00:00:00"/>
    <n v="20000"/>
    <x v="1"/>
    <n v="38"/>
    <s v="ABOVE"/>
    <s v="AVERAGE"/>
    <b v="0"/>
    <s v="YES"/>
    <s v="NO"/>
  </r>
  <r>
    <n v="167"/>
    <s v="Kristina Tyler"/>
    <n v="42"/>
    <s v="M"/>
    <x v="0"/>
    <n v="58229"/>
    <d v="2019-09-07T00:00:00"/>
    <n v="35960"/>
    <x v="3"/>
    <n v="39"/>
    <s v="ABOVE"/>
    <s v="AVERAGE"/>
    <b v="0"/>
    <s v="YES"/>
    <s v="NO"/>
  </r>
  <r>
    <n v="168"/>
    <s v="Diana Cortez"/>
    <n v="35"/>
    <s v="M"/>
    <x v="2"/>
    <n v="43487"/>
    <d v="2016-01-23T00:00:00"/>
    <n v="31341"/>
    <x v="2"/>
    <n v="36"/>
    <s v="BELOW"/>
    <s v="AVERAGE"/>
    <b v="1"/>
    <s v="NO"/>
    <s v="NO"/>
  </r>
  <r>
    <n v="169"/>
    <s v="Breanna Perez"/>
    <n v="50"/>
    <s v="M"/>
    <x v="2"/>
    <n v="66075"/>
    <d v="2017-05-17T00:00:00"/>
    <n v="13992"/>
    <x v="0"/>
    <n v="42"/>
    <s v="ABOVE"/>
    <s v="GOOD"/>
    <b v="0"/>
    <s v="YES"/>
    <s v="NO"/>
  </r>
  <r>
    <n v="170"/>
    <s v="Manuel Braun"/>
    <n v="40"/>
    <s v="M"/>
    <x v="3"/>
    <n v="75366"/>
    <d v="2016-09-10T00:00:00"/>
    <n v="36286"/>
    <x v="1"/>
    <n v="35"/>
    <s v="ABOVE"/>
    <s v="AVERAGE"/>
    <b v="0"/>
    <s v="YES"/>
    <s v="NO"/>
  </r>
  <r>
    <n v="171"/>
    <s v="Timothy Wilkinson"/>
    <n v="41"/>
    <s v="F"/>
    <x v="3"/>
    <n v="39006"/>
    <d v="2019-07-15T00:00:00"/>
    <n v="39466"/>
    <x v="2"/>
    <n v="40"/>
    <s v="BELOW"/>
    <s v="GOOD"/>
    <b v="0"/>
    <s v="NO"/>
    <s v="NO"/>
  </r>
  <r>
    <n v="172"/>
    <s v="Matthew Miller"/>
    <n v="40"/>
    <s v="F"/>
    <x v="4"/>
    <n v="51182"/>
    <d v="2023-09-18T00:00:00"/>
    <n v="10283"/>
    <x v="0"/>
    <n v="27"/>
    <s v="ABOVE"/>
    <s v="POOR"/>
    <b v="0"/>
    <s v="NO"/>
    <s v="YES"/>
  </r>
  <r>
    <n v="173"/>
    <s v="Eric Parker"/>
    <n v="43"/>
    <s v="M"/>
    <x v="0"/>
    <n v="67044"/>
    <d v="2015-10-14T00:00:00"/>
    <n v="36781"/>
    <x v="2"/>
    <n v="40"/>
    <s v="ABOVE"/>
    <s v="GOOD"/>
    <b v="0"/>
    <s v="YES"/>
    <s v="NO"/>
  </r>
  <r>
    <n v="174"/>
    <s v="Mary Austin"/>
    <n v="57"/>
    <s v="F"/>
    <x v="4"/>
    <n v="64841"/>
    <d v="2021-07-06T00:00:00"/>
    <n v="35393"/>
    <x v="2"/>
    <n v="34"/>
    <s v="ABOVE"/>
    <s v="AVERAGE"/>
    <b v="0"/>
    <s v="YES"/>
    <s v="YES"/>
  </r>
  <r>
    <n v="175"/>
    <s v="Mark Glass"/>
    <n v="20"/>
    <s v="F"/>
    <x v="1"/>
    <n v="72477"/>
    <d v="2021-07-07T00:00:00"/>
    <n v="10726"/>
    <x v="1"/>
    <n v="58"/>
    <s v="ABOVE"/>
    <s v="EXCELLENT"/>
    <b v="0"/>
    <s v="YES"/>
    <s v="NO"/>
  </r>
  <r>
    <n v="176"/>
    <s v="Anthony Castillo"/>
    <n v="51"/>
    <s v="F"/>
    <x v="1"/>
    <n v="35473"/>
    <d v="2023-05-06T00:00:00"/>
    <n v="22612"/>
    <x v="2"/>
    <n v="25"/>
    <s v="BELOW"/>
    <s v="POOR"/>
    <b v="0"/>
    <s v="NO"/>
    <s v="NO"/>
  </r>
  <r>
    <n v="177"/>
    <s v="Larry Fuller PhD"/>
    <n v="43"/>
    <s v="F"/>
    <x v="3"/>
    <n v="35951"/>
    <d v="2016-03-08T00:00:00"/>
    <n v="17614"/>
    <x v="3"/>
    <n v="52"/>
    <s v="BELOW"/>
    <s v="EXCELLENT"/>
    <b v="0"/>
    <s v="NO"/>
    <s v="NO"/>
  </r>
  <r>
    <n v="178"/>
    <s v="William Larsen"/>
    <n v="22"/>
    <s v="F"/>
    <x v="4"/>
    <n v="44599"/>
    <d v="2020-04-24T00:00:00"/>
    <n v="12888"/>
    <x v="2"/>
    <n v="25"/>
    <s v="BELOW"/>
    <s v="POOR"/>
    <b v="0"/>
    <s v="NO"/>
    <s v="YES"/>
  </r>
  <r>
    <n v="179"/>
    <s v="Curtis Thompson"/>
    <n v="56"/>
    <s v="M"/>
    <x v="1"/>
    <n v="34957"/>
    <d v="2020-07-24T00:00:00"/>
    <n v="33112"/>
    <x v="3"/>
    <n v="54"/>
    <s v="BELOW"/>
    <s v="EXCELLENT"/>
    <b v="0"/>
    <s v="NO"/>
    <s v="NO"/>
  </r>
  <r>
    <n v="180"/>
    <s v="Keith Williams"/>
    <n v="25"/>
    <s v="M"/>
    <x v="2"/>
    <n v="42559"/>
    <d v="2020-09-16T00:00:00"/>
    <n v="20838"/>
    <x v="3"/>
    <n v="45"/>
    <s v="BELOW"/>
    <s v="GOOD"/>
    <b v="0"/>
    <s v="NO"/>
    <s v="NO"/>
  </r>
  <r>
    <n v="181"/>
    <s v="Catherine Patton"/>
    <n v="34"/>
    <s v="F"/>
    <x v="0"/>
    <n v="56023"/>
    <d v="2017-06-27T00:00:00"/>
    <n v="18735"/>
    <x v="1"/>
    <n v="46"/>
    <s v="ABOVE"/>
    <s v="GOOD"/>
    <b v="0"/>
    <s v="YES"/>
    <s v="NO"/>
  </r>
  <r>
    <n v="182"/>
    <s v="David Bird"/>
    <n v="58"/>
    <s v="M"/>
    <x v="0"/>
    <n v="44123"/>
    <d v="2018-05-27T00:00:00"/>
    <n v="39503"/>
    <x v="0"/>
    <n v="27"/>
    <s v="BELOW"/>
    <s v="POOR"/>
    <b v="0"/>
    <s v="YES"/>
    <s v="NO"/>
  </r>
  <r>
    <n v="183"/>
    <s v="Lydia Jones"/>
    <n v="41"/>
    <s v="M"/>
    <x v="0"/>
    <n v="31425"/>
    <d v="2020-12-24T00:00:00"/>
    <n v="15952"/>
    <x v="1"/>
    <n v="20"/>
    <s v="BELOW"/>
    <s v="POOR"/>
    <b v="0"/>
    <s v="YES"/>
    <s v="NO"/>
  </r>
  <r>
    <n v="184"/>
    <s v="Thomas Yates"/>
    <n v="49"/>
    <s v="F"/>
    <x v="2"/>
    <n v="77111"/>
    <d v="2021-02-14T00:00:00"/>
    <n v="13838"/>
    <x v="0"/>
    <n v="22"/>
    <s v="ABOVE"/>
    <s v="POOR"/>
    <b v="0"/>
    <s v="YES"/>
    <s v="NO"/>
  </r>
  <r>
    <n v="185"/>
    <s v="Kimberly Stewart"/>
    <n v="50"/>
    <s v="F"/>
    <x v="0"/>
    <n v="49236"/>
    <d v="2018-12-12T00:00:00"/>
    <n v="16487"/>
    <x v="0"/>
    <n v="50"/>
    <s v="BELOW"/>
    <s v="EXCELLENT"/>
    <b v="0"/>
    <s v="YES"/>
    <s v="NO"/>
  </r>
  <r>
    <n v="186"/>
    <s v="Mr. Jeffery Tyler"/>
    <n v="37"/>
    <s v="F"/>
    <x v="3"/>
    <n v="73975"/>
    <d v="2015-12-07T00:00:00"/>
    <n v="27092"/>
    <x v="1"/>
    <n v="39"/>
    <s v="ABOVE"/>
    <s v="AVERAGE"/>
    <b v="0"/>
    <s v="YES"/>
    <s v="NO"/>
  </r>
  <r>
    <n v="187"/>
    <s v="Michael Soto"/>
    <n v="42"/>
    <s v="M"/>
    <x v="2"/>
    <n v="56023"/>
    <d v="2018-04-27T00:00:00"/>
    <n v="12903"/>
    <x v="2"/>
    <n v="48"/>
    <s v="ABOVE"/>
    <s v="GOOD"/>
    <b v="0"/>
    <s v="NO"/>
    <s v="NO"/>
  </r>
  <r>
    <n v="188"/>
    <s v="Daniel Allen"/>
    <n v="45"/>
    <s v="M"/>
    <x v="2"/>
    <n v="41548"/>
    <d v="2020-10-11T00:00:00"/>
    <n v="37035"/>
    <x v="0"/>
    <n v="26"/>
    <s v="BELOW"/>
    <s v="POOR"/>
    <b v="0"/>
    <s v="NO"/>
    <s v="NO"/>
  </r>
  <r>
    <n v="189"/>
    <s v="Jonathon Cline"/>
    <n v="52"/>
    <s v="F"/>
    <x v="2"/>
    <n v="78838"/>
    <d v="2017-12-02T00:00:00"/>
    <n v="14615"/>
    <x v="1"/>
    <n v="28"/>
    <s v="ABOVE"/>
    <s v="POOR"/>
    <b v="0"/>
    <s v="YES"/>
    <s v="NO"/>
  </r>
  <r>
    <n v="190"/>
    <s v="Justin Hale"/>
    <n v="48"/>
    <s v="F"/>
    <x v="4"/>
    <n v="37488"/>
    <d v="2018-04-09T00:00:00"/>
    <n v="29838"/>
    <x v="2"/>
    <n v="47"/>
    <s v="BELOW"/>
    <s v="GOOD"/>
    <b v="0"/>
    <s v="NO"/>
    <s v="YES"/>
  </r>
  <r>
    <n v="191"/>
    <s v="Keith Lewis"/>
    <n v="25"/>
    <s v="M"/>
    <x v="3"/>
    <n v="37793"/>
    <d v="2023-12-26T00:00:00"/>
    <n v="17507"/>
    <x v="3"/>
    <n v="24"/>
    <s v="BELOW"/>
    <s v="POOR"/>
    <b v="0"/>
    <s v="NO"/>
    <s v="NO"/>
  </r>
  <r>
    <n v="192"/>
    <s v="Miss Linda Murray"/>
    <n v="49"/>
    <s v="F"/>
    <x v="0"/>
    <n v="57691"/>
    <d v="2020-03-24T00:00:00"/>
    <n v="29163"/>
    <x v="0"/>
    <n v="43"/>
    <s v="ABOVE"/>
    <s v="GOOD"/>
    <b v="0"/>
    <s v="YES"/>
    <s v="NO"/>
  </r>
  <r>
    <n v="193"/>
    <s v="Cynthia Thompson"/>
    <n v="24"/>
    <s v="F"/>
    <x v="0"/>
    <n v="44070"/>
    <d v="2022-04-01T00:00:00"/>
    <n v="24662"/>
    <x v="1"/>
    <n v="36"/>
    <s v="BELOW"/>
    <s v="AVERAGE"/>
    <b v="0"/>
    <s v="YES"/>
    <s v="NO"/>
  </r>
  <r>
    <n v="194"/>
    <s v="Sherri Perez"/>
    <n v="28"/>
    <s v="M"/>
    <x v="2"/>
    <n v="70986"/>
    <d v="2018-12-27T00:00:00"/>
    <n v="10263"/>
    <x v="1"/>
    <n v="31"/>
    <s v="ABOVE"/>
    <s v="AVERAGE"/>
    <b v="0"/>
    <s v="YES"/>
    <s v="NO"/>
  </r>
  <r>
    <n v="195"/>
    <s v="Dr. Anthony Lucero"/>
    <n v="53"/>
    <s v="F"/>
    <x v="3"/>
    <n v="36513"/>
    <d v="2020-01-05T00:00:00"/>
    <n v="22041"/>
    <x v="2"/>
    <n v="36"/>
    <s v="BELOW"/>
    <s v="AVERAGE"/>
    <b v="0"/>
    <s v="NO"/>
    <s v="NO"/>
  </r>
  <r>
    <n v="196"/>
    <s v="Kathy Mills"/>
    <n v="55"/>
    <s v="M"/>
    <x v="4"/>
    <n v="35073"/>
    <d v="2014-07-26T00:00:00"/>
    <n v="15778"/>
    <x v="3"/>
    <n v="42"/>
    <s v="BELOW"/>
    <s v="GOOD"/>
    <b v="0"/>
    <s v="NO"/>
    <s v="YES"/>
  </r>
  <r>
    <n v="197"/>
    <s v="Michael Mooney"/>
    <n v="41"/>
    <s v="M"/>
    <x v="1"/>
    <n v="62437"/>
    <d v="2021-01-01T00:00:00"/>
    <n v="20588"/>
    <x v="2"/>
    <n v="36"/>
    <s v="ABOVE"/>
    <s v="AVERAGE"/>
    <b v="0"/>
    <s v="YES"/>
    <s v="NO"/>
  </r>
  <r>
    <n v="198"/>
    <s v="Erica Branch"/>
    <n v="44"/>
    <s v="M"/>
    <x v="2"/>
    <n v="33873"/>
    <d v="2016-03-02T00:00:00"/>
    <n v="32158"/>
    <x v="3"/>
    <n v="50"/>
    <s v="BELOW"/>
    <s v="EXCELLENT"/>
    <b v="0"/>
    <s v="NO"/>
    <s v="NO"/>
  </r>
  <r>
    <n v="199"/>
    <s v="Heather Cook"/>
    <n v="39"/>
    <s v="M"/>
    <x v="0"/>
    <n v="72959"/>
    <d v="2017-11-04T00:00:00"/>
    <n v="17883"/>
    <x v="3"/>
    <n v="25"/>
    <s v="ABOVE"/>
    <s v="POOR"/>
    <b v="0"/>
    <s v="YES"/>
    <s v="NO"/>
  </r>
  <r>
    <n v="200"/>
    <s v="Christopher Ochoa"/>
    <n v="59"/>
    <s v="M"/>
    <x v="3"/>
    <n v="66546"/>
    <d v="2021-12-07T00:00:00"/>
    <n v="26898"/>
    <x v="1"/>
    <n v="58"/>
    <s v="ABOVE"/>
    <s v="EXCELLENT"/>
    <b v="0"/>
    <s v="YES"/>
    <s v="NO"/>
  </r>
  <r>
    <m/>
    <m/>
    <m/>
    <m/>
    <x v="5"/>
    <m/>
    <m/>
    <m/>
    <x v="4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F5A33-C278-4350-8F8F-12992D16A0C8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0" firstHeaderRow="1" firstDataRow="2" firstDataCol="1"/>
  <pivotFields count="15">
    <pivotField showAll="0"/>
    <pivotField showAll="0"/>
    <pivotField showAll="0"/>
    <pivotField showAll="0"/>
    <pivotField axis="axisCol" showAll="0">
      <items count="7">
        <item x="3"/>
        <item x="2"/>
        <item x="0"/>
        <item x="4"/>
        <item x="1"/>
        <item x="5"/>
        <item t="default"/>
      </items>
    </pivotField>
    <pivotField showAll="0"/>
    <pivotField showAll="0"/>
    <pivotField dataField="1"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CF98B-AE86-41AA-8980-27B882E81F6E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0" firstHeaderRow="1" firstDataRow="1" firstDataCol="1"/>
  <pivotFields count="15">
    <pivotField showAll="0"/>
    <pivotField showAll="0"/>
    <pivotField showAll="0"/>
    <pivotField showAll="0"/>
    <pivotField axis="axisRow" showAll="0">
      <items count="7">
        <item x="3"/>
        <item x="2"/>
        <item x="0"/>
        <item x="4"/>
        <item x="1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A9CC-FE0F-4E07-BE1A-23A8DFF89041}">
  <dimension ref="A1:H10"/>
  <sheetViews>
    <sheetView workbookViewId="0"/>
  </sheetViews>
  <sheetFormatPr defaultRowHeight="14.4" x14ac:dyDescent="0.3"/>
  <cols>
    <col min="1" max="1" width="12.5546875" bestFit="1" customWidth="1"/>
    <col min="2" max="2" width="15.5546875" bestFit="1" customWidth="1"/>
    <col min="3" max="4" width="8" bestFit="1" customWidth="1"/>
    <col min="5" max="5" width="9.6640625" bestFit="1" customWidth="1"/>
    <col min="6" max="7" width="7" bestFit="1" customWidth="1"/>
    <col min="8" max="8" width="10.77734375" bestFit="1" customWidth="1"/>
  </cols>
  <sheetData>
    <row r="1" spans="1:8" x14ac:dyDescent="0.3">
      <c r="A1" s="7" t="s">
        <v>246</v>
      </c>
    </row>
    <row r="3" spans="1:8" x14ac:dyDescent="0.3">
      <c r="A3" s="9" t="s">
        <v>247</v>
      </c>
      <c r="B3" s="9" t="s">
        <v>251</v>
      </c>
    </row>
    <row r="4" spans="1:8" x14ac:dyDescent="0.3">
      <c r="A4" s="9" t="s">
        <v>248</v>
      </c>
      <c r="B4" t="s">
        <v>20</v>
      </c>
      <c r="C4" t="s">
        <v>17</v>
      </c>
      <c r="D4" t="s">
        <v>12</v>
      </c>
      <c r="E4" t="s">
        <v>29</v>
      </c>
      <c r="F4" t="s">
        <v>7</v>
      </c>
      <c r="G4" t="s">
        <v>249</v>
      </c>
      <c r="H4" t="s">
        <v>250</v>
      </c>
    </row>
    <row r="5" spans="1:8" x14ac:dyDescent="0.3">
      <c r="A5" s="10" t="s">
        <v>23</v>
      </c>
      <c r="B5" s="8">
        <v>260343</v>
      </c>
      <c r="C5" s="8">
        <v>280074</v>
      </c>
      <c r="D5" s="8">
        <v>316383</v>
      </c>
      <c r="E5" s="8">
        <v>191963</v>
      </c>
      <c r="F5" s="8">
        <v>223722</v>
      </c>
      <c r="G5" s="8"/>
      <c r="H5" s="8">
        <v>1272485</v>
      </c>
    </row>
    <row r="6" spans="1:8" x14ac:dyDescent="0.3">
      <c r="A6" s="10" t="s">
        <v>13</v>
      </c>
      <c r="B6" s="8">
        <v>256438</v>
      </c>
      <c r="C6" s="8">
        <v>260348</v>
      </c>
      <c r="D6" s="8">
        <v>324020</v>
      </c>
      <c r="E6" s="8">
        <v>254405</v>
      </c>
      <c r="F6" s="8">
        <v>169915</v>
      </c>
      <c r="G6" s="8"/>
      <c r="H6" s="8">
        <v>1265126</v>
      </c>
    </row>
    <row r="7" spans="1:8" x14ac:dyDescent="0.3">
      <c r="A7" s="10" t="s">
        <v>21</v>
      </c>
      <c r="B7" s="8">
        <v>276590</v>
      </c>
      <c r="C7" s="8">
        <v>254879</v>
      </c>
      <c r="D7" s="8">
        <v>253811</v>
      </c>
      <c r="E7" s="8">
        <v>340501</v>
      </c>
      <c r="F7" s="8">
        <v>160890</v>
      </c>
      <c r="G7" s="8"/>
      <c r="H7" s="8">
        <v>1286671</v>
      </c>
    </row>
    <row r="8" spans="1:8" x14ac:dyDescent="0.3">
      <c r="A8" s="10" t="s">
        <v>18</v>
      </c>
      <c r="B8" s="8">
        <v>254509</v>
      </c>
      <c r="C8" s="8">
        <v>223179</v>
      </c>
      <c r="D8" s="8">
        <v>289699</v>
      </c>
      <c r="E8" s="8">
        <v>131507</v>
      </c>
      <c r="F8" s="8">
        <v>198897</v>
      </c>
      <c r="G8" s="8"/>
      <c r="H8" s="8">
        <v>1097791</v>
      </c>
    </row>
    <row r="9" spans="1:8" x14ac:dyDescent="0.3">
      <c r="A9" s="10" t="s">
        <v>249</v>
      </c>
      <c r="B9" s="8"/>
      <c r="C9" s="8"/>
      <c r="D9" s="8"/>
      <c r="E9" s="8"/>
      <c r="F9" s="8"/>
      <c r="G9" s="8"/>
      <c r="H9" s="8"/>
    </row>
    <row r="10" spans="1:8" x14ac:dyDescent="0.3">
      <c r="A10" s="10" t="s">
        <v>250</v>
      </c>
      <c r="B10" s="8">
        <v>1047880</v>
      </c>
      <c r="C10" s="8">
        <v>1018480</v>
      </c>
      <c r="D10" s="8">
        <v>1183913</v>
      </c>
      <c r="E10" s="8">
        <v>918376</v>
      </c>
      <c r="F10" s="8">
        <v>753424</v>
      </c>
      <c r="G10" s="8"/>
      <c r="H10" s="8">
        <v>4922073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156F5-A7C1-4E41-A092-318D293D59B0}">
  <dimension ref="A1:B10"/>
  <sheetViews>
    <sheetView workbookViewId="0">
      <selection activeCell="C23" sqref="C23"/>
    </sheetView>
  </sheetViews>
  <sheetFormatPr defaultRowHeight="14.4" x14ac:dyDescent="0.3"/>
  <cols>
    <col min="1" max="1" width="12.5546875" bestFit="1" customWidth="1"/>
    <col min="2" max="2" width="11.6640625" bestFit="1" customWidth="1"/>
  </cols>
  <sheetData>
    <row r="1" spans="1:2" x14ac:dyDescent="0.3">
      <c r="A1" s="7" t="s">
        <v>252</v>
      </c>
    </row>
    <row r="3" spans="1:2" x14ac:dyDescent="0.3">
      <c r="A3" s="9" t="s">
        <v>248</v>
      </c>
      <c r="B3" t="s">
        <v>247</v>
      </c>
    </row>
    <row r="4" spans="1:2" x14ac:dyDescent="0.3">
      <c r="A4" s="10" t="s">
        <v>20</v>
      </c>
      <c r="B4" s="8">
        <v>1047880</v>
      </c>
    </row>
    <row r="5" spans="1:2" x14ac:dyDescent="0.3">
      <c r="A5" s="10" t="s">
        <v>17</v>
      </c>
      <c r="B5" s="8">
        <v>1018480</v>
      </c>
    </row>
    <row r="6" spans="1:2" x14ac:dyDescent="0.3">
      <c r="A6" s="10" t="s">
        <v>12</v>
      </c>
      <c r="B6" s="8">
        <v>1183913</v>
      </c>
    </row>
    <row r="7" spans="1:2" x14ac:dyDescent="0.3">
      <c r="A7" s="10" t="s">
        <v>29</v>
      </c>
      <c r="B7" s="8">
        <v>918376</v>
      </c>
    </row>
    <row r="8" spans="1:2" x14ac:dyDescent="0.3">
      <c r="A8" s="10" t="s">
        <v>7</v>
      </c>
      <c r="B8" s="8">
        <v>753424</v>
      </c>
    </row>
    <row r="9" spans="1:2" x14ac:dyDescent="0.3">
      <c r="A9" s="10" t="s">
        <v>249</v>
      </c>
      <c r="B9" s="8"/>
    </row>
    <row r="10" spans="1:2" x14ac:dyDescent="0.3">
      <c r="A10" s="10" t="s">
        <v>250</v>
      </c>
      <c r="B10" s="8">
        <v>4922073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topLeftCell="A51" zoomScale="66" workbookViewId="0">
      <selection activeCell="N82" sqref="N82"/>
    </sheetView>
  </sheetViews>
  <sheetFormatPr defaultRowHeight="14.4" x14ac:dyDescent="0.3"/>
  <cols>
    <col min="2" max="2" width="18.5546875" bestFit="1" customWidth="1"/>
    <col min="3" max="3" width="4.21875" bestFit="1" customWidth="1"/>
    <col min="4" max="4" width="7.109375" bestFit="1" customWidth="1"/>
    <col min="5" max="5" width="11.109375" bestFit="1" customWidth="1"/>
    <col min="7" max="7" width="32.88671875" customWidth="1"/>
    <col min="8" max="8" width="23.33203125" customWidth="1"/>
    <col min="9" max="9" width="16.21875" customWidth="1"/>
    <col min="10" max="10" width="18.109375" customWidth="1"/>
    <col min="11" max="11" width="11.5546875" bestFit="1" customWidth="1"/>
    <col min="12" max="12" width="18.33203125" bestFit="1" customWidth="1"/>
    <col min="13" max="13" width="8" bestFit="1" customWidth="1"/>
    <col min="14" max="14" width="17.44140625" bestFit="1" customWidth="1"/>
    <col min="15" max="15" width="45.21875" bestFit="1" customWidth="1"/>
    <col min="16" max="16" width="12.109375" bestFit="1" customWidth="1"/>
    <col min="17" max="17" width="85.6640625" bestFit="1" customWidth="1"/>
    <col min="18" max="18" width="17.109375" bestFit="1" customWidth="1"/>
    <col min="21" max="21" width="12.109375" bestFit="1" customWidth="1"/>
  </cols>
  <sheetData>
    <row r="1" spans="1:2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5" t="s">
        <v>219</v>
      </c>
      <c r="L1" s="5" t="s">
        <v>220</v>
      </c>
      <c r="M1" s="6" t="s">
        <v>245</v>
      </c>
      <c r="N1" s="5" t="s">
        <v>221</v>
      </c>
      <c r="O1" s="5" t="s">
        <v>222</v>
      </c>
      <c r="P1" s="2"/>
      <c r="U1" s="12" t="s">
        <v>255</v>
      </c>
    </row>
    <row r="2" spans="1:21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1">
        <v>44354</v>
      </c>
      <c r="H2">
        <v>13394</v>
      </c>
      <c r="I2" t="s">
        <v>13</v>
      </c>
      <c r="J2">
        <v>44</v>
      </c>
      <c r="K2" t="str">
        <f>IF(F2&gt;50000,"ABOVE","BELOW")</f>
        <v>ABOVE</v>
      </c>
      <c r="L2" t="str" cm="1">
        <f t="array" ref="L2">_xlfn.IFS(J2&gt;=50,"EXCELLENT",J2&gt;=40,"GOOD",J2&gt;=30,"AVERAGE",J2&lt;30,"POOR")</f>
        <v>GOOD</v>
      </c>
      <c r="M2" t="b">
        <f>AND(E2="HR",I3="North",H2&gt;15000)</f>
        <v>0</v>
      </c>
      <c r="N2" t="str">
        <f>IF(OR(E2="IT",F2&gt;=60000),"YES","NO")</f>
        <v>YES</v>
      </c>
      <c r="O2" t="str">
        <f>IF(NOT(E2&lt;&gt;"Marketing"),"YES","NO")</f>
        <v>NO</v>
      </c>
      <c r="U2">
        <v>70986</v>
      </c>
    </row>
    <row r="3" spans="1:21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1">
        <v>44566</v>
      </c>
      <c r="H3">
        <v>28070</v>
      </c>
      <c r="I3" t="s">
        <v>13</v>
      </c>
      <c r="J3">
        <v>40</v>
      </c>
      <c r="K3" t="str">
        <f t="shared" ref="K3:K66" si="0">IF(F3&gt;50000,"ABOVE","BELOW")</f>
        <v>ABOVE</v>
      </c>
      <c r="L3" t="str" cm="1">
        <f t="array" ref="L3">_xlfn.IFS(J3&gt;=50,"EXCELLENT",J3&gt;=40,"GOOD",J3&gt;=30,"AVERAGE",J3&lt;30,"POOR")</f>
        <v>GOOD</v>
      </c>
      <c r="M3" t="b">
        <f t="shared" ref="M3:M66" si="1">AND(E3="HR",I4="North",H3&gt;15000)</f>
        <v>0</v>
      </c>
      <c r="N3" t="str">
        <f t="shared" ref="N3:N66" si="2">IF(OR(E3="IT",F3&gt;=60000),"YES","NO")</f>
        <v>YES</v>
      </c>
      <c r="O3" t="str">
        <f>IF(NOT(E3&lt;&gt;"Marketing"),"YES","NO")</f>
        <v>NO</v>
      </c>
      <c r="U3">
        <v>63849</v>
      </c>
    </row>
    <row r="4" spans="1:21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1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 cm="1">
        <f t="array" ref="L4">_xlfn.IFS(J4&gt;=50,"EXCELLENT",J4&gt;=40,"GOOD",J4&gt;=30,"AVERAGE",J4&lt;30,"POOR")</f>
        <v>EXCELLENT</v>
      </c>
      <c r="M4" t="b">
        <f t="shared" si="1"/>
        <v>0</v>
      </c>
      <c r="N4" t="str">
        <f t="shared" si="2"/>
        <v>NO</v>
      </c>
      <c r="O4" t="str">
        <f t="shared" ref="O4:O66" si="3">IF(NOT(E4&lt;&gt;"Marketing"),"YES","NO")</f>
        <v>NO</v>
      </c>
      <c r="U4">
        <v>52537</v>
      </c>
    </row>
    <row r="5" spans="1:21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1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 cm="1">
        <f t="array" ref="L5">_xlfn.IFS(J5&gt;=50,"EXCELLENT",J5&gt;=40,"GOOD",J5&gt;=30,"AVERAGE",J5&lt;30,"POOR")</f>
        <v>AVERAGE</v>
      </c>
      <c r="M5" t="b">
        <f t="shared" si="1"/>
        <v>0</v>
      </c>
      <c r="N5" t="str">
        <f t="shared" si="2"/>
        <v>YES</v>
      </c>
      <c r="O5" t="str">
        <f t="shared" si="3"/>
        <v>NO</v>
      </c>
      <c r="U5">
        <v>77358</v>
      </c>
    </row>
    <row r="6" spans="1:21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1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 cm="1">
        <f t="array" ref="L6">_xlfn.IFS(J6&gt;=50,"EXCELLENT",J6&gt;=40,"GOOD",J6&gt;=30,"AVERAGE",J6&lt;30,"POOR")</f>
        <v>AVERAGE</v>
      </c>
      <c r="M6" t="b">
        <f t="shared" si="1"/>
        <v>1</v>
      </c>
      <c r="N6" t="str">
        <f t="shared" si="2"/>
        <v>YES</v>
      </c>
      <c r="O6" t="str">
        <f t="shared" si="3"/>
        <v>NO</v>
      </c>
      <c r="U6">
        <v>70572</v>
      </c>
    </row>
    <row r="7" spans="1:21" ht="15" thickBot="1" x14ac:dyDescent="0.35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1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_xlfn.IFS(J7&gt;=50,"EXCELLENT",J7&gt;=40,"GOOD",J7&gt;=30,"AVERAGE",J7&lt;30,"POOR")</f>
        <v>POOR</v>
      </c>
      <c r="M7" t="b">
        <f t="shared" si="1"/>
        <v>0</v>
      </c>
      <c r="N7" t="str">
        <f t="shared" si="2"/>
        <v>YES</v>
      </c>
      <c r="O7" t="str">
        <f t="shared" si="3"/>
        <v>NO</v>
      </c>
      <c r="U7">
        <v>67081</v>
      </c>
    </row>
    <row r="8" spans="1:21" ht="15" thickBot="1" x14ac:dyDescent="0.35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1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_xlfn.IFS(J8&gt;=50,"EXCELLENT",J8&gt;=40,"GOOD",J8&gt;=30,"AVERAGE",J8&lt;30,"POOR")</f>
        <v>POOR</v>
      </c>
      <c r="M8" t="b">
        <f t="shared" si="1"/>
        <v>0</v>
      </c>
      <c r="N8" t="str">
        <f t="shared" si="2"/>
        <v>NO</v>
      </c>
      <c r="O8" t="str">
        <f t="shared" si="3"/>
        <v>NO</v>
      </c>
      <c r="P8" s="3" t="s">
        <v>227</v>
      </c>
      <c r="Q8" s="11" t="s">
        <v>223</v>
      </c>
      <c r="S8" s="14">
        <f>SUMIF(E2:E201,"Sales",F2:F201)</f>
        <v>1813735</v>
      </c>
      <c r="U8">
        <v>53813</v>
      </c>
    </row>
    <row r="9" spans="1:21" ht="15" thickBot="1" x14ac:dyDescent="0.35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1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_xlfn.IFS(J9&gt;=50,"EXCELLENT",J9&gt;=40,"GOOD",J9&gt;=30,"AVERAGE",J9&lt;30,"POOR")</f>
        <v>EXCELLENT</v>
      </c>
      <c r="M9" t="b">
        <f t="shared" si="1"/>
        <v>1</v>
      </c>
      <c r="N9" t="str">
        <f t="shared" si="2"/>
        <v>NO</v>
      </c>
      <c r="O9" t="str">
        <f t="shared" si="3"/>
        <v>NO</v>
      </c>
      <c r="U9">
        <v>54706</v>
      </c>
    </row>
    <row r="10" spans="1:21" ht="15" thickBot="1" x14ac:dyDescent="0.35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1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_xlfn.IFS(J10&gt;=50,"EXCELLENT",J10&gt;=40,"GOOD",J10&gt;=30,"AVERAGE",J10&lt;30,"POOR")</f>
        <v>AVERAGE</v>
      </c>
      <c r="M10" t="b">
        <f t="shared" si="1"/>
        <v>0</v>
      </c>
      <c r="N10" t="str">
        <f t="shared" si="2"/>
        <v>YES</v>
      </c>
      <c r="O10" t="str">
        <f t="shared" si="3"/>
        <v>NO</v>
      </c>
      <c r="P10" s="3" t="s">
        <v>226</v>
      </c>
      <c r="Q10" s="11" t="s">
        <v>224</v>
      </c>
      <c r="S10" s="14">
        <f>SUMIFS(F2:F201,E2:E201,"IT",J2:J201,"&gt;=35")</f>
        <v>1629219</v>
      </c>
      <c r="U10">
        <v>76304</v>
      </c>
    </row>
    <row r="11" spans="1:21" ht="15" thickBot="1" x14ac:dyDescent="0.35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1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 cm="1">
        <f t="array" ref="L11">_xlfn.IFS(J11&gt;=50,"EXCELLENT",J11&gt;=40,"GOOD",J11&gt;=30,"AVERAGE",J11&lt;30,"POOR")</f>
        <v>AVERAGE</v>
      </c>
      <c r="M11" t="b">
        <f t="shared" si="1"/>
        <v>0</v>
      </c>
      <c r="N11" t="str">
        <f t="shared" si="2"/>
        <v>NO</v>
      </c>
      <c r="O11" t="str">
        <f t="shared" si="3"/>
        <v>YES</v>
      </c>
      <c r="U11">
        <v>44181</v>
      </c>
    </row>
    <row r="12" spans="1:21" ht="15" thickBot="1" x14ac:dyDescent="0.35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1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 cm="1">
        <f t="array" ref="L12">_xlfn.IFS(J12&gt;=50,"EXCELLENT",J12&gt;=40,"GOOD",J12&gt;=30,"AVERAGE",J12&lt;30,"POOR")</f>
        <v>GOOD</v>
      </c>
      <c r="M12" t="b">
        <f t="shared" si="1"/>
        <v>0</v>
      </c>
      <c r="N12" t="str">
        <f t="shared" si="2"/>
        <v>YES</v>
      </c>
      <c r="O12" t="str">
        <f t="shared" si="3"/>
        <v>NO</v>
      </c>
      <c r="P12" s="3" t="s">
        <v>228</v>
      </c>
      <c r="Q12" s="13" t="s">
        <v>230</v>
      </c>
      <c r="S12" s="14">
        <f>COUNTIF(E2:E201,"HR")</f>
        <v>44</v>
      </c>
      <c r="U12">
        <v>47225</v>
      </c>
    </row>
    <row r="13" spans="1:21" ht="15" thickBot="1" x14ac:dyDescent="0.35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1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 cm="1">
        <f t="array" ref="L13">_xlfn.IFS(J13&gt;=50,"EXCELLENT",J13&gt;=40,"GOOD",J13&gt;=30,"AVERAGE",J13&lt;30,"POOR")</f>
        <v>EXCELLENT</v>
      </c>
      <c r="M13" t="b">
        <f t="shared" si="1"/>
        <v>0</v>
      </c>
      <c r="N13" t="str">
        <f t="shared" si="2"/>
        <v>NO</v>
      </c>
      <c r="O13" t="str">
        <f t="shared" si="3"/>
        <v>YES</v>
      </c>
      <c r="U13">
        <v>43769</v>
      </c>
    </row>
    <row r="14" spans="1:21" ht="15" thickBot="1" x14ac:dyDescent="0.35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1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_xlfn.IFS(J14&gt;=50,"EXCELLENT",J14&gt;=40,"GOOD",J14&gt;=30,"AVERAGE",J14&lt;30,"POOR")</f>
        <v>GOOD</v>
      </c>
      <c r="M14" t="b">
        <f t="shared" si="1"/>
        <v>0</v>
      </c>
      <c r="N14" t="str">
        <f t="shared" si="2"/>
        <v>YES</v>
      </c>
      <c r="O14" t="str">
        <f t="shared" si="3"/>
        <v>NO</v>
      </c>
      <c r="P14" s="3" t="s">
        <v>225</v>
      </c>
      <c r="Q14" s="11" t="s">
        <v>229</v>
      </c>
      <c r="S14" s="14">
        <f>COUNTIFS(E2:E201,"Finance",D2:D201,"F")</f>
        <v>22</v>
      </c>
      <c r="U14">
        <v>77634</v>
      </c>
    </row>
    <row r="15" spans="1:21" ht="15" thickBot="1" x14ac:dyDescent="0.35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1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 cm="1">
        <f t="array" ref="L15">_xlfn.IFS(J15&gt;=50,"EXCELLENT",J15&gt;=40,"GOOD",J15&gt;=30,"AVERAGE",J15&lt;30,"POOR")</f>
        <v>GOOD</v>
      </c>
      <c r="M15" t="b">
        <f t="shared" si="1"/>
        <v>0</v>
      </c>
      <c r="N15" t="str">
        <f t="shared" si="2"/>
        <v>NO</v>
      </c>
      <c r="O15" t="str">
        <f t="shared" si="3"/>
        <v>NO</v>
      </c>
      <c r="U15">
        <v>46025</v>
      </c>
    </row>
    <row r="16" spans="1:21" ht="15" thickBot="1" x14ac:dyDescent="0.35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1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 cm="1">
        <f t="array" ref="L16">_xlfn.IFS(J16&gt;=50,"EXCELLENT",J16&gt;=40,"GOOD",J16&gt;=30,"AVERAGE",J16&lt;30,"POOR")</f>
        <v>EXCELLENT</v>
      </c>
      <c r="M16" t="b">
        <f t="shared" si="1"/>
        <v>0</v>
      </c>
      <c r="N16" t="str">
        <f t="shared" si="2"/>
        <v>YES</v>
      </c>
      <c r="O16" t="str">
        <f t="shared" si="3"/>
        <v>NO</v>
      </c>
      <c r="P16" s="3" t="s">
        <v>231</v>
      </c>
      <c r="Q16" s="11" t="s">
        <v>233</v>
      </c>
      <c r="S16" s="14">
        <f>AVERAGEIF(E2:E201,"Marketing",F2:F210)</f>
        <v>53389.473684210527</v>
      </c>
      <c r="U16">
        <v>72009</v>
      </c>
    </row>
    <row r="17" spans="1:21" ht="15" thickBot="1" x14ac:dyDescent="0.35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1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 cm="1">
        <f t="array" ref="L17">_xlfn.IFS(J17&gt;=50,"EXCELLENT",J17&gt;=40,"GOOD",J17&gt;=30,"AVERAGE",J17&lt;30,"POOR")</f>
        <v>EXCELLENT</v>
      </c>
      <c r="M17" t="b">
        <f t="shared" si="1"/>
        <v>0</v>
      </c>
      <c r="N17" t="str">
        <f t="shared" si="2"/>
        <v>YES</v>
      </c>
      <c r="O17" t="str">
        <f t="shared" si="3"/>
        <v>YES</v>
      </c>
      <c r="U17">
        <v>62745</v>
      </c>
    </row>
    <row r="18" spans="1:21" ht="15" thickBot="1" x14ac:dyDescent="0.35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1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 cm="1">
        <f t="array" ref="L18">_xlfn.IFS(J18&gt;=50,"EXCELLENT",J18&gt;=40,"GOOD",J18&gt;=30,"AVERAGE",J18&lt;30,"POOR")</f>
        <v>GOOD</v>
      </c>
      <c r="M18" t="b">
        <f t="shared" si="1"/>
        <v>0</v>
      </c>
      <c r="N18" t="str">
        <f t="shared" si="2"/>
        <v>NO</v>
      </c>
      <c r="O18" t="str">
        <f t="shared" si="3"/>
        <v>NO</v>
      </c>
      <c r="P18" s="3" t="s">
        <v>232</v>
      </c>
      <c r="Q18" s="11" t="s">
        <v>234</v>
      </c>
      <c r="S18" s="14">
        <f>AVERAGEIFS(H2:H201,I2:I201,"North",J2:J201,"&gt;40")</f>
        <v>22015.652173913044</v>
      </c>
      <c r="U18">
        <v>39959</v>
      </c>
    </row>
    <row r="19" spans="1:21" ht="15" thickBot="1" x14ac:dyDescent="0.35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1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 cm="1">
        <f t="array" ref="L19">_xlfn.IFS(J19&gt;=50,"EXCELLENT",J19&gt;=40,"GOOD",J19&gt;=30,"AVERAGE",J19&lt;30,"POOR")</f>
        <v>EXCELLENT</v>
      </c>
      <c r="M19" t="b">
        <f t="shared" si="1"/>
        <v>0</v>
      </c>
      <c r="N19" t="str">
        <f t="shared" si="2"/>
        <v>NO</v>
      </c>
      <c r="O19" t="str">
        <f t="shared" si="3"/>
        <v>YES</v>
      </c>
      <c r="U19">
        <v>50794</v>
      </c>
    </row>
    <row r="20" spans="1:21" ht="15" thickBot="1" x14ac:dyDescent="0.35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1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 cm="1">
        <f t="array" ref="L20">_xlfn.IFS(J20&gt;=50,"EXCELLENT",J20&gt;=40,"GOOD",J20&gt;=30,"AVERAGE",J20&lt;30,"POOR")</f>
        <v>GOOD</v>
      </c>
      <c r="M20" t="b">
        <f t="shared" si="1"/>
        <v>0</v>
      </c>
      <c r="N20" t="str">
        <f t="shared" si="2"/>
        <v>YES</v>
      </c>
      <c r="O20" t="str">
        <f t="shared" si="3"/>
        <v>YES</v>
      </c>
      <c r="P20" s="3" t="s">
        <v>235</v>
      </c>
      <c r="Q20" s="11" t="s">
        <v>236</v>
      </c>
      <c r="S20" s="14">
        <f>_xlfn.MAXIFS(F2:F201,I2:I201,"South")</f>
        <v>77358</v>
      </c>
      <c r="U20">
        <v>65152</v>
      </c>
    </row>
    <row r="21" spans="1:21" ht="15" thickBot="1" x14ac:dyDescent="0.35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1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 cm="1">
        <f t="array" ref="L21">_xlfn.IFS(J21&gt;=50,"EXCELLENT",J21&gt;=40,"GOOD",J21&gt;=30,"AVERAGE",J21&lt;30,"POOR")</f>
        <v>GOOD</v>
      </c>
      <c r="M21" t="b">
        <f t="shared" si="1"/>
        <v>0</v>
      </c>
      <c r="N21" t="str">
        <f t="shared" si="2"/>
        <v>NO</v>
      </c>
      <c r="O21" t="str">
        <f t="shared" si="3"/>
        <v>NO</v>
      </c>
      <c r="U21">
        <v>46252</v>
      </c>
    </row>
    <row r="22" spans="1:21" ht="15" thickBot="1" x14ac:dyDescent="0.35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1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 cm="1">
        <f t="array" ref="L22">_xlfn.IFS(J22&gt;=50,"EXCELLENT",J22&gt;=40,"GOOD",J22&gt;=30,"AVERAGE",J22&lt;30,"POOR")</f>
        <v>GOOD</v>
      </c>
      <c r="M22" t="b">
        <f t="shared" si="1"/>
        <v>0</v>
      </c>
      <c r="N22" t="str">
        <f t="shared" si="2"/>
        <v>NO</v>
      </c>
      <c r="O22" t="str">
        <f t="shared" si="3"/>
        <v>NO</v>
      </c>
      <c r="P22" s="3" t="s">
        <v>237</v>
      </c>
      <c r="Q22" s="11" t="s">
        <v>238</v>
      </c>
      <c r="S22" s="14">
        <f>_xlfn.MINIFS(J2:J201,E2:E201,"Finance")</f>
        <v>22</v>
      </c>
      <c r="U22">
        <v>31929</v>
      </c>
    </row>
    <row r="23" spans="1:21" ht="15" thickBot="1" x14ac:dyDescent="0.35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1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 cm="1">
        <f t="array" ref="L23">_xlfn.IFS(J23&gt;=50,"EXCELLENT",J23&gt;=40,"GOOD",J23&gt;=30,"AVERAGE",J23&lt;30,"POOR")</f>
        <v>GOOD</v>
      </c>
      <c r="M23" t="b">
        <f t="shared" si="1"/>
        <v>0</v>
      </c>
      <c r="N23" t="str">
        <f t="shared" si="2"/>
        <v>YES</v>
      </c>
      <c r="O23" t="str">
        <f t="shared" si="3"/>
        <v>YES</v>
      </c>
      <c r="U23">
        <v>77413</v>
      </c>
    </row>
    <row r="24" spans="1:21" ht="15" thickBot="1" x14ac:dyDescent="0.35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1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_xlfn.IFS(J24&gt;=50,"EXCELLENT",J24&gt;=40,"GOOD",J24&gt;=30,"AVERAGE",J24&lt;30,"POOR")</f>
        <v>POOR</v>
      </c>
      <c r="M24" t="b">
        <f t="shared" si="1"/>
        <v>0</v>
      </c>
      <c r="N24" t="str">
        <f t="shared" si="2"/>
        <v>YES</v>
      </c>
      <c r="O24" t="str">
        <f t="shared" si="3"/>
        <v>NO</v>
      </c>
      <c r="P24" s="3" t="s">
        <v>239</v>
      </c>
      <c r="Q24" s="11" t="s">
        <v>240</v>
      </c>
      <c r="R24" s="4"/>
      <c r="S24" s="14">
        <f>VLOOKUP(A2,A2:F201,6,FALSE)</f>
        <v>70986</v>
      </c>
      <c r="U24">
        <v>75052</v>
      </c>
    </row>
    <row r="25" spans="1:21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1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 cm="1">
        <f t="array" ref="L25">_xlfn.IFS(J25&gt;=50,"EXCELLENT",J25&gt;=40,"GOOD",J25&gt;=30,"AVERAGE",J25&lt;30,"POOR")</f>
        <v>POOR</v>
      </c>
      <c r="M25" t="b">
        <f t="shared" si="1"/>
        <v>0</v>
      </c>
      <c r="N25" t="str">
        <f t="shared" si="2"/>
        <v>YES</v>
      </c>
      <c r="O25" t="str">
        <f t="shared" si="3"/>
        <v>NO</v>
      </c>
      <c r="U25">
        <v>54329</v>
      </c>
    </row>
    <row r="26" spans="1:21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1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 cm="1">
        <f t="array" ref="L26">_xlfn.IFS(J26&gt;=50,"EXCELLENT",J26&gt;=40,"GOOD",J26&gt;=30,"AVERAGE",J26&lt;30,"POOR")</f>
        <v>POOR</v>
      </c>
      <c r="M26" t="b">
        <f t="shared" si="1"/>
        <v>0</v>
      </c>
      <c r="N26" t="str">
        <f t="shared" si="2"/>
        <v>YES</v>
      </c>
      <c r="O26" t="str">
        <f t="shared" si="3"/>
        <v>NO</v>
      </c>
      <c r="U26">
        <v>70350</v>
      </c>
    </row>
    <row r="27" spans="1:21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1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 cm="1">
        <f t="array" ref="L27">_xlfn.IFS(J27&gt;=50,"EXCELLENT",J27&gt;=40,"GOOD",J27&gt;=30,"AVERAGE",J27&lt;30,"POOR")</f>
        <v>GOOD</v>
      </c>
      <c r="M27" t="b">
        <f t="shared" si="1"/>
        <v>0</v>
      </c>
      <c r="N27" t="str">
        <f t="shared" si="2"/>
        <v>NO</v>
      </c>
      <c r="O27" t="str">
        <f t="shared" si="3"/>
        <v>NO</v>
      </c>
      <c r="P27" s="3" t="s">
        <v>241</v>
      </c>
      <c r="Q27" s="11" t="s">
        <v>242</v>
      </c>
      <c r="S27" t="str">
        <f>HLOOKUP(E2,$E$2:$G$201,2,FALSE)</f>
        <v>Sales</v>
      </c>
      <c r="U27">
        <v>46435</v>
      </c>
    </row>
    <row r="28" spans="1:21" ht="15" thickBot="1" x14ac:dyDescent="0.35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1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 cm="1">
        <f t="array" ref="L28">_xlfn.IFS(J28&gt;=50,"EXCELLENT",J28&gt;=40,"GOOD",J28&gt;=30,"AVERAGE",J28&lt;30,"POOR")</f>
        <v>POOR</v>
      </c>
      <c r="M28" t="b">
        <f t="shared" si="1"/>
        <v>0</v>
      </c>
      <c r="N28" t="str">
        <f t="shared" si="2"/>
        <v>YES</v>
      </c>
      <c r="O28" t="str">
        <f t="shared" si="3"/>
        <v>NO</v>
      </c>
      <c r="U28">
        <v>76884</v>
      </c>
    </row>
    <row r="29" spans="1:21" ht="15" thickBot="1" x14ac:dyDescent="0.35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1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 cm="1">
        <f t="array" ref="L29">_xlfn.IFS(J29&gt;=50,"EXCELLENT",J29&gt;=40,"GOOD",J29&gt;=30,"AVERAGE",J29&lt;30,"POOR")</f>
        <v>POOR</v>
      </c>
      <c r="M29" t="b">
        <f t="shared" si="1"/>
        <v>0</v>
      </c>
      <c r="N29" t="str">
        <f t="shared" si="2"/>
        <v>NO</v>
      </c>
      <c r="O29" t="str">
        <f t="shared" si="3"/>
        <v>NO</v>
      </c>
      <c r="P29" s="3" t="s">
        <v>243</v>
      </c>
      <c r="Q29" s="11" t="s">
        <v>244</v>
      </c>
      <c r="R29" s="4" t="s">
        <v>253</v>
      </c>
      <c r="S29" s="14">
        <f>MATCH(H90,$H$2:$H$201,0)</f>
        <v>89</v>
      </c>
      <c r="U29">
        <v>44789</v>
      </c>
    </row>
    <row r="30" spans="1:21" ht="15" thickBot="1" x14ac:dyDescent="0.35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1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 cm="1">
        <f t="array" ref="L30">_xlfn.IFS(J30&gt;=50,"EXCELLENT",J30&gt;=40,"GOOD",J30&gt;=30,"AVERAGE",J30&lt;30,"POOR")</f>
        <v>POOR</v>
      </c>
      <c r="M30" t="b">
        <f t="shared" si="1"/>
        <v>0</v>
      </c>
      <c r="N30" t="str">
        <f t="shared" si="2"/>
        <v>YES</v>
      </c>
      <c r="O30" t="str">
        <f t="shared" si="3"/>
        <v>NO</v>
      </c>
      <c r="U30">
        <v>79873</v>
      </c>
    </row>
    <row r="31" spans="1:21" ht="15" thickBot="1" x14ac:dyDescent="0.35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1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 cm="1">
        <f t="array" ref="L31">_xlfn.IFS(J31&gt;=50,"EXCELLENT",J31&gt;=40,"GOOD",J31&gt;=30,"AVERAGE",J31&lt;30,"POOR")</f>
        <v>AVERAGE</v>
      </c>
      <c r="M31" t="b">
        <f t="shared" si="1"/>
        <v>0</v>
      </c>
      <c r="N31" t="str">
        <f t="shared" si="2"/>
        <v>NO</v>
      </c>
      <c r="O31" t="str">
        <f t="shared" si="3"/>
        <v>YES</v>
      </c>
      <c r="R31" s="4" t="s">
        <v>254</v>
      </c>
      <c r="S31" s="14">
        <f>INDEX($A$1:$J$201,8,8)</f>
        <v>39507</v>
      </c>
      <c r="U31">
        <v>58256</v>
      </c>
    </row>
    <row r="32" spans="1:21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1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 cm="1">
        <f t="array" ref="L32">_xlfn.IFS(J32&gt;=50,"EXCELLENT",J32&gt;=40,"GOOD",J32&gt;=30,"AVERAGE",J32&lt;30,"POOR")</f>
        <v>POOR</v>
      </c>
      <c r="M32" t="b">
        <f t="shared" si="1"/>
        <v>0</v>
      </c>
      <c r="N32" t="str">
        <f t="shared" si="2"/>
        <v>YES</v>
      </c>
      <c r="O32" t="str">
        <f t="shared" si="3"/>
        <v>NO</v>
      </c>
      <c r="U32">
        <v>61420</v>
      </c>
    </row>
    <row r="33" spans="1:21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1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 cm="1">
        <f t="array" ref="L33">_xlfn.IFS(J33&gt;=50,"EXCELLENT",J33&gt;=40,"GOOD",J33&gt;=30,"AVERAGE",J33&lt;30,"POOR")</f>
        <v>POOR</v>
      </c>
      <c r="M33" t="b">
        <f t="shared" si="1"/>
        <v>0</v>
      </c>
      <c r="N33" t="str">
        <f t="shared" si="2"/>
        <v>YES</v>
      </c>
      <c r="O33" t="str">
        <f t="shared" si="3"/>
        <v>NO</v>
      </c>
      <c r="U33">
        <v>65570</v>
      </c>
    </row>
    <row r="34" spans="1:21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1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_xlfn.IFS(J34&gt;=50,"EXCELLENT",J34&gt;=40,"GOOD",J34&gt;=30,"AVERAGE",J34&lt;30,"POOR")</f>
        <v>EXCELLENT</v>
      </c>
      <c r="M34" t="b">
        <f t="shared" si="1"/>
        <v>0</v>
      </c>
      <c r="N34" t="str">
        <f t="shared" si="2"/>
        <v>YES</v>
      </c>
      <c r="O34" t="str">
        <f t="shared" si="3"/>
        <v>NO</v>
      </c>
      <c r="U34">
        <v>60577</v>
      </c>
    </row>
    <row r="35" spans="1:21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1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 cm="1">
        <f t="array" ref="L35">_xlfn.IFS(J35&gt;=50,"EXCELLENT",J35&gt;=40,"GOOD",J35&gt;=30,"AVERAGE",J35&lt;30,"POOR")</f>
        <v>GOOD</v>
      </c>
      <c r="M35" t="b">
        <f t="shared" si="1"/>
        <v>1</v>
      </c>
      <c r="N35" t="str">
        <f t="shared" si="2"/>
        <v>YES</v>
      </c>
      <c r="O35" t="str">
        <f t="shared" si="3"/>
        <v>NO</v>
      </c>
      <c r="U35">
        <v>63927</v>
      </c>
    </row>
    <row r="36" spans="1:21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1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_xlfn.IFS(J36&gt;=50,"EXCELLENT",J36&gt;=40,"GOOD",J36&gt;=30,"AVERAGE",J36&lt;30,"POOR")</f>
        <v>EXCELLENT</v>
      </c>
      <c r="M36" t="b">
        <f t="shared" si="1"/>
        <v>0</v>
      </c>
      <c r="N36" t="str">
        <f t="shared" si="2"/>
        <v>NO</v>
      </c>
      <c r="O36" t="str">
        <f t="shared" si="3"/>
        <v>NO</v>
      </c>
      <c r="U36">
        <v>39949</v>
      </c>
    </row>
    <row r="37" spans="1:21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1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 cm="1">
        <f t="array" ref="L37">_xlfn.IFS(J37&gt;=50,"EXCELLENT",J37&gt;=40,"GOOD",J37&gt;=30,"AVERAGE",J37&lt;30,"POOR")</f>
        <v>EXCELLENT</v>
      </c>
      <c r="M37" t="b">
        <f t="shared" si="1"/>
        <v>0</v>
      </c>
      <c r="N37" t="str">
        <f t="shared" si="2"/>
        <v>NO</v>
      </c>
      <c r="O37" t="str">
        <f t="shared" si="3"/>
        <v>YES</v>
      </c>
      <c r="U37">
        <v>40376</v>
      </c>
    </row>
    <row r="38" spans="1:21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1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 cm="1">
        <f t="array" ref="L38">_xlfn.IFS(J38&gt;=50,"EXCELLENT",J38&gt;=40,"GOOD",J38&gt;=30,"AVERAGE",J38&lt;30,"POOR")</f>
        <v>POOR</v>
      </c>
      <c r="M38" t="b">
        <f t="shared" si="1"/>
        <v>0</v>
      </c>
      <c r="N38" t="str">
        <f t="shared" si="2"/>
        <v>YES</v>
      </c>
      <c r="O38" t="str">
        <f t="shared" si="3"/>
        <v>NO</v>
      </c>
      <c r="U38">
        <v>64073</v>
      </c>
    </row>
    <row r="39" spans="1:21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1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 cm="1">
        <f t="array" ref="L39">_xlfn.IFS(J39&gt;=50,"EXCELLENT",J39&gt;=40,"GOOD",J39&gt;=30,"AVERAGE",J39&lt;30,"POOR")</f>
        <v>AVERAGE</v>
      </c>
      <c r="M39" t="b">
        <f t="shared" si="1"/>
        <v>0</v>
      </c>
      <c r="N39" t="str">
        <f t="shared" si="2"/>
        <v>YES</v>
      </c>
      <c r="O39" t="str">
        <f t="shared" si="3"/>
        <v>NO</v>
      </c>
      <c r="U39">
        <v>71550</v>
      </c>
    </row>
    <row r="40" spans="1:21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1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 cm="1">
        <f t="array" ref="L40">_xlfn.IFS(J40&gt;=50,"EXCELLENT",J40&gt;=40,"GOOD",J40&gt;=30,"AVERAGE",J40&lt;30,"POOR")</f>
        <v>POOR</v>
      </c>
      <c r="M40" t="b">
        <f t="shared" si="1"/>
        <v>0</v>
      </c>
      <c r="N40" t="str">
        <f t="shared" si="2"/>
        <v>NO</v>
      </c>
      <c r="O40" t="str">
        <f t="shared" si="3"/>
        <v>NO</v>
      </c>
      <c r="U40">
        <v>45787</v>
      </c>
    </row>
    <row r="41" spans="1:21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1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 cm="1">
        <f t="array" ref="L41">_xlfn.IFS(J41&gt;=50,"EXCELLENT",J41&gt;=40,"GOOD",J41&gt;=30,"AVERAGE",J41&lt;30,"POOR")</f>
        <v>GOOD</v>
      </c>
      <c r="M41" t="b">
        <f t="shared" si="1"/>
        <v>0</v>
      </c>
      <c r="N41" t="str">
        <f t="shared" si="2"/>
        <v>YES</v>
      </c>
      <c r="O41" t="str">
        <f t="shared" si="3"/>
        <v>NO</v>
      </c>
      <c r="U41">
        <v>76412</v>
      </c>
    </row>
    <row r="42" spans="1:21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1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 cm="1">
        <f t="array" ref="L42">_xlfn.IFS(J42&gt;=50,"EXCELLENT",J42&gt;=40,"GOOD",J42&gt;=30,"AVERAGE",J42&lt;30,"POOR")</f>
        <v>POOR</v>
      </c>
      <c r="M42" t="b">
        <f t="shared" si="1"/>
        <v>0</v>
      </c>
      <c r="N42" t="str">
        <f t="shared" si="2"/>
        <v>NO</v>
      </c>
      <c r="O42" t="str">
        <f t="shared" si="3"/>
        <v>NO</v>
      </c>
      <c r="U42">
        <v>51394</v>
      </c>
    </row>
    <row r="43" spans="1:21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1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 cm="1">
        <f t="array" ref="L43">_xlfn.IFS(J43&gt;=50,"EXCELLENT",J43&gt;=40,"GOOD",J43&gt;=30,"AVERAGE",J43&lt;30,"POOR")</f>
        <v>POOR</v>
      </c>
      <c r="M43" t="b">
        <f t="shared" si="1"/>
        <v>0</v>
      </c>
      <c r="N43" t="str">
        <f t="shared" si="2"/>
        <v>NO</v>
      </c>
      <c r="O43" t="str">
        <f t="shared" si="3"/>
        <v>NO</v>
      </c>
      <c r="U43">
        <v>41457</v>
      </c>
    </row>
    <row r="44" spans="1:21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1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 cm="1">
        <f t="array" ref="L44">_xlfn.IFS(J44&gt;=50,"EXCELLENT",J44&gt;=40,"GOOD",J44&gt;=30,"AVERAGE",J44&lt;30,"POOR")</f>
        <v>EXCELLENT</v>
      </c>
      <c r="M44" t="b">
        <f t="shared" si="1"/>
        <v>0</v>
      </c>
      <c r="N44" t="str">
        <f t="shared" si="2"/>
        <v>YES</v>
      </c>
      <c r="O44" t="str">
        <f t="shared" si="3"/>
        <v>NO</v>
      </c>
      <c r="U44">
        <v>67040</v>
      </c>
    </row>
    <row r="45" spans="1:21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1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 cm="1">
        <f t="array" ref="L45">_xlfn.IFS(J45&gt;=50,"EXCELLENT",J45&gt;=40,"GOOD",J45&gt;=30,"AVERAGE",J45&lt;30,"POOR")</f>
        <v>POOR</v>
      </c>
      <c r="M45" t="b">
        <f t="shared" si="1"/>
        <v>0</v>
      </c>
      <c r="N45" t="str">
        <f t="shared" si="2"/>
        <v>YES</v>
      </c>
      <c r="O45" t="str">
        <f t="shared" si="3"/>
        <v>NO</v>
      </c>
      <c r="U45">
        <v>55132</v>
      </c>
    </row>
    <row r="46" spans="1:21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1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 cm="1">
        <f t="array" ref="L46">_xlfn.IFS(J46&gt;=50,"EXCELLENT",J46&gt;=40,"GOOD",J46&gt;=30,"AVERAGE",J46&lt;30,"POOR")</f>
        <v>EXCELLENT</v>
      </c>
      <c r="M46" t="b">
        <f t="shared" si="1"/>
        <v>0</v>
      </c>
      <c r="N46" t="str">
        <f t="shared" si="2"/>
        <v>YES</v>
      </c>
      <c r="O46" t="str">
        <f t="shared" si="3"/>
        <v>NO</v>
      </c>
      <c r="U46">
        <v>58404</v>
      </c>
    </row>
    <row r="47" spans="1:21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1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_xlfn.IFS(J47&gt;=50,"EXCELLENT",J47&gt;=40,"GOOD",J47&gt;=30,"AVERAGE",J47&lt;30,"POOR")</f>
        <v>GOOD</v>
      </c>
      <c r="M47" t="b">
        <f t="shared" si="1"/>
        <v>0</v>
      </c>
      <c r="N47" t="str">
        <f t="shared" si="2"/>
        <v>NO</v>
      </c>
      <c r="O47" t="str">
        <f t="shared" si="3"/>
        <v>NO</v>
      </c>
      <c r="U47">
        <v>45721</v>
      </c>
    </row>
    <row r="48" spans="1:21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1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 cm="1">
        <f t="array" ref="L48">_xlfn.IFS(J48&gt;=50,"EXCELLENT",J48&gt;=40,"GOOD",J48&gt;=30,"AVERAGE",J48&lt;30,"POOR")</f>
        <v>EXCELLENT</v>
      </c>
      <c r="M48" t="b">
        <f t="shared" si="1"/>
        <v>0</v>
      </c>
      <c r="N48" t="str">
        <f t="shared" si="2"/>
        <v>NO</v>
      </c>
      <c r="O48" t="str">
        <f t="shared" si="3"/>
        <v>YES</v>
      </c>
      <c r="U48">
        <v>49526</v>
      </c>
    </row>
    <row r="49" spans="1:21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1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 cm="1">
        <f t="array" ref="L49">_xlfn.IFS(J49&gt;=50,"EXCELLENT",J49&gt;=40,"GOOD",J49&gt;=30,"AVERAGE",J49&lt;30,"POOR")</f>
        <v>AVERAGE</v>
      </c>
      <c r="M49" t="b">
        <f t="shared" si="1"/>
        <v>0</v>
      </c>
      <c r="N49" t="str">
        <f t="shared" si="2"/>
        <v>NO</v>
      </c>
      <c r="O49" t="str">
        <f t="shared" si="3"/>
        <v>NO</v>
      </c>
      <c r="U49">
        <v>30111</v>
      </c>
    </row>
    <row r="50" spans="1:21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1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_xlfn.IFS(J50&gt;=50,"EXCELLENT",J50&gt;=40,"GOOD",J50&gt;=30,"AVERAGE",J50&lt;30,"POOR")</f>
        <v>POOR</v>
      </c>
      <c r="M50" t="b">
        <f t="shared" si="1"/>
        <v>0</v>
      </c>
      <c r="N50" t="str">
        <f t="shared" si="2"/>
        <v>YES</v>
      </c>
      <c r="O50" t="str">
        <f t="shared" si="3"/>
        <v>NO</v>
      </c>
      <c r="U50">
        <v>43627</v>
      </c>
    </row>
    <row r="51" spans="1:21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1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 cm="1">
        <f t="array" ref="L51">_xlfn.IFS(J51&gt;=50,"EXCELLENT",J51&gt;=40,"GOOD",J51&gt;=30,"AVERAGE",J51&lt;30,"POOR")</f>
        <v>POOR</v>
      </c>
      <c r="M51" t="b">
        <f t="shared" si="1"/>
        <v>0</v>
      </c>
      <c r="N51" t="str">
        <f t="shared" si="2"/>
        <v>NO</v>
      </c>
      <c r="O51" t="str">
        <f t="shared" si="3"/>
        <v>YES</v>
      </c>
      <c r="U51">
        <v>50514</v>
      </c>
    </row>
    <row r="52" spans="1:21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1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 cm="1">
        <f t="array" ref="L52">_xlfn.IFS(J52&gt;=50,"EXCELLENT",J52&gt;=40,"GOOD",J52&gt;=30,"AVERAGE",J52&lt;30,"POOR")</f>
        <v>AVERAGE</v>
      </c>
      <c r="M52" t="b">
        <f t="shared" si="1"/>
        <v>1</v>
      </c>
      <c r="N52" t="str">
        <f t="shared" si="2"/>
        <v>YES</v>
      </c>
      <c r="O52" t="str">
        <f t="shared" si="3"/>
        <v>NO</v>
      </c>
      <c r="U52">
        <v>60466</v>
      </c>
    </row>
    <row r="53" spans="1:21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1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_xlfn.IFS(J53&gt;=50,"EXCELLENT",J53&gt;=40,"GOOD",J53&gt;=30,"AVERAGE",J53&lt;30,"POOR")</f>
        <v>POOR</v>
      </c>
      <c r="M53" t="b">
        <f t="shared" si="1"/>
        <v>0</v>
      </c>
      <c r="N53" t="str">
        <f t="shared" si="2"/>
        <v>NO</v>
      </c>
      <c r="O53" t="str">
        <f t="shared" si="3"/>
        <v>YES</v>
      </c>
      <c r="U53">
        <v>43355</v>
      </c>
    </row>
    <row r="54" spans="1:21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1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_xlfn.IFS(J54&gt;=50,"EXCELLENT",J54&gt;=40,"GOOD",J54&gt;=30,"AVERAGE",J54&lt;30,"POOR")</f>
        <v>POOR</v>
      </c>
      <c r="M54" t="b">
        <f t="shared" si="1"/>
        <v>0</v>
      </c>
      <c r="N54" t="str">
        <f t="shared" si="2"/>
        <v>NO</v>
      </c>
      <c r="O54" t="str">
        <f t="shared" si="3"/>
        <v>NO</v>
      </c>
      <c r="U54">
        <v>34592</v>
      </c>
    </row>
    <row r="55" spans="1:21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1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 cm="1">
        <f t="array" ref="L55">_xlfn.IFS(J55&gt;=50,"EXCELLENT",J55&gt;=40,"GOOD",J55&gt;=30,"AVERAGE",J55&lt;30,"POOR")</f>
        <v>GOOD</v>
      </c>
      <c r="M55" t="b">
        <f t="shared" si="1"/>
        <v>1</v>
      </c>
      <c r="N55" t="str">
        <f t="shared" si="2"/>
        <v>NO</v>
      </c>
      <c r="O55" t="str">
        <f t="shared" si="3"/>
        <v>NO</v>
      </c>
      <c r="U55">
        <v>58324</v>
      </c>
    </row>
    <row r="56" spans="1:21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1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_xlfn.IFS(J56&gt;=50,"EXCELLENT",J56&gt;=40,"GOOD",J56&gt;=30,"AVERAGE",J56&lt;30,"POOR")</f>
        <v>POOR</v>
      </c>
      <c r="M56" t="b">
        <f t="shared" si="1"/>
        <v>0</v>
      </c>
      <c r="N56" t="str">
        <f t="shared" si="2"/>
        <v>YES</v>
      </c>
      <c r="O56" t="str">
        <f t="shared" si="3"/>
        <v>YES</v>
      </c>
      <c r="U56">
        <v>72194</v>
      </c>
    </row>
    <row r="57" spans="1:21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1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_xlfn.IFS(J57&gt;=50,"EXCELLENT",J57&gt;=40,"GOOD",J57&gt;=30,"AVERAGE",J57&lt;30,"POOR")</f>
        <v>EXCELLENT</v>
      </c>
      <c r="M57" t="b">
        <f t="shared" si="1"/>
        <v>0</v>
      </c>
      <c r="N57" t="str">
        <f t="shared" si="2"/>
        <v>NO</v>
      </c>
      <c r="O57" t="str">
        <f t="shared" si="3"/>
        <v>YES</v>
      </c>
      <c r="U57">
        <v>52055</v>
      </c>
    </row>
    <row r="58" spans="1:21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1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_xlfn.IFS(J58&gt;=50,"EXCELLENT",J58&gt;=40,"GOOD",J58&gt;=30,"AVERAGE",J58&lt;30,"POOR")</f>
        <v>POOR</v>
      </c>
      <c r="M58" t="b">
        <f t="shared" si="1"/>
        <v>0</v>
      </c>
      <c r="N58" t="str">
        <f t="shared" si="2"/>
        <v>YES</v>
      </c>
      <c r="O58" t="str">
        <f t="shared" si="3"/>
        <v>NO</v>
      </c>
      <c r="U58">
        <v>64063</v>
      </c>
    </row>
    <row r="59" spans="1:21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1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 cm="1">
        <f t="array" ref="L59">_xlfn.IFS(J59&gt;=50,"EXCELLENT",J59&gt;=40,"GOOD",J59&gt;=30,"AVERAGE",J59&lt;30,"POOR")</f>
        <v>AVERAGE</v>
      </c>
      <c r="M59" t="b">
        <f t="shared" si="1"/>
        <v>0</v>
      </c>
      <c r="N59" t="str">
        <f t="shared" si="2"/>
        <v>YES</v>
      </c>
      <c r="O59" t="str">
        <f t="shared" si="3"/>
        <v>NO</v>
      </c>
      <c r="U59">
        <v>71515</v>
      </c>
    </row>
    <row r="60" spans="1:21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1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 cm="1">
        <f t="array" ref="L60">_xlfn.IFS(J60&gt;=50,"EXCELLENT",J60&gt;=40,"GOOD",J60&gt;=30,"AVERAGE",J60&lt;30,"POOR")</f>
        <v>GOOD</v>
      </c>
      <c r="M60" t="b">
        <f t="shared" si="1"/>
        <v>1</v>
      </c>
      <c r="N60" t="str">
        <f t="shared" si="2"/>
        <v>NO</v>
      </c>
      <c r="O60" t="str">
        <f t="shared" si="3"/>
        <v>NO</v>
      </c>
      <c r="U60">
        <v>38571</v>
      </c>
    </row>
    <row r="61" spans="1:21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1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_xlfn.IFS(J61&gt;=50,"EXCELLENT",J61&gt;=40,"GOOD",J61&gt;=30,"AVERAGE",J61&lt;30,"POOR")</f>
        <v>GOOD</v>
      </c>
      <c r="M61" t="b">
        <f t="shared" si="1"/>
        <v>0</v>
      </c>
      <c r="N61" t="str">
        <f t="shared" si="2"/>
        <v>YES</v>
      </c>
      <c r="O61" t="str">
        <f t="shared" si="3"/>
        <v>NO</v>
      </c>
      <c r="U61">
        <v>58107</v>
      </c>
    </row>
    <row r="62" spans="1:21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1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 cm="1">
        <f t="array" ref="L62">_xlfn.IFS(J62&gt;=50,"EXCELLENT",J62&gt;=40,"GOOD",J62&gt;=30,"AVERAGE",J62&lt;30,"POOR")</f>
        <v>POOR</v>
      </c>
      <c r="M62" t="b">
        <f t="shared" si="1"/>
        <v>0</v>
      </c>
      <c r="N62" t="str">
        <f t="shared" si="2"/>
        <v>YES</v>
      </c>
      <c r="O62" t="str">
        <f t="shared" si="3"/>
        <v>NO</v>
      </c>
      <c r="U62">
        <v>61988</v>
      </c>
    </row>
    <row r="63" spans="1:21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1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 cm="1">
        <f t="array" ref="L63">_xlfn.IFS(J63&gt;=50,"EXCELLENT",J63&gt;=40,"GOOD",J63&gt;=30,"AVERAGE",J63&lt;30,"POOR")</f>
        <v>AVERAGE</v>
      </c>
      <c r="M63" t="b">
        <f t="shared" si="1"/>
        <v>0</v>
      </c>
      <c r="N63" t="str">
        <f t="shared" si="2"/>
        <v>YES</v>
      </c>
      <c r="O63" t="str">
        <f t="shared" si="3"/>
        <v>NO</v>
      </c>
      <c r="U63">
        <v>49014</v>
      </c>
    </row>
    <row r="64" spans="1:21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1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 cm="1">
        <f t="array" ref="L64">_xlfn.IFS(J64&gt;=50,"EXCELLENT",J64&gt;=40,"GOOD",J64&gt;=30,"AVERAGE",J64&lt;30,"POOR")</f>
        <v>GOOD</v>
      </c>
      <c r="M64" t="b">
        <f t="shared" si="1"/>
        <v>0</v>
      </c>
      <c r="N64" t="str">
        <f t="shared" si="2"/>
        <v>YES</v>
      </c>
      <c r="O64" t="str">
        <f t="shared" si="3"/>
        <v>NO</v>
      </c>
      <c r="U64">
        <v>40744</v>
      </c>
    </row>
    <row r="65" spans="1:21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1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 cm="1">
        <f t="array" ref="L65">_xlfn.IFS(J65&gt;=50,"EXCELLENT",J65&gt;=40,"GOOD",J65&gt;=30,"AVERAGE",J65&lt;30,"POOR")</f>
        <v>EXCELLENT</v>
      </c>
      <c r="M65" t="b">
        <f t="shared" si="1"/>
        <v>0</v>
      </c>
      <c r="N65" t="str">
        <f t="shared" si="2"/>
        <v>NO</v>
      </c>
      <c r="O65" t="str">
        <f t="shared" si="3"/>
        <v>NO</v>
      </c>
      <c r="U65">
        <v>58110</v>
      </c>
    </row>
    <row r="66" spans="1:21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1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 cm="1">
        <f t="array" ref="L66">_xlfn.IFS(J66&gt;=50,"EXCELLENT",J66&gt;=40,"GOOD",J66&gt;=30,"AVERAGE",J66&lt;30,"POOR")</f>
        <v>EXCELLENT</v>
      </c>
      <c r="M66" t="b">
        <f t="shared" si="1"/>
        <v>0</v>
      </c>
      <c r="N66" t="str">
        <f t="shared" si="2"/>
        <v>YES</v>
      </c>
      <c r="O66" t="str">
        <f t="shared" si="3"/>
        <v>NO</v>
      </c>
      <c r="U66">
        <v>75947</v>
      </c>
    </row>
    <row r="67" spans="1:21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1">
        <v>45222</v>
      </c>
      <c r="H67">
        <v>32521</v>
      </c>
      <c r="I67" t="s">
        <v>21</v>
      </c>
      <c r="J67">
        <v>39</v>
      </c>
      <c r="K67" t="str">
        <f t="shared" ref="K67:K130" si="4">IF(F67&gt;50000,"ABOVE","BELOW")</f>
        <v>BELOW</v>
      </c>
      <c r="L67" t="str" cm="1">
        <f t="array" ref="L67">_xlfn.IFS(J67&gt;=50,"EXCELLENT",J67&gt;=40,"GOOD",J67&gt;=30,"AVERAGE",J67&lt;30,"POOR")</f>
        <v>AVERAGE</v>
      </c>
      <c r="M67" t="b">
        <f t="shared" ref="M67:M130" si="5">AND(E67="HR",I68="North",H67&gt;15000)</f>
        <v>0</v>
      </c>
      <c r="N67" t="str">
        <f t="shared" ref="N67:N130" si="6">IF(OR(E67="IT",F67&gt;=60000),"YES","NO")</f>
        <v>NO</v>
      </c>
      <c r="O67" t="str">
        <f t="shared" ref="O67:O130" si="7">IF(NOT(E67&lt;&gt;"Marketing"),"YES","NO")</f>
        <v>NO</v>
      </c>
      <c r="U67">
        <v>37978</v>
      </c>
    </row>
    <row r="68" spans="1:21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1">
        <v>42235</v>
      </c>
      <c r="H68">
        <v>16011</v>
      </c>
      <c r="I68" t="s">
        <v>21</v>
      </c>
      <c r="J68">
        <v>25</v>
      </c>
      <c r="K68" t="str">
        <f t="shared" si="4"/>
        <v>ABOVE</v>
      </c>
      <c r="L68" t="str" cm="1">
        <f t="array" ref="L68">_xlfn.IFS(J68&gt;=50,"EXCELLENT",J68&gt;=40,"GOOD",J68&gt;=30,"AVERAGE",J68&lt;30,"POOR")</f>
        <v>POOR</v>
      </c>
      <c r="M68" t="b">
        <f t="shared" si="5"/>
        <v>0</v>
      </c>
      <c r="N68" t="str">
        <f t="shared" si="6"/>
        <v>NO</v>
      </c>
      <c r="O68" t="str">
        <f t="shared" si="7"/>
        <v>NO</v>
      </c>
      <c r="U68">
        <v>55541</v>
      </c>
    </row>
    <row r="69" spans="1:21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1">
        <v>43508</v>
      </c>
      <c r="H69">
        <v>16901</v>
      </c>
      <c r="I69" t="s">
        <v>13</v>
      </c>
      <c r="J69">
        <v>33</v>
      </c>
      <c r="K69" t="str">
        <f t="shared" si="4"/>
        <v>BELOW</v>
      </c>
      <c r="L69" t="str" cm="1">
        <f t="array" ref="L69">_xlfn.IFS(J69&gt;=50,"EXCELLENT",J69&gt;=40,"GOOD",J69&gt;=30,"AVERAGE",J69&lt;30,"POOR")</f>
        <v>AVERAGE</v>
      </c>
      <c r="M69" t="b">
        <f t="shared" si="5"/>
        <v>0</v>
      </c>
      <c r="N69" t="str">
        <f t="shared" si="6"/>
        <v>NO</v>
      </c>
      <c r="O69" t="str">
        <f t="shared" si="7"/>
        <v>NO</v>
      </c>
      <c r="U69">
        <v>45508</v>
      </c>
    </row>
    <row r="70" spans="1:21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1">
        <v>45328</v>
      </c>
      <c r="H70">
        <v>28340</v>
      </c>
      <c r="I70" t="s">
        <v>18</v>
      </c>
      <c r="J70">
        <v>53</v>
      </c>
      <c r="K70" t="str">
        <f t="shared" si="4"/>
        <v>BELOW</v>
      </c>
      <c r="L70" t="str" cm="1">
        <f t="array" ref="L70">_xlfn.IFS(J70&gt;=50,"EXCELLENT",J70&gt;=40,"GOOD",J70&gt;=30,"AVERAGE",J70&lt;30,"POOR")</f>
        <v>EXCELLENT</v>
      </c>
      <c r="M70" t="b">
        <f t="shared" si="5"/>
        <v>0</v>
      </c>
      <c r="N70" t="str">
        <f t="shared" si="6"/>
        <v>NO</v>
      </c>
      <c r="O70" t="str">
        <f t="shared" si="7"/>
        <v>NO</v>
      </c>
      <c r="U70">
        <v>30135</v>
      </c>
    </row>
    <row r="71" spans="1:21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1">
        <v>43518</v>
      </c>
      <c r="H71">
        <v>31020</v>
      </c>
      <c r="I71" t="s">
        <v>13</v>
      </c>
      <c r="J71">
        <v>54</v>
      </c>
      <c r="K71" t="str">
        <f t="shared" si="4"/>
        <v>ABOVE</v>
      </c>
      <c r="L71" t="str" cm="1">
        <f t="array" ref="L71">_xlfn.IFS(J71&gt;=50,"EXCELLENT",J71&gt;=40,"GOOD",J71&gt;=30,"AVERAGE",J71&lt;30,"POOR")</f>
        <v>EXCELLENT</v>
      </c>
      <c r="M71" t="b">
        <f t="shared" si="5"/>
        <v>0</v>
      </c>
      <c r="N71" t="str">
        <f t="shared" si="6"/>
        <v>YES</v>
      </c>
      <c r="O71" t="str">
        <f t="shared" si="7"/>
        <v>NO</v>
      </c>
      <c r="U71">
        <v>75728</v>
      </c>
    </row>
    <row r="72" spans="1:21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1">
        <v>44207</v>
      </c>
      <c r="H72">
        <v>27123</v>
      </c>
      <c r="I72" t="s">
        <v>21</v>
      </c>
      <c r="J72">
        <v>36</v>
      </c>
      <c r="K72" t="str">
        <f t="shared" si="4"/>
        <v>ABOVE</v>
      </c>
      <c r="L72" t="str" cm="1">
        <f t="array" ref="L72">_xlfn.IFS(J72&gt;=50,"EXCELLENT",J72&gt;=40,"GOOD",J72&gt;=30,"AVERAGE",J72&lt;30,"POOR")</f>
        <v>AVERAGE</v>
      </c>
      <c r="M72" t="b">
        <f t="shared" si="5"/>
        <v>0</v>
      </c>
      <c r="N72" t="str">
        <f t="shared" si="6"/>
        <v>NO</v>
      </c>
      <c r="O72" t="str">
        <f t="shared" si="7"/>
        <v>YES</v>
      </c>
      <c r="U72">
        <v>51724</v>
      </c>
    </row>
    <row r="73" spans="1:21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1">
        <v>42920</v>
      </c>
      <c r="H73">
        <v>30080</v>
      </c>
      <c r="I73" t="s">
        <v>13</v>
      </c>
      <c r="J73">
        <v>27</v>
      </c>
      <c r="K73" t="str">
        <f t="shared" si="4"/>
        <v>ABOVE</v>
      </c>
      <c r="L73" t="str" cm="1">
        <f t="array" ref="L73">_xlfn.IFS(J73&gt;=50,"EXCELLENT",J73&gt;=40,"GOOD",J73&gt;=30,"AVERAGE",J73&lt;30,"POOR")</f>
        <v>POOR</v>
      </c>
      <c r="M73" t="b">
        <f t="shared" si="5"/>
        <v>0</v>
      </c>
      <c r="N73" t="str">
        <f t="shared" si="6"/>
        <v>YES</v>
      </c>
      <c r="O73" t="str">
        <f t="shared" si="7"/>
        <v>NO</v>
      </c>
      <c r="U73">
        <v>77886</v>
      </c>
    </row>
    <row r="74" spans="1:21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1">
        <v>44091</v>
      </c>
      <c r="H74">
        <v>29444</v>
      </c>
      <c r="I74" t="s">
        <v>23</v>
      </c>
      <c r="J74">
        <v>53</v>
      </c>
      <c r="K74" t="str">
        <f t="shared" si="4"/>
        <v>BELOW</v>
      </c>
      <c r="L74" t="str" cm="1">
        <f t="array" ref="L74">_xlfn.IFS(J74&gt;=50,"EXCELLENT",J74&gt;=40,"GOOD",J74&gt;=30,"AVERAGE",J74&lt;30,"POOR")</f>
        <v>EXCELLENT</v>
      </c>
      <c r="M74" t="b">
        <f t="shared" si="5"/>
        <v>0</v>
      </c>
      <c r="N74" t="str">
        <f t="shared" si="6"/>
        <v>NO</v>
      </c>
      <c r="O74" t="str">
        <f t="shared" si="7"/>
        <v>NO</v>
      </c>
      <c r="U74">
        <v>35220</v>
      </c>
    </row>
    <row r="75" spans="1:21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1">
        <v>44615</v>
      </c>
      <c r="H75">
        <v>29006</v>
      </c>
      <c r="I75" t="s">
        <v>23</v>
      </c>
      <c r="J75">
        <v>53</v>
      </c>
      <c r="K75" t="str">
        <f t="shared" si="4"/>
        <v>ABOVE</v>
      </c>
      <c r="L75" t="str" cm="1">
        <f t="array" ref="L75">_xlfn.IFS(J75&gt;=50,"EXCELLENT",J75&gt;=40,"GOOD",J75&gt;=30,"AVERAGE",J75&lt;30,"POOR")</f>
        <v>EXCELLENT</v>
      </c>
      <c r="M75" t="b">
        <f t="shared" si="5"/>
        <v>0</v>
      </c>
      <c r="N75" t="str">
        <f t="shared" si="6"/>
        <v>NO</v>
      </c>
      <c r="O75" t="str">
        <f t="shared" si="7"/>
        <v>NO</v>
      </c>
      <c r="U75">
        <v>51321</v>
      </c>
    </row>
    <row r="76" spans="1:21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1">
        <v>42487</v>
      </c>
      <c r="H76">
        <v>21871</v>
      </c>
      <c r="I76" t="s">
        <v>23</v>
      </c>
      <c r="J76">
        <v>34</v>
      </c>
      <c r="K76" t="str">
        <f t="shared" si="4"/>
        <v>ABOVE</v>
      </c>
      <c r="L76" t="str" cm="1">
        <f t="array" ref="L76">_xlfn.IFS(J76&gt;=50,"EXCELLENT",J76&gt;=40,"GOOD",J76&gt;=30,"AVERAGE",J76&lt;30,"POOR")</f>
        <v>AVERAGE</v>
      </c>
      <c r="M76" t="b">
        <f t="shared" si="5"/>
        <v>0</v>
      </c>
      <c r="N76" t="str">
        <f t="shared" si="6"/>
        <v>YES</v>
      </c>
      <c r="O76" t="str">
        <f t="shared" si="7"/>
        <v>YES</v>
      </c>
      <c r="U76">
        <v>61527</v>
      </c>
    </row>
    <row r="77" spans="1:21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1">
        <v>43353</v>
      </c>
      <c r="H77">
        <v>37414</v>
      </c>
      <c r="I77" t="s">
        <v>18</v>
      </c>
      <c r="J77">
        <v>60</v>
      </c>
      <c r="K77" t="str">
        <f t="shared" si="4"/>
        <v>BELOW</v>
      </c>
      <c r="L77" t="str" cm="1">
        <f t="array" ref="L77">_xlfn.IFS(J77&gt;=50,"EXCELLENT",J77&gt;=40,"GOOD",J77&gt;=30,"AVERAGE",J77&lt;30,"POOR")</f>
        <v>EXCELLENT</v>
      </c>
      <c r="M77" t="b">
        <f t="shared" si="5"/>
        <v>0</v>
      </c>
      <c r="N77" t="str">
        <f t="shared" si="6"/>
        <v>NO</v>
      </c>
      <c r="O77" t="str">
        <f t="shared" si="7"/>
        <v>NO</v>
      </c>
      <c r="U77">
        <v>38684</v>
      </c>
    </row>
    <row r="78" spans="1:21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1">
        <v>42913</v>
      </c>
      <c r="H78">
        <v>24340</v>
      </c>
      <c r="I78" t="s">
        <v>21</v>
      </c>
      <c r="J78">
        <v>25</v>
      </c>
      <c r="K78" t="str">
        <f t="shared" si="4"/>
        <v>BELOW</v>
      </c>
      <c r="L78" t="str" cm="1">
        <f t="array" ref="L78">_xlfn.IFS(J78&gt;=50,"EXCELLENT",J78&gt;=40,"GOOD",J78&gt;=30,"AVERAGE",J78&lt;30,"POOR")</f>
        <v>POOR</v>
      </c>
      <c r="M78" t="b">
        <f t="shared" si="5"/>
        <v>0</v>
      </c>
      <c r="N78" t="str">
        <f t="shared" si="6"/>
        <v>YES</v>
      </c>
      <c r="O78" t="str">
        <f t="shared" si="7"/>
        <v>NO</v>
      </c>
      <c r="U78">
        <v>31005</v>
      </c>
    </row>
    <row r="79" spans="1:21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1">
        <v>42283</v>
      </c>
      <c r="H79">
        <v>16800</v>
      </c>
      <c r="I79" t="s">
        <v>18</v>
      </c>
      <c r="J79">
        <v>27</v>
      </c>
      <c r="K79" t="str">
        <f t="shared" si="4"/>
        <v>BELOW</v>
      </c>
      <c r="L79" t="str" cm="1">
        <f t="array" ref="L79">_xlfn.IFS(J79&gt;=50,"EXCELLENT",J79&gt;=40,"GOOD",J79&gt;=30,"AVERAGE",J79&lt;30,"POOR")</f>
        <v>POOR</v>
      </c>
      <c r="M79" t="b">
        <f t="shared" si="5"/>
        <v>1</v>
      </c>
      <c r="N79" t="str">
        <f t="shared" si="6"/>
        <v>NO</v>
      </c>
      <c r="O79" t="str">
        <f t="shared" si="7"/>
        <v>NO</v>
      </c>
      <c r="U79">
        <v>44245</v>
      </c>
    </row>
    <row r="80" spans="1:21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1">
        <v>43038</v>
      </c>
      <c r="H80">
        <v>33597</v>
      </c>
      <c r="I80" t="s">
        <v>13</v>
      </c>
      <c r="J80">
        <v>47</v>
      </c>
      <c r="K80" t="str">
        <f t="shared" si="4"/>
        <v>BELOW</v>
      </c>
      <c r="L80" t="str" cm="1">
        <f t="array" ref="L80">_xlfn.IFS(J80&gt;=50,"EXCELLENT",J80&gt;=40,"GOOD",J80&gt;=30,"AVERAGE",J80&lt;30,"POOR")</f>
        <v>GOOD</v>
      </c>
      <c r="M80" t="b">
        <f t="shared" si="5"/>
        <v>0</v>
      </c>
      <c r="N80" t="str">
        <f t="shared" si="6"/>
        <v>NO</v>
      </c>
      <c r="O80" t="str">
        <f t="shared" si="7"/>
        <v>YES</v>
      </c>
      <c r="U80">
        <v>48296</v>
      </c>
    </row>
    <row r="81" spans="1:21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1">
        <v>41960</v>
      </c>
      <c r="H81">
        <v>14844</v>
      </c>
      <c r="I81" t="s">
        <v>18</v>
      </c>
      <c r="J81">
        <v>57</v>
      </c>
      <c r="K81" t="str">
        <f t="shared" si="4"/>
        <v>ABOVE</v>
      </c>
      <c r="L81" t="str" cm="1">
        <f t="array" ref="L81">_xlfn.IFS(J81&gt;=50,"EXCELLENT",J81&gt;=40,"GOOD",J81&gt;=30,"AVERAGE",J81&lt;30,"POOR")</f>
        <v>EXCELLENT</v>
      </c>
      <c r="M81" t="b">
        <f t="shared" si="5"/>
        <v>0</v>
      </c>
      <c r="N81" t="str">
        <f t="shared" si="6"/>
        <v>YES</v>
      </c>
      <c r="O81" t="str">
        <f t="shared" si="7"/>
        <v>NO</v>
      </c>
      <c r="U81">
        <v>74413</v>
      </c>
    </row>
    <row r="82" spans="1:21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1">
        <v>45135</v>
      </c>
      <c r="H82">
        <v>27082</v>
      </c>
      <c r="I82" t="s">
        <v>21</v>
      </c>
      <c r="J82">
        <v>28</v>
      </c>
      <c r="K82" t="str">
        <f t="shared" si="4"/>
        <v>ABOVE</v>
      </c>
      <c r="L82" t="str" cm="1">
        <f t="array" ref="L82">_xlfn.IFS(J82&gt;=50,"EXCELLENT",J82&gt;=40,"GOOD",J82&gt;=30,"AVERAGE",J82&lt;30,"POOR")</f>
        <v>POOR</v>
      </c>
      <c r="M82" t="b">
        <f t="shared" si="5"/>
        <v>0</v>
      </c>
      <c r="N82" t="str">
        <f t="shared" si="6"/>
        <v>YES</v>
      </c>
      <c r="O82" t="str">
        <f t="shared" si="7"/>
        <v>YES</v>
      </c>
      <c r="U82">
        <v>76940</v>
      </c>
    </row>
    <row r="83" spans="1:21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1">
        <v>44314</v>
      </c>
      <c r="H83">
        <v>35187</v>
      </c>
      <c r="I83" t="s">
        <v>13</v>
      </c>
      <c r="J83">
        <v>25</v>
      </c>
      <c r="K83" t="str">
        <f t="shared" si="4"/>
        <v>ABOVE</v>
      </c>
      <c r="L83" t="str" cm="1">
        <f t="array" ref="L83">_xlfn.IFS(J83&gt;=50,"EXCELLENT",J83&gt;=40,"GOOD",J83&gt;=30,"AVERAGE",J83&lt;30,"POOR")</f>
        <v>POOR</v>
      </c>
      <c r="M83" t="b">
        <f t="shared" si="5"/>
        <v>0</v>
      </c>
      <c r="N83" t="str">
        <f t="shared" si="6"/>
        <v>YES</v>
      </c>
      <c r="O83" t="str">
        <f t="shared" si="7"/>
        <v>NO</v>
      </c>
      <c r="U83">
        <v>64523</v>
      </c>
    </row>
    <row r="84" spans="1:21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1">
        <v>42753</v>
      </c>
      <c r="H84">
        <v>32084</v>
      </c>
      <c r="I84" t="s">
        <v>18</v>
      </c>
      <c r="J84">
        <v>34</v>
      </c>
      <c r="K84" t="str">
        <f t="shared" si="4"/>
        <v>BELOW</v>
      </c>
      <c r="L84" t="str" cm="1">
        <f t="array" ref="L84">_xlfn.IFS(J84&gt;=50,"EXCELLENT",J84&gt;=40,"GOOD",J84&gt;=30,"AVERAGE",J84&lt;30,"POOR")</f>
        <v>AVERAGE</v>
      </c>
      <c r="M84" t="b">
        <f t="shared" si="5"/>
        <v>1</v>
      </c>
      <c r="N84" t="str">
        <f t="shared" si="6"/>
        <v>NO</v>
      </c>
      <c r="O84" t="str">
        <f t="shared" si="7"/>
        <v>NO</v>
      </c>
      <c r="U84">
        <v>38871</v>
      </c>
    </row>
    <row r="85" spans="1:21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1">
        <v>44947</v>
      </c>
      <c r="H85">
        <v>19756</v>
      </c>
      <c r="I85" t="s">
        <v>13</v>
      </c>
      <c r="J85">
        <v>43</v>
      </c>
      <c r="K85" t="str">
        <f t="shared" si="4"/>
        <v>BELOW</v>
      </c>
      <c r="L85" t="str" cm="1">
        <f t="array" ref="L85">_xlfn.IFS(J85&gt;=50,"EXCELLENT",J85&gt;=40,"GOOD",J85&gt;=30,"AVERAGE",J85&lt;30,"POOR")</f>
        <v>GOOD</v>
      </c>
      <c r="M85" t="b">
        <f t="shared" si="5"/>
        <v>0</v>
      </c>
      <c r="N85" t="str">
        <f t="shared" si="6"/>
        <v>NO</v>
      </c>
      <c r="O85" t="str">
        <f t="shared" si="7"/>
        <v>NO</v>
      </c>
      <c r="U85">
        <v>39090</v>
      </c>
    </row>
    <row r="86" spans="1:21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1">
        <v>43776</v>
      </c>
      <c r="H86">
        <v>23065</v>
      </c>
      <c r="I86" t="s">
        <v>18</v>
      </c>
      <c r="J86">
        <v>24</v>
      </c>
      <c r="K86" t="str">
        <f t="shared" si="4"/>
        <v>ABOVE</v>
      </c>
      <c r="L86" t="str" cm="1">
        <f t="array" ref="L86">_xlfn.IFS(J86&gt;=50,"EXCELLENT",J86&gt;=40,"GOOD",J86&gt;=30,"AVERAGE",J86&lt;30,"POOR")</f>
        <v>POOR</v>
      </c>
      <c r="M86" t="b">
        <f t="shared" si="5"/>
        <v>0</v>
      </c>
      <c r="N86" t="str">
        <f t="shared" si="6"/>
        <v>YES</v>
      </c>
      <c r="O86" t="str">
        <f t="shared" si="7"/>
        <v>NO</v>
      </c>
      <c r="U86">
        <v>65939</v>
      </c>
    </row>
    <row r="87" spans="1:21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1">
        <v>43004</v>
      </c>
      <c r="H87">
        <v>16439</v>
      </c>
      <c r="I87" t="s">
        <v>18</v>
      </c>
      <c r="J87">
        <v>29</v>
      </c>
      <c r="K87" t="str">
        <f t="shared" si="4"/>
        <v>ABOVE</v>
      </c>
      <c r="L87" t="str" cm="1">
        <f t="array" ref="L87">_xlfn.IFS(J87&gt;=50,"EXCELLENT",J87&gt;=40,"GOOD",J87&gt;=30,"AVERAGE",J87&lt;30,"POOR")</f>
        <v>POOR</v>
      </c>
      <c r="M87" t="b">
        <f t="shared" si="5"/>
        <v>0</v>
      </c>
      <c r="N87" t="str">
        <f t="shared" si="6"/>
        <v>YES</v>
      </c>
      <c r="O87" t="str">
        <f t="shared" si="7"/>
        <v>YES</v>
      </c>
      <c r="U87">
        <v>60367</v>
      </c>
    </row>
    <row r="88" spans="1:21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1">
        <v>42124</v>
      </c>
      <c r="H88">
        <v>38522</v>
      </c>
      <c r="I88" t="s">
        <v>23</v>
      </c>
      <c r="J88">
        <v>26</v>
      </c>
      <c r="K88" t="str">
        <f t="shared" si="4"/>
        <v>BELOW</v>
      </c>
      <c r="L88" t="str" cm="1">
        <f t="array" ref="L88">_xlfn.IFS(J88&gt;=50,"EXCELLENT",J88&gt;=40,"GOOD",J88&gt;=30,"AVERAGE",J88&lt;30,"POOR")</f>
        <v>POOR</v>
      </c>
      <c r="M88" t="b">
        <f t="shared" si="5"/>
        <v>0</v>
      </c>
      <c r="N88" t="str">
        <f t="shared" si="6"/>
        <v>NO</v>
      </c>
      <c r="O88" t="str">
        <f t="shared" si="7"/>
        <v>NO</v>
      </c>
      <c r="U88">
        <v>44276</v>
      </c>
    </row>
    <row r="89" spans="1:21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1">
        <v>43440</v>
      </c>
      <c r="H89">
        <v>12662</v>
      </c>
      <c r="I89" t="s">
        <v>21</v>
      </c>
      <c r="J89">
        <v>38</v>
      </c>
      <c r="K89" t="str">
        <f t="shared" si="4"/>
        <v>ABOVE</v>
      </c>
      <c r="L89" t="str" cm="1">
        <f t="array" ref="L89">_xlfn.IFS(J89&gt;=50,"EXCELLENT",J89&gt;=40,"GOOD",J89&gt;=30,"AVERAGE",J89&lt;30,"POOR")</f>
        <v>AVERAGE</v>
      </c>
      <c r="M89" t="b">
        <f t="shared" si="5"/>
        <v>0</v>
      </c>
      <c r="N89" t="str">
        <f t="shared" si="6"/>
        <v>NO</v>
      </c>
      <c r="O89" t="str">
        <f t="shared" si="7"/>
        <v>YES</v>
      </c>
      <c r="U89">
        <v>50630</v>
      </c>
    </row>
    <row r="90" spans="1:21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1">
        <v>45456</v>
      </c>
      <c r="H90">
        <v>27956</v>
      </c>
      <c r="I90" t="s">
        <v>23</v>
      </c>
      <c r="J90">
        <v>42</v>
      </c>
      <c r="K90" t="str">
        <f t="shared" si="4"/>
        <v>BELOW</v>
      </c>
      <c r="L90" t="str" cm="1">
        <f t="array" ref="L90">_xlfn.IFS(J90&gt;=50,"EXCELLENT",J90&gt;=40,"GOOD",J90&gt;=30,"AVERAGE",J90&lt;30,"POOR")</f>
        <v>GOOD</v>
      </c>
      <c r="M90" t="b">
        <f t="shared" si="5"/>
        <v>0</v>
      </c>
      <c r="N90" t="str">
        <f t="shared" si="6"/>
        <v>NO</v>
      </c>
      <c r="O90" t="str">
        <f t="shared" si="7"/>
        <v>YES</v>
      </c>
      <c r="U90">
        <v>44082</v>
      </c>
    </row>
    <row r="91" spans="1:21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1">
        <v>42027</v>
      </c>
      <c r="H91">
        <v>11073</v>
      </c>
      <c r="I91" t="s">
        <v>18</v>
      </c>
      <c r="J91">
        <v>26</v>
      </c>
      <c r="K91" t="str">
        <f t="shared" si="4"/>
        <v>BELOW</v>
      </c>
      <c r="L91" t="str" cm="1">
        <f t="array" ref="L91">_xlfn.IFS(J91&gt;=50,"EXCELLENT",J91&gt;=40,"GOOD",J91&gt;=30,"AVERAGE",J91&lt;30,"POOR")</f>
        <v>POOR</v>
      </c>
      <c r="M91" t="b">
        <f t="shared" si="5"/>
        <v>0</v>
      </c>
      <c r="N91" t="str">
        <f t="shared" si="6"/>
        <v>NO</v>
      </c>
      <c r="O91" t="str">
        <f t="shared" si="7"/>
        <v>NO</v>
      </c>
      <c r="U91">
        <v>46592</v>
      </c>
    </row>
    <row r="92" spans="1:21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1">
        <v>45217</v>
      </c>
      <c r="H92">
        <v>32024</v>
      </c>
      <c r="I92" t="s">
        <v>13</v>
      </c>
      <c r="J92">
        <v>41</v>
      </c>
      <c r="K92" t="str">
        <f t="shared" si="4"/>
        <v>ABOVE</v>
      </c>
      <c r="L92" t="str" cm="1">
        <f t="array" ref="L92">_xlfn.IFS(J92&gt;=50,"EXCELLENT",J92&gt;=40,"GOOD",J92&gt;=30,"AVERAGE",J92&lt;30,"POOR")</f>
        <v>GOOD</v>
      </c>
      <c r="M92" t="b">
        <f t="shared" si="5"/>
        <v>0</v>
      </c>
      <c r="N92" t="str">
        <f t="shared" si="6"/>
        <v>NO</v>
      </c>
      <c r="O92" t="str">
        <f t="shared" si="7"/>
        <v>NO</v>
      </c>
      <c r="U92">
        <v>59613</v>
      </c>
    </row>
    <row r="93" spans="1:21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1">
        <v>43553</v>
      </c>
      <c r="H93">
        <v>24398</v>
      </c>
      <c r="I93" t="s">
        <v>13</v>
      </c>
      <c r="J93">
        <v>22</v>
      </c>
      <c r="K93" t="str">
        <f t="shared" si="4"/>
        <v>ABOVE</v>
      </c>
      <c r="L93" t="str" cm="1">
        <f t="array" ref="L93">_xlfn.IFS(J93&gt;=50,"EXCELLENT",J93&gt;=40,"GOOD",J93&gt;=30,"AVERAGE",J93&lt;30,"POOR")</f>
        <v>POOR</v>
      </c>
      <c r="M93" t="b">
        <f t="shared" si="5"/>
        <v>0</v>
      </c>
      <c r="N93" t="str">
        <f t="shared" si="6"/>
        <v>YES</v>
      </c>
      <c r="O93" t="str">
        <f t="shared" si="7"/>
        <v>NO</v>
      </c>
      <c r="U93">
        <v>58254</v>
      </c>
    </row>
    <row r="94" spans="1:21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1">
        <v>43290</v>
      </c>
      <c r="H94">
        <v>39487</v>
      </c>
      <c r="I94" t="s">
        <v>23</v>
      </c>
      <c r="J94">
        <v>42</v>
      </c>
      <c r="K94" t="str">
        <f t="shared" si="4"/>
        <v>BELOW</v>
      </c>
      <c r="L94" t="str" cm="1">
        <f t="array" ref="L94">_xlfn.IFS(J94&gt;=50,"EXCELLENT",J94&gt;=40,"GOOD",J94&gt;=30,"AVERAGE",J94&lt;30,"POOR")</f>
        <v>GOOD</v>
      </c>
      <c r="M94" t="b">
        <f t="shared" si="5"/>
        <v>0</v>
      </c>
      <c r="N94" t="str">
        <f t="shared" si="6"/>
        <v>YES</v>
      </c>
      <c r="O94" t="str">
        <f t="shared" si="7"/>
        <v>NO</v>
      </c>
      <c r="U94">
        <v>32448</v>
      </c>
    </row>
    <row r="95" spans="1:21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1">
        <v>44971</v>
      </c>
      <c r="H95">
        <v>38185</v>
      </c>
      <c r="I95" t="s">
        <v>21</v>
      </c>
      <c r="J95">
        <v>51</v>
      </c>
      <c r="K95" t="str">
        <f t="shared" si="4"/>
        <v>ABOVE</v>
      </c>
      <c r="L95" t="str" cm="1">
        <f t="array" ref="L95">_xlfn.IFS(J95&gt;=50,"EXCELLENT",J95&gt;=40,"GOOD",J95&gt;=30,"AVERAGE",J95&lt;30,"POOR")</f>
        <v>EXCELLENT</v>
      </c>
      <c r="M95" t="b">
        <f t="shared" si="5"/>
        <v>0</v>
      </c>
      <c r="N95" t="str">
        <f t="shared" si="6"/>
        <v>YES</v>
      </c>
      <c r="O95" t="str">
        <f t="shared" si="7"/>
        <v>NO</v>
      </c>
      <c r="U95">
        <v>67377</v>
      </c>
    </row>
    <row r="96" spans="1:21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1">
        <v>45303</v>
      </c>
      <c r="H96">
        <v>21575</v>
      </c>
      <c r="I96" t="s">
        <v>21</v>
      </c>
      <c r="J96">
        <v>56</v>
      </c>
      <c r="K96" t="str">
        <f t="shared" si="4"/>
        <v>ABOVE</v>
      </c>
      <c r="L96" t="str" cm="1">
        <f t="array" ref="L96">_xlfn.IFS(J96&gt;=50,"EXCELLENT",J96&gt;=40,"GOOD",J96&gt;=30,"AVERAGE",J96&lt;30,"POOR")</f>
        <v>EXCELLENT</v>
      </c>
      <c r="M96" t="b">
        <f t="shared" si="5"/>
        <v>0</v>
      </c>
      <c r="N96" t="str">
        <f t="shared" si="6"/>
        <v>YES</v>
      </c>
      <c r="O96" t="str">
        <f t="shared" si="7"/>
        <v>NO</v>
      </c>
      <c r="U96">
        <v>66570</v>
      </c>
    </row>
    <row r="97" spans="1:21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1">
        <v>43529</v>
      </c>
      <c r="H97">
        <v>13911</v>
      </c>
      <c r="I97" t="s">
        <v>18</v>
      </c>
      <c r="J97">
        <v>26</v>
      </c>
      <c r="K97" t="str">
        <f t="shared" si="4"/>
        <v>BELOW</v>
      </c>
      <c r="L97" t="str" cm="1">
        <f t="array" ref="L97">_xlfn.IFS(J97&gt;=50,"EXCELLENT",J97&gt;=40,"GOOD",J97&gt;=30,"AVERAGE",J97&lt;30,"POOR")</f>
        <v>POOR</v>
      </c>
      <c r="M97" t="b">
        <f t="shared" si="5"/>
        <v>0</v>
      </c>
      <c r="N97" t="str">
        <f t="shared" si="6"/>
        <v>NO</v>
      </c>
      <c r="O97" t="str">
        <f t="shared" si="7"/>
        <v>NO</v>
      </c>
      <c r="U97">
        <v>40862</v>
      </c>
    </row>
    <row r="98" spans="1:21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1">
        <v>43274</v>
      </c>
      <c r="H98">
        <v>36655</v>
      </c>
      <c r="I98" t="s">
        <v>13</v>
      </c>
      <c r="J98">
        <v>28</v>
      </c>
      <c r="K98" t="str">
        <f t="shared" si="4"/>
        <v>BELOW</v>
      </c>
      <c r="L98" t="str" cm="1">
        <f t="array" ref="L98">_xlfn.IFS(J98&gt;=50,"EXCELLENT",J98&gt;=40,"GOOD",J98&gt;=30,"AVERAGE",J98&lt;30,"POOR")</f>
        <v>POOR</v>
      </c>
      <c r="M98" t="b">
        <f t="shared" si="5"/>
        <v>0</v>
      </c>
      <c r="N98" t="str">
        <f t="shared" si="6"/>
        <v>NO</v>
      </c>
      <c r="O98" t="str">
        <f t="shared" si="7"/>
        <v>NO</v>
      </c>
      <c r="U98">
        <v>37827</v>
      </c>
    </row>
    <row r="99" spans="1:21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1">
        <v>44956</v>
      </c>
      <c r="H99">
        <v>21102</v>
      </c>
      <c r="I99" t="s">
        <v>23</v>
      </c>
      <c r="J99">
        <v>40</v>
      </c>
      <c r="K99" t="str">
        <f t="shared" si="4"/>
        <v>ABOVE</v>
      </c>
      <c r="L99" t="str" cm="1">
        <f t="array" ref="L99">_xlfn.IFS(J99&gt;=50,"EXCELLENT",J99&gt;=40,"GOOD",J99&gt;=30,"AVERAGE",J99&lt;30,"POOR")</f>
        <v>GOOD</v>
      </c>
      <c r="M99" t="b">
        <f t="shared" si="5"/>
        <v>0</v>
      </c>
      <c r="N99" t="str">
        <f t="shared" si="6"/>
        <v>YES</v>
      </c>
      <c r="O99" t="str">
        <f t="shared" si="7"/>
        <v>NO</v>
      </c>
      <c r="U99">
        <v>65539</v>
      </c>
    </row>
    <row r="100" spans="1:21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1">
        <v>45059</v>
      </c>
      <c r="H100">
        <v>36315</v>
      </c>
      <c r="I100" t="s">
        <v>21</v>
      </c>
      <c r="J100">
        <v>51</v>
      </c>
      <c r="K100" t="str">
        <f t="shared" si="4"/>
        <v>BELOW</v>
      </c>
      <c r="L100" t="str" cm="1">
        <f t="array" ref="L100">_xlfn.IFS(J100&gt;=50,"EXCELLENT",J100&gt;=40,"GOOD",J100&gt;=30,"AVERAGE",J100&lt;30,"POOR")</f>
        <v>EXCELLENT</v>
      </c>
      <c r="M100" t="b">
        <f t="shared" si="5"/>
        <v>0</v>
      </c>
      <c r="N100" t="str">
        <f t="shared" si="6"/>
        <v>NO</v>
      </c>
      <c r="O100" t="str">
        <f t="shared" si="7"/>
        <v>NO</v>
      </c>
      <c r="U100">
        <v>43063</v>
      </c>
    </row>
    <row r="101" spans="1:21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1">
        <v>43071</v>
      </c>
      <c r="H101">
        <v>37613</v>
      </c>
      <c r="I101" t="s">
        <v>18</v>
      </c>
      <c r="J101">
        <v>44</v>
      </c>
      <c r="K101" t="str">
        <f t="shared" si="4"/>
        <v>ABOVE</v>
      </c>
      <c r="L101" t="str" cm="1">
        <f t="array" ref="L101">_xlfn.IFS(J101&gt;=50,"EXCELLENT",J101&gt;=40,"GOOD",J101&gt;=30,"AVERAGE",J101&lt;30,"POOR")</f>
        <v>GOOD</v>
      </c>
      <c r="M101" t="b">
        <f t="shared" si="5"/>
        <v>0</v>
      </c>
      <c r="N101" t="str">
        <f t="shared" si="6"/>
        <v>YES</v>
      </c>
      <c r="O101" t="str">
        <f t="shared" si="7"/>
        <v>NO</v>
      </c>
      <c r="U101">
        <v>76115</v>
      </c>
    </row>
    <row r="102" spans="1:21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1">
        <v>45219</v>
      </c>
      <c r="H102">
        <v>13747</v>
      </c>
      <c r="I102" t="s">
        <v>23</v>
      </c>
      <c r="J102">
        <v>39</v>
      </c>
      <c r="K102" t="str">
        <f t="shared" si="4"/>
        <v>ABOVE</v>
      </c>
      <c r="L102" t="str" cm="1">
        <f t="array" ref="L102">_xlfn.IFS(J102&gt;=50,"EXCELLENT",J102&gt;=40,"GOOD",J102&gt;=30,"AVERAGE",J102&lt;30,"POOR")</f>
        <v>AVERAGE</v>
      </c>
      <c r="M102" t="b">
        <f t="shared" si="5"/>
        <v>0</v>
      </c>
      <c r="N102" t="str">
        <f t="shared" si="6"/>
        <v>YES</v>
      </c>
      <c r="O102" t="str">
        <f t="shared" si="7"/>
        <v>NO</v>
      </c>
      <c r="U102">
        <v>79682</v>
      </c>
    </row>
    <row r="103" spans="1:21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1">
        <v>45390</v>
      </c>
      <c r="H103">
        <v>22606</v>
      </c>
      <c r="I103" t="s">
        <v>23</v>
      </c>
      <c r="J103">
        <v>56</v>
      </c>
      <c r="K103" t="str">
        <f t="shared" si="4"/>
        <v>ABOVE</v>
      </c>
      <c r="L103" t="str" cm="1">
        <f t="array" ref="L103">_xlfn.IFS(J103&gt;=50,"EXCELLENT",J103&gt;=40,"GOOD",J103&gt;=30,"AVERAGE",J103&lt;30,"POOR")</f>
        <v>EXCELLENT</v>
      </c>
      <c r="M103" t="b">
        <f t="shared" si="5"/>
        <v>0</v>
      </c>
      <c r="N103" t="str">
        <f t="shared" si="6"/>
        <v>YES</v>
      </c>
      <c r="O103" t="str">
        <f t="shared" si="7"/>
        <v>NO</v>
      </c>
      <c r="U103">
        <v>62476</v>
      </c>
    </row>
    <row r="104" spans="1:21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1">
        <v>43911</v>
      </c>
      <c r="H104">
        <v>35571</v>
      </c>
      <c r="I104" t="s">
        <v>23</v>
      </c>
      <c r="J104">
        <v>23</v>
      </c>
      <c r="K104" t="str">
        <f t="shared" si="4"/>
        <v>ABOVE</v>
      </c>
      <c r="L104" t="str" cm="1">
        <f t="array" ref="L104">_xlfn.IFS(J104&gt;=50,"EXCELLENT",J104&gt;=40,"GOOD",J104&gt;=30,"AVERAGE",J104&lt;30,"POOR")</f>
        <v>POOR</v>
      </c>
      <c r="M104" t="b">
        <f t="shared" si="5"/>
        <v>0</v>
      </c>
      <c r="N104" t="str">
        <f t="shared" si="6"/>
        <v>YES</v>
      </c>
      <c r="O104" t="str">
        <f t="shared" si="7"/>
        <v>NO</v>
      </c>
      <c r="U104">
        <v>74601</v>
      </c>
    </row>
    <row r="105" spans="1:21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1">
        <v>42567</v>
      </c>
      <c r="H105">
        <v>27112</v>
      </c>
      <c r="I105" t="s">
        <v>23</v>
      </c>
      <c r="J105">
        <v>49</v>
      </c>
      <c r="K105" t="str">
        <f t="shared" si="4"/>
        <v>BELOW</v>
      </c>
      <c r="L105" t="str" cm="1">
        <f t="array" ref="L105">_xlfn.IFS(J105&gt;=50,"EXCELLENT",J105&gt;=40,"GOOD",J105&gt;=30,"AVERAGE",J105&lt;30,"POOR")</f>
        <v>GOOD</v>
      </c>
      <c r="M105" t="b">
        <f t="shared" si="5"/>
        <v>0</v>
      </c>
      <c r="N105" t="str">
        <f t="shared" si="6"/>
        <v>YES</v>
      </c>
      <c r="O105" t="str">
        <f t="shared" si="7"/>
        <v>NO</v>
      </c>
      <c r="U105">
        <v>40856</v>
      </c>
    </row>
    <row r="106" spans="1:21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1">
        <v>42637</v>
      </c>
      <c r="H106">
        <v>31585</v>
      </c>
      <c r="I106" t="s">
        <v>23</v>
      </c>
      <c r="J106">
        <v>21</v>
      </c>
      <c r="K106" t="str">
        <f t="shared" si="4"/>
        <v>BELOW</v>
      </c>
      <c r="L106" t="str" cm="1">
        <f t="array" ref="L106">_xlfn.IFS(J106&gt;=50,"EXCELLENT",J106&gt;=40,"GOOD",J106&gt;=30,"AVERAGE",J106&lt;30,"POOR")</f>
        <v>POOR</v>
      </c>
      <c r="M106" t="b">
        <f t="shared" si="5"/>
        <v>0</v>
      </c>
      <c r="N106" t="str">
        <f t="shared" si="6"/>
        <v>NO</v>
      </c>
      <c r="O106" t="str">
        <f t="shared" si="7"/>
        <v>NO</v>
      </c>
      <c r="U106">
        <v>47261</v>
      </c>
    </row>
    <row r="107" spans="1:21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1">
        <v>44816</v>
      </c>
      <c r="H107">
        <v>18918</v>
      </c>
      <c r="I107" t="s">
        <v>23</v>
      </c>
      <c r="J107">
        <v>37</v>
      </c>
      <c r="K107" t="str">
        <f t="shared" si="4"/>
        <v>BELOW</v>
      </c>
      <c r="L107" t="str" cm="1">
        <f t="array" ref="L107">_xlfn.IFS(J107&gt;=50,"EXCELLENT",J107&gt;=40,"GOOD",J107&gt;=30,"AVERAGE",J107&lt;30,"POOR")</f>
        <v>AVERAGE</v>
      </c>
      <c r="M107" t="b">
        <f t="shared" si="5"/>
        <v>0</v>
      </c>
      <c r="N107" t="str">
        <f t="shared" si="6"/>
        <v>NO</v>
      </c>
      <c r="O107" t="str">
        <f t="shared" si="7"/>
        <v>NO</v>
      </c>
      <c r="U107">
        <v>43021</v>
      </c>
    </row>
    <row r="108" spans="1:21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1">
        <v>41869</v>
      </c>
      <c r="H108">
        <v>32242</v>
      </c>
      <c r="I108" t="s">
        <v>13</v>
      </c>
      <c r="J108">
        <v>34</v>
      </c>
      <c r="K108" t="str">
        <f t="shared" si="4"/>
        <v>BELOW</v>
      </c>
      <c r="L108" t="str" cm="1">
        <f t="array" ref="L108">_xlfn.IFS(J108&gt;=50,"EXCELLENT",J108&gt;=40,"GOOD",J108&gt;=30,"AVERAGE",J108&lt;30,"POOR")</f>
        <v>AVERAGE</v>
      </c>
      <c r="M108" t="b">
        <f t="shared" si="5"/>
        <v>0</v>
      </c>
      <c r="N108" t="str">
        <f t="shared" si="6"/>
        <v>NO</v>
      </c>
      <c r="O108" t="str">
        <f t="shared" si="7"/>
        <v>NO</v>
      </c>
      <c r="U108">
        <v>43933</v>
      </c>
    </row>
    <row r="109" spans="1:21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1">
        <v>43200</v>
      </c>
      <c r="H109">
        <v>19856</v>
      </c>
      <c r="I109" t="s">
        <v>18</v>
      </c>
      <c r="J109">
        <v>55</v>
      </c>
      <c r="K109" t="str">
        <f t="shared" si="4"/>
        <v>BELOW</v>
      </c>
      <c r="L109" t="str" cm="1">
        <f t="array" ref="L109">_xlfn.IFS(J109&gt;=50,"EXCELLENT",J109&gt;=40,"GOOD",J109&gt;=30,"AVERAGE",J109&lt;30,"POOR")</f>
        <v>EXCELLENT</v>
      </c>
      <c r="M109" t="b">
        <f t="shared" si="5"/>
        <v>0</v>
      </c>
      <c r="N109" t="str">
        <f t="shared" si="6"/>
        <v>NO</v>
      </c>
      <c r="O109" t="str">
        <f t="shared" si="7"/>
        <v>NO</v>
      </c>
      <c r="U109">
        <v>41324</v>
      </c>
    </row>
    <row r="110" spans="1:21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1">
        <v>44064</v>
      </c>
      <c r="H110">
        <v>28005</v>
      </c>
      <c r="I110" t="s">
        <v>13</v>
      </c>
      <c r="J110">
        <v>28</v>
      </c>
      <c r="K110" t="str">
        <f t="shared" si="4"/>
        <v>BELOW</v>
      </c>
      <c r="L110" t="str" cm="1">
        <f t="array" ref="L110">_xlfn.IFS(J110&gt;=50,"EXCELLENT",J110&gt;=40,"GOOD",J110&gt;=30,"AVERAGE",J110&lt;30,"POOR")</f>
        <v>POOR</v>
      </c>
      <c r="M110" t="b">
        <f t="shared" si="5"/>
        <v>0</v>
      </c>
      <c r="N110" t="str">
        <f t="shared" si="6"/>
        <v>NO</v>
      </c>
      <c r="O110" t="str">
        <f t="shared" si="7"/>
        <v>NO</v>
      </c>
      <c r="U110">
        <v>43941</v>
      </c>
    </row>
    <row r="111" spans="1:21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1">
        <v>43859</v>
      </c>
      <c r="H111">
        <v>15511</v>
      </c>
      <c r="I111" t="s">
        <v>18</v>
      </c>
      <c r="J111">
        <v>32</v>
      </c>
      <c r="K111" t="str">
        <f t="shared" si="4"/>
        <v>ABOVE</v>
      </c>
      <c r="L111" t="str" cm="1">
        <f t="array" ref="L111">_xlfn.IFS(J111&gt;=50,"EXCELLENT",J111&gt;=40,"GOOD",J111&gt;=30,"AVERAGE",J111&lt;30,"POOR")</f>
        <v>AVERAGE</v>
      </c>
      <c r="M111" t="b">
        <f t="shared" si="5"/>
        <v>0</v>
      </c>
      <c r="N111" t="str">
        <f t="shared" si="6"/>
        <v>YES</v>
      </c>
      <c r="O111" t="str">
        <f t="shared" si="7"/>
        <v>YES</v>
      </c>
      <c r="U111">
        <v>72463</v>
      </c>
    </row>
    <row r="112" spans="1:21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1">
        <v>43603</v>
      </c>
      <c r="H112">
        <v>12276</v>
      </c>
      <c r="I112" t="s">
        <v>21</v>
      </c>
      <c r="J112">
        <v>38</v>
      </c>
      <c r="K112" t="str">
        <f t="shared" si="4"/>
        <v>BELOW</v>
      </c>
      <c r="L112" t="str" cm="1">
        <f t="array" ref="L112">_xlfn.IFS(J112&gt;=50,"EXCELLENT",J112&gt;=40,"GOOD",J112&gt;=30,"AVERAGE",J112&lt;30,"POOR")</f>
        <v>AVERAGE</v>
      </c>
      <c r="M112" t="b">
        <f t="shared" si="5"/>
        <v>0</v>
      </c>
      <c r="N112" t="str">
        <f t="shared" si="6"/>
        <v>NO</v>
      </c>
      <c r="O112" t="str">
        <f t="shared" si="7"/>
        <v>NO</v>
      </c>
      <c r="U112">
        <v>33591</v>
      </c>
    </row>
    <row r="113" spans="1:21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1">
        <v>44830</v>
      </c>
      <c r="H113">
        <v>28398</v>
      </c>
      <c r="I113" t="s">
        <v>13</v>
      </c>
      <c r="J113">
        <v>25</v>
      </c>
      <c r="K113" t="str">
        <f t="shared" si="4"/>
        <v>BELOW</v>
      </c>
      <c r="L113" t="str" cm="1">
        <f t="array" ref="L113">_xlfn.IFS(J113&gt;=50,"EXCELLENT",J113&gt;=40,"GOOD",J113&gt;=30,"AVERAGE",J113&lt;30,"POOR")</f>
        <v>POOR</v>
      </c>
      <c r="M113" t="b">
        <f t="shared" si="5"/>
        <v>0</v>
      </c>
      <c r="N113" t="str">
        <f t="shared" si="6"/>
        <v>NO</v>
      </c>
      <c r="O113" t="str">
        <f t="shared" si="7"/>
        <v>NO</v>
      </c>
      <c r="U113">
        <v>39047</v>
      </c>
    </row>
    <row r="114" spans="1:21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1">
        <v>42995</v>
      </c>
      <c r="H114">
        <v>27117</v>
      </c>
      <c r="I114" t="s">
        <v>18</v>
      </c>
      <c r="J114">
        <v>25</v>
      </c>
      <c r="K114" t="str">
        <f t="shared" si="4"/>
        <v>ABOVE</v>
      </c>
      <c r="L114" t="str" cm="1">
        <f t="array" ref="L114">_xlfn.IFS(J114&gt;=50,"EXCELLENT",J114&gt;=40,"GOOD",J114&gt;=30,"AVERAGE",J114&lt;30,"POOR")</f>
        <v>POOR</v>
      </c>
      <c r="M114" t="b">
        <f t="shared" si="5"/>
        <v>0</v>
      </c>
      <c r="N114" t="str">
        <f t="shared" si="6"/>
        <v>YES</v>
      </c>
      <c r="O114" t="str">
        <f t="shared" si="7"/>
        <v>YES</v>
      </c>
      <c r="U114">
        <v>67255</v>
      </c>
    </row>
    <row r="115" spans="1:21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1">
        <v>43500</v>
      </c>
      <c r="H115">
        <v>13505</v>
      </c>
      <c r="I115" t="s">
        <v>23</v>
      </c>
      <c r="J115">
        <v>41</v>
      </c>
      <c r="K115" t="str">
        <f t="shared" si="4"/>
        <v>BELOW</v>
      </c>
      <c r="L115" t="str" cm="1">
        <f t="array" ref="L115">_xlfn.IFS(J115&gt;=50,"EXCELLENT",J115&gt;=40,"GOOD",J115&gt;=30,"AVERAGE",J115&lt;30,"POOR")</f>
        <v>GOOD</v>
      </c>
      <c r="M115" t="b">
        <f t="shared" si="5"/>
        <v>0</v>
      </c>
      <c r="N115" t="str">
        <f t="shared" si="6"/>
        <v>NO</v>
      </c>
      <c r="O115" t="str">
        <f t="shared" si="7"/>
        <v>NO</v>
      </c>
      <c r="U115">
        <v>37610</v>
      </c>
    </row>
    <row r="116" spans="1:21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1">
        <v>42744</v>
      </c>
      <c r="H116">
        <v>36502</v>
      </c>
      <c r="I116" t="s">
        <v>23</v>
      </c>
      <c r="J116">
        <v>57</v>
      </c>
      <c r="K116" t="str">
        <f t="shared" si="4"/>
        <v>ABOVE</v>
      </c>
      <c r="L116" t="str" cm="1">
        <f t="array" ref="L116">_xlfn.IFS(J116&gt;=50,"EXCELLENT",J116&gt;=40,"GOOD",J116&gt;=30,"AVERAGE",J116&lt;30,"POOR")</f>
        <v>EXCELLENT</v>
      </c>
      <c r="M116" t="b">
        <f t="shared" si="5"/>
        <v>0</v>
      </c>
      <c r="N116" t="str">
        <f t="shared" si="6"/>
        <v>YES</v>
      </c>
      <c r="O116" t="str">
        <f t="shared" si="7"/>
        <v>NO</v>
      </c>
      <c r="U116">
        <v>72740</v>
      </c>
    </row>
    <row r="117" spans="1:21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1">
        <v>43017</v>
      </c>
      <c r="H117">
        <v>19645</v>
      </c>
      <c r="I117" t="s">
        <v>23</v>
      </c>
      <c r="J117">
        <v>55</v>
      </c>
      <c r="K117" t="str">
        <f t="shared" si="4"/>
        <v>ABOVE</v>
      </c>
      <c r="L117" t="str" cm="1">
        <f t="array" ref="L117">_xlfn.IFS(J117&gt;=50,"EXCELLENT",J117&gt;=40,"GOOD",J117&gt;=30,"AVERAGE",J117&lt;30,"POOR")</f>
        <v>EXCELLENT</v>
      </c>
      <c r="M117" t="b">
        <f t="shared" si="5"/>
        <v>0</v>
      </c>
      <c r="N117" t="str">
        <f t="shared" si="6"/>
        <v>YES</v>
      </c>
      <c r="O117" t="str">
        <f t="shared" si="7"/>
        <v>NO</v>
      </c>
      <c r="U117">
        <v>70516</v>
      </c>
    </row>
    <row r="118" spans="1:21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1">
        <v>43478</v>
      </c>
      <c r="H118">
        <v>10595</v>
      </c>
      <c r="I118" t="s">
        <v>21</v>
      </c>
      <c r="J118">
        <v>39</v>
      </c>
      <c r="K118" t="str">
        <f t="shared" si="4"/>
        <v>ABOVE</v>
      </c>
      <c r="L118" t="str" cm="1">
        <f t="array" ref="L118">_xlfn.IFS(J118&gt;=50,"EXCELLENT",J118&gt;=40,"GOOD",J118&gt;=30,"AVERAGE",J118&lt;30,"POOR")</f>
        <v>AVERAGE</v>
      </c>
      <c r="M118" t="b">
        <f t="shared" si="5"/>
        <v>0</v>
      </c>
      <c r="N118" t="str">
        <f t="shared" si="6"/>
        <v>NO</v>
      </c>
      <c r="O118" t="str">
        <f t="shared" si="7"/>
        <v>NO</v>
      </c>
      <c r="U118">
        <v>54788</v>
      </c>
    </row>
    <row r="119" spans="1:21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1">
        <v>43097</v>
      </c>
      <c r="H119">
        <v>14730</v>
      </c>
      <c r="I119" t="s">
        <v>23</v>
      </c>
      <c r="J119">
        <v>60</v>
      </c>
      <c r="K119" t="str">
        <f t="shared" si="4"/>
        <v>BELOW</v>
      </c>
      <c r="L119" t="str" cm="1">
        <f t="array" ref="L119">_xlfn.IFS(J119&gt;=50,"EXCELLENT",J119&gt;=40,"GOOD",J119&gt;=30,"AVERAGE",J119&lt;30,"POOR")</f>
        <v>EXCELLENT</v>
      </c>
      <c r="M119" t="b">
        <f t="shared" si="5"/>
        <v>0</v>
      </c>
      <c r="N119" t="str">
        <f t="shared" si="6"/>
        <v>NO</v>
      </c>
      <c r="O119" t="str">
        <f t="shared" si="7"/>
        <v>YES</v>
      </c>
      <c r="U119">
        <v>32584</v>
      </c>
    </row>
    <row r="120" spans="1:21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1">
        <v>42439</v>
      </c>
      <c r="H120">
        <v>19419</v>
      </c>
      <c r="I120" t="s">
        <v>13</v>
      </c>
      <c r="J120">
        <v>35</v>
      </c>
      <c r="K120" t="str">
        <f t="shared" si="4"/>
        <v>ABOVE</v>
      </c>
      <c r="L120" t="str" cm="1">
        <f t="array" ref="L120">_xlfn.IFS(J120&gt;=50,"EXCELLENT",J120&gt;=40,"GOOD",J120&gt;=30,"AVERAGE",J120&lt;30,"POOR")</f>
        <v>AVERAGE</v>
      </c>
      <c r="M120" t="b">
        <f t="shared" si="5"/>
        <v>0</v>
      </c>
      <c r="N120" t="str">
        <f t="shared" si="6"/>
        <v>NO</v>
      </c>
      <c r="O120" t="str">
        <f t="shared" si="7"/>
        <v>NO</v>
      </c>
      <c r="U120">
        <v>56707</v>
      </c>
    </row>
    <row r="121" spans="1:21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1">
        <v>43811</v>
      </c>
      <c r="H121">
        <v>39227</v>
      </c>
      <c r="I121" t="s">
        <v>21</v>
      </c>
      <c r="J121">
        <v>39</v>
      </c>
      <c r="K121" t="str">
        <f t="shared" si="4"/>
        <v>ABOVE</v>
      </c>
      <c r="L121" t="str" cm="1">
        <f t="array" ref="L121">_xlfn.IFS(J121&gt;=50,"EXCELLENT",J121&gt;=40,"GOOD",J121&gt;=30,"AVERAGE",J121&lt;30,"POOR")</f>
        <v>AVERAGE</v>
      </c>
      <c r="M121" t="b">
        <f t="shared" si="5"/>
        <v>0</v>
      </c>
      <c r="N121" t="str">
        <f t="shared" si="6"/>
        <v>YES</v>
      </c>
      <c r="O121" t="str">
        <f t="shared" si="7"/>
        <v>NO</v>
      </c>
      <c r="U121">
        <v>73126</v>
      </c>
    </row>
    <row r="122" spans="1:21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1">
        <v>43840</v>
      </c>
      <c r="H122">
        <v>18644</v>
      </c>
      <c r="I122" t="s">
        <v>13</v>
      </c>
      <c r="J122">
        <v>38</v>
      </c>
      <c r="K122" t="str">
        <f t="shared" si="4"/>
        <v>ABOVE</v>
      </c>
      <c r="L122" t="str" cm="1">
        <f t="array" ref="L122">_xlfn.IFS(J122&gt;=50,"EXCELLENT",J122&gt;=40,"GOOD",J122&gt;=30,"AVERAGE",J122&lt;30,"POOR")</f>
        <v>AVERAGE</v>
      </c>
      <c r="M122" t="b">
        <f t="shared" si="5"/>
        <v>0</v>
      </c>
      <c r="N122" t="str">
        <f t="shared" si="6"/>
        <v>NO</v>
      </c>
      <c r="O122" t="str">
        <f t="shared" si="7"/>
        <v>NO</v>
      </c>
      <c r="U122">
        <v>57750</v>
      </c>
    </row>
    <row r="123" spans="1:21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1">
        <v>44530</v>
      </c>
      <c r="H123">
        <v>30287</v>
      </c>
      <c r="I123" t="s">
        <v>21</v>
      </c>
      <c r="J123">
        <v>23</v>
      </c>
      <c r="K123" t="str">
        <f t="shared" si="4"/>
        <v>ABOVE</v>
      </c>
      <c r="L123" t="str" cm="1">
        <f t="array" ref="L123">_xlfn.IFS(J123&gt;=50,"EXCELLENT",J123&gt;=40,"GOOD",J123&gt;=30,"AVERAGE",J123&lt;30,"POOR")</f>
        <v>POOR</v>
      </c>
      <c r="M123" t="b">
        <f t="shared" si="5"/>
        <v>0</v>
      </c>
      <c r="N123" t="str">
        <f t="shared" si="6"/>
        <v>YES</v>
      </c>
      <c r="O123" t="str">
        <f t="shared" si="7"/>
        <v>NO</v>
      </c>
      <c r="U123">
        <v>62476</v>
      </c>
    </row>
    <row r="124" spans="1:21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1">
        <v>41995</v>
      </c>
      <c r="H124">
        <v>18177</v>
      </c>
      <c r="I124" t="s">
        <v>18</v>
      </c>
      <c r="J124">
        <v>47</v>
      </c>
      <c r="K124" t="str">
        <f t="shared" si="4"/>
        <v>ABOVE</v>
      </c>
      <c r="L124" t="str" cm="1">
        <f t="array" ref="L124">_xlfn.IFS(J124&gt;=50,"EXCELLENT",J124&gt;=40,"GOOD",J124&gt;=30,"AVERAGE",J124&lt;30,"POOR")</f>
        <v>GOOD</v>
      </c>
      <c r="M124" t="b">
        <f t="shared" si="5"/>
        <v>0</v>
      </c>
      <c r="N124" t="str">
        <f t="shared" si="6"/>
        <v>NO</v>
      </c>
      <c r="O124" t="str">
        <f t="shared" si="7"/>
        <v>NO</v>
      </c>
      <c r="U124">
        <v>53691</v>
      </c>
    </row>
    <row r="125" spans="1:21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1">
        <v>43099</v>
      </c>
      <c r="H125">
        <v>36702</v>
      </c>
      <c r="I125" t="s">
        <v>23</v>
      </c>
      <c r="J125">
        <v>48</v>
      </c>
      <c r="K125" t="str">
        <f t="shared" si="4"/>
        <v>BELOW</v>
      </c>
      <c r="L125" t="str" cm="1">
        <f t="array" ref="L125">_xlfn.IFS(J125&gt;=50,"EXCELLENT",J125&gt;=40,"GOOD",J125&gt;=30,"AVERAGE",J125&lt;30,"POOR")</f>
        <v>GOOD</v>
      </c>
      <c r="M125" t="b">
        <f t="shared" si="5"/>
        <v>1</v>
      </c>
      <c r="N125" t="str">
        <f t="shared" si="6"/>
        <v>NO</v>
      </c>
      <c r="O125" t="str">
        <f t="shared" si="7"/>
        <v>NO</v>
      </c>
      <c r="U125">
        <v>32296</v>
      </c>
    </row>
    <row r="126" spans="1:21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1">
        <v>44145</v>
      </c>
      <c r="H126">
        <v>37823</v>
      </c>
      <c r="I126" t="s">
        <v>13</v>
      </c>
      <c r="J126">
        <v>38</v>
      </c>
      <c r="K126" t="str">
        <f t="shared" si="4"/>
        <v>ABOVE</v>
      </c>
      <c r="L126" t="str" cm="1">
        <f t="array" ref="L126">_xlfn.IFS(J126&gt;=50,"EXCELLENT",J126&gt;=40,"GOOD",J126&gt;=30,"AVERAGE",J126&lt;30,"POOR")</f>
        <v>AVERAGE</v>
      </c>
      <c r="M126" t="b">
        <f t="shared" si="5"/>
        <v>1</v>
      </c>
      <c r="N126" t="str">
        <f t="shared" si="6"/>
        <v>YES</v>
      </c>
      <c r="O126" t="str">
        <f t="shared" si="7"/>
        <v>NO</v>
      </c>
      <c r="U126">
        <v>60772</v>
      </c>
    </row>
    <row r="127" spans="1:21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1">
        <v>45341</v>
      </c>
      <c r="H127">
        <v>12135</v>
      </c>
      <c r="I127" t="s">
        <v>13</v>
      </c>
      <c r="J127">
        <v>59</v>
      </c>
      <c r="K127" t="str">
        <f t="shared" si="4"/>
        <v>ABOVE</v>
      </c>
      <c r="L127" t="str" cm="1">
        <f t="array" ref="L127">_xlfn.IFS(J127&gt;=50,"EXCELLENT",J127&gt;=40,"GOOD",J127&gt;=30,"AVERAGE",J127&lt;30,"POOR")</f>
        <v>EXCELLENT</v>
      </c>
      <c r="M127" t="b">
        <f t="shared" si="5"/>
        <v>0</v>
      </c>
      <c r="N127" t="str">
        <f t="shared" si="6"/>
        <v>YES</v>
      </c>
      <c r="O127" t="str">
        <f t="shared" si="7"/>
        <v>YES</v>
      </c>
      <c r="U127">
        <v>79060</v>
      </c>
    </row>
    <row r="128" spans="1:21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1">
        <v>44943</v>
      </c>
      <c r="H128">
        <v>30782</v>
      </c>
      <c r="I128" t="s">
        <v>21</v>
      </c>
      <c r="J128">
        <v>56</v>
      </c>
      <c r="K128" t="str">
        <f t="shared" si="4"/>
        <v>ABOVE</v>
      </c>
      <c r="L128" t="str" cm="1">
        <f t="array" ref="L128">_xlfn.IFS(J128&gt;=50,"EXCELLENT",J128&gt;=40,"GOOD",J128&gt;=30,"AVERAGE",J128&lt;30,"POOR")</f>
        <v>EXCELLENT</v>
      </c>
      <c r="M128" t="b">
        <f t="shared" si="5"/>
        <v>0</v>
      </c>
      <c r="N128" t="str">
        <f t="shared" si="6"/>
        <v>NO</v>
      </c>
      <c r="O128" t="str">
        <f t="shared" si="7"/>
        <v>NO</v>
      </c>
      <c r="U128">
        <v>58083</v>
      </c>
    </row>
    <row r="129" spans="1:21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1">
        <v>42508</v>
      </c>
      <c r="H129">
        <v>17297</v>
      </c>
      <c r="I129" t="s">
        <v>18</v>
      </c>
      <c r="J129">
        <v>50</v>
      </c>
      <c r="K129" t="str">
        <f t="shared" si="4"/>
        <v>ABOVE</v>
      </c>
      <c r="L129" t="str" cm="1">
        <f t="array" ref="L129">_xlfn.IFS(J129&gt;=50,"EXCELLENT",J129&gt;=40,"GOOD",J129&gt;=30,"AVERAGE",J129&lt;30,"POOR")</f>
        <v>EXCELLENT</v>
      </c>
      <c r="M129" t="b">
        <f t="shared" si="5"/>
        <v>0</v>
      </c>
      <c r="N129" t="str">
        <f t="shared" si="6"/>
        <v>YES</v>
      </c>
      <c r="O129" t="str">
        <f t="shared" si="7"/>
        <v>NO</v>
      </c>
      <c r="U129">
        <v>74168</v>
      </c>
    </row>
    <row r="130" spans="1:21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1">
        <v>44248</v>
      </c>
      <c r="H130">
        <v>34181</v>
      </c>
      <c r="I130" t="s">
        <v>18</v>
      </c>
      <c r="J130">
        <v>60</v>
      </c>
      <c r="K130" t="str">
        <f t="shared" si="4"/>
        <v>BELOW</v>
      </c>
      <c r="L130" t="str" cm="1">
        <f t="array" ref="L130">_xlfn.IFS(J130&gt;=50,"EXCELLENT",J130&gt;=40,"GOOD",J130&gt;=30,"AVERAGE",J130&lt;30,"POOR")</f>
        <v>EXCELLENT</v>
      </c>
      <c r="M130" t="b">
        <f t="shared" si="5"/>
        <v>0</v>
      </c>
      <c r="N130" t="str">
        <f t="shared" si="6"/>
        <v>NO</v>
      </c>
      <c r="O130" t="str">
        <f t="shared" si="7"/>
        <v>NO</v>
      </c>
      <c r="U130">
        <v>37109</v>
      </c>
    </row>
    <row r="131" spans="1:21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1">
        <v>43022</v>
      </c>
      <c r="H131">
        <v>35171</v>
      </c>
      <c r="I131" t="s">
        <v>23</v>
      </c>
      <c r="J131">
        <v>31</v>
      </c>
      <c r="K131" t="str">
        <f t="shared" ref="K131:K194" si="8">IF(F131&gt;50000,"ABOVE","BELOW")</f>
        <v>BELOW</v>
      </c>
      <c r="L131" t="str" cm="1">
        <f t="array" ref="L131">_xlfn.IFS(J131&gt;=50,"EXCELLENT",J131&gt;=40,"GOOD",J131&gt;=30,"AVERAGE",J131&lt;30,"POOR")</f>
        <v>AVERAGE</v>
      </c>
      <c r="M131" t="b">
        <f t="shared" ref="M131:M194" si="9">AND(E131="HR",I132="North",H131&gt;15000)</f>
        <v>0</v>
      </c>
      <c r="N131" t="str">
        <f t="shared" ref="N131:N194" si="10">IF(OR(E131="IT",F131&gt;=60000),"YES","NO")</f>
        <v>YES</v>
      </c>
      <c r="O131" t="str">
        <f t="shared" ref="O131:O194" si="11">IF(NOT(E131&lt;&gt;"Marketing"),"YES","NO")</f>
        <v>NO</v>
      </c>
      <c r="U131">
        <v>42519</v>
      </c>
    </row>
    <row r="132" spans="1:21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1">
        <v>42324</v>
      </c>
      <c r="H132">
        <v>12270</v>
      </c>
      <c r="I132" t="s">
        <v>23</v>
      </c>
      <c r="J132">
        <v>21</v>
      </c>
      <c r="K132" t="str">
        <f t="shared" si="8"/>
        <v>BELOW</v>
      </c>
      <c r="L132" t="str" cm="1">
        <f t="array" ref="L132">_xlfn.IFS(J132&gt;=50,"EXCELLENT",J132&gt;=40,"GOOD",J132&gt;=30,"AVERAGE",J132&lt;30,"POOR")</f>
        <v>POOR</v>
      </c>
      <c r="M132" t="b">
        <f t="shared" si="9"/>
        <v>0</v>
      </c>
      <c r="N132" t="str">
        <f t="shared" si="10"/>
        <v>NO</v>
      </c>
      <c r="O132" t="str">
        <f t="shared" si="11"/>
        <v>YES</v>
      </c>
      <c r="U132">
        <v>35096</v>
      </c>
    </row>
    <row r="133" spans="1:21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1">
        <v>45040</v>
      </c>
      <c r="H133">
        <v>36938</v>
      </c>
      <c r="I133" t="s">
        <v>23</v>
      </c>
      <c r="J133">
        <v>46</v>
      </c>
      <c r="K133" t="str">
        <f t="shared" si="8"/>
        <v>BELOW</v>
      </c>
      <c r="L133" t="str" cm="1">
        <f t="array" ref="L133">_xlfn.IFS(J133&gt;=50,"EXCELLENT",J133&gt;=40,"GOOD",J133&gt;=30,"AVERAGE",J133&lt;30,"POOR")</f>
        <v>GOOD</v>
      </c>
      <c r="M133" t="b">
        <f t="shared" si="9"/>
        <v>0</v>
      </c>
      <c r="N133" t="str">
        <f t="shared" si="10"/>
        <v>NO</v>
      </c>
      <c r="O133" t="str">
        <f t="shared" si="11"/>
        <v>NO</v>
      </c>
      <c r="U133">
        <v>42158</v>
      </c>
    </row>
    <row r="134" spans="1:21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1">
        <v>44866</v>
      </c>
      <c r="H134">
        <v>10779</v>
      </c>
      <c r="I134" t="s">
        <v>13</v>
      </c>
      <c r="J134">
        <v>46</v>
      </c>
      <c r="K134" t="str">
        <f t="shared" si="8"/>
        <v>ABOVE</v>
      </c>
      <c r="L134" t="str" cm="1">
        <f t="array" ref="L134">_xlfn.IFS(J134&gt;=50,"EXCELLENT",J134&gt;=40,"GOOD",J134&gt;=30,"AVERAGE",J134&lt;30,"POOR")</f>
        <v>GOOD</v>
      </c>
      <c r="M134" t="b">
        <f t="shared" si="9"/>
        <v>0</v>
      </c>
      <c r="N134" t="str">
        <f t="shared" si="10"/>
        <v>YES</v>
      </c>
      <c r="O134" t="str">
        <f t="shared" si="11"/>
        <v>NO</v>
      </c>
      <c r="U134">
        <v>74324</v>
      </c>
    </row>
    <row r="135" spans="1:21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1">
        <v>42432</v>
      </c>
      <c r="H135">
        <v>30260</v>
      </c>
      <c r="I135" t="s">
        <v>13</v>
      </c>
      <c r="J135">
        <v>50</v>
      </c>
      <c r="K135" t="str">
        <f t="shared" si="8"/>
        <v>BELOW</v>
      </c>
      <c r="L135" t="str" cm="1">
        <f t="array" ref="L135">_xlfn.IFS(J135&gt;=50,"EXCELLENT",J135&gt;=40,"GOOD",J135&gt;=30,"AVERAGE",J135&lt;30,"POOR")</f>
        <v>EXCELLENT</v>
      </c>
      <c r="M135" t="b">
        <f t="shared" si="9"/>
        <v>0</v>
      </c>
      <c r="N135" t="str">
        <f t="shared" si="10"/>
        <v>NO</v>
      </c>
      <c r="O135" t="str">
        <f t="shared" si="11"/>
        <v>YES</v>
      </c>
      <c r="U135">
        <v>43241</v>
      </c>
    </row>
    <row r="136" spans="1:21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1">
        <v>43058</v>
      </c>
      <c r="H136">
        <v>34641</v>
      </c>
      <c r="I136" t="s">
        <v>21</v>
      </c>
      <c r="J136">
        <v>43</v>
      </c>
      <c r="K136" t="str">
        <f t="shared" si="8"/>
        <v>ABOVE</v>
      </c>
      <c r="L136" t="str" cm="1">
        <f t="array" ref="L136">_xlfn.IFS(J136&gt;=50,"EXCELLENT",J136&gt;=40,"GOOD",J136&gt;=30,"AVERAGE",J136&lt;30,"POOR")</f>
        <v>GOOD</v>
      </c>
      <c r="M136" t="b">
        <f t="shared" si="9"/>
        <v>0</v>
      </c>
      <c r="N136" t="str">
        <f t="shared" si="10"/>
        <v>YES</v>
      </c>
      <c r="O136" t="str">
        <f t="shared" si="11"/>
        <v>NO</v>
      </c>
      <c r="U136">
        <v>72907</v>
      </c>
    </row>
    <row r="137" spans="1:21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1">
        <v>43189</v>
      </c>
      <c r="H137">
        <v>33232</v>
      </c>
      <c r="I137" t="s">
        <v>13</v>
      </c>
      <c r="J137">
        <v>31</v>
      </c>
      <c r="K137" t="str">
        <f t="shared" si="8"/>
        <v>BELOW</v>
      </c>
      <c r="L137" t="str" cm="1">
        <f t="array" ref="L137">_xlfn.IFS(J137&gt;=50,"EXCELLENT",J137&gt;=40,"GOOD",J137&gt;=30,"AVERAGE",J137&lt;30,"POOR")</f>
        <v>AVERAGE</v>
      </c>
      <c r="M137" t="b">
        <f t="shared" si="9"/>
        <v>0</v>
      </c>
      <c r="N137" t="str">
        <f t="shared" si="10"/>
        <v>NO</v>
      </c>
      <c r="O137" t="str">
        <f t="shared" si="11"/>
        <v>YES</v>
      </c>
      <c r="U137">
        <v>43747</v>
      </c>
    </row>
    <row r="138" spans="1:21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1">
        <v>43234</v>
      </c>
      <c r="H138">
        <v>26996</v>
      </c>
      <c r="I138" t="s">
        <v>13</v>
      </c>
      <c r="J138">
        <v>47</v>
      </c>
      <c r="K138" t="str">
        <f t="shared" si="8"/>
        <v>BELOW</v>
      </c>
      <c r="L138" t="str" cm="1">
        <f t="array" ref="L138">_xlfn.IFS(J138&gt;=50,"EXCELLENT",J138&gt;=40,"GOOD",J138&gt;=30,"AVERAGE",J138&lt;30,"POOR")</f>
        <v>GOOD</v>
      </c>
      <c r="M138" t="b">
        <f t="shared" si="9"/>
        <v>0</v>
      </c>
      <c r="N138" t="str">
        <f t="shared" si="10"/>
        <v>NO</v>
      </c>
      <c r="O138" t="str">
        <f t="shared" si="11"/>
        <v>NO</v>
      </c>
      <c r="U138">
        <v>46491</v>
      </c>
    </row>
    <row r="139" spans="1:21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1">
        <v>42111</v>
      </c>
      <c r="H139">
        <v>16639</v>
      </c>
      <c r="I139" t="s">
        <v>18</v>
      </c>
      <c r="J139">
        <v>57</v>
      </c>
      <c r="K139" t="str">
        <f t="shared" si="8"/>
        <v>BELOW</v>
      </c>
      <c r="L139" t="str" cm="1">
        <f t="array" ref="L139">_xlfn.IFS(J139&gt;=50,"EXCELLENT",J139&gt;=40,"GOOD",J139&gt;=30,"AVERAGE",J139&lt;30,"POOR")</f>
        <v>EXCELLENT</v>
      </c>
      <c r="M139" t="b">
        <f t="shared" si="9"/>
        <v>0</v>
      </c>
      <c r="N139" t="str">
        <f t="shared" si="10"/>
        <v>NO</v>
      </c>
      <c r="O139" t="str">
        <f t="shared" si="11"/>
        <v>NO</v>
      </c>
      <c r="U139">
        <v>47731</v>
      </c>
    </row>
    <row r="140" spans="1:21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1">
        <v>45064</v>
      </c>
      <c r="H140">
        <v>37582</v>
      </c>
      <c r="I140" t="s">
        <v>23</v>
      </c>
      <c r="J140">
        <v>46</v>
      </c>
      <c r="K140" t="str">
        <f t="shared" si="8"/>
        <v>ABOVE</v>
      </c>
      <c r="L140" t="str" cm="1">
        <f t="array" ref="L140">_xlfn.IFS(J140&gt;=50,"EXCELLENT",J140&gt;=40,"GOOD",J140&gt;=30,"AVERAGE",J140&lt;30,"POOR")</f>
        <v>GOOD</v>
      </c>
      <c r="M140" t="b">
        <f t="shared" si="9"/>
        <v>1</v>
      </c>
      <c r="N140" t="str">
        <f t="shared" si="10"/>
        <v>YES</v>
      </c>
      <c r="O140" t="str">
        <f t="shared" si="11"/>
        <v>NO</v>
      </c>
      <c r="U140">
        <v>69901</v>
      </c>
    </row>
    <row r="141" spans="1:21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1">
        <v>44691</v>
      </c>
      <c r="H141">
        <v>12146</v>
      </c>
      <c r="I141" t="s">
        <v>13</v>
      </c>
      <c r="J141">
        <v>60</v>
      </c>
      <c r="K141" t="str">
        <f t="shared" si="8"/>
        <v>ABOVE</v>
      </c>
      <c r="L141" t="str" cm="1">
        <f t="array" ref="L141">_xlfn.IFS(J141&gt;=50,"EXCELLENT",J141&gt;=40,"GOOD",J141&gt;=30,"AVERAGE",J141&lt;30,"POOR")</f>
        <v>EXCELLENT</v>
      </c>
      <c r="M141" t="b">
        <f t="shared" si="9"/>
        <v>0</v>
      </c>
      <c r="N141" t="str">
        <f t="shared" si="10"/>
        <v>YES</v>
      </c>
      <c r="O141" t="str">
        <f t="shared" si="11"/>
        <v>NO</v>
      </c>
      <c r="U141">
        <v>78937</v>
      </c>
    </row>
    <row r="142" spans="1:21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1">
        <v>42971</v>
      </c>
      <c r="H142">
        <v>24266</v>
      </c>
      <c r="I142" t="s">
        <v>13</v>
      </c>
      <c r="J142">
        <v>32</v>
      </c>
      <c r="K142" t="str">
        <f t="shared" si="8"/>
        <v>ABOVE</v>
      </c>
      <c r="L142" t="str" cm="1">
        <f t="array" ref="L142">_xlfn.IFS(J142&gt;=50,"EXCELLENT",J142&gt;=40,"GOOD",J142&gt;=30,"AVERAGE",J142&lt;30,"POOR")</f>
        <v>AVERAGE</v>
      </c>
      <c r="M142" t="b">
        <f t="shared" si="9"/>
        <v>0</v>
      </c>
      <c r="N142" t="str">
        <f t="shared" si="10"/>
        <v>YES</v>
      </c>
      <c r="O142" t="str">
        <f t="shared" si="11"/>
        <v>NO</v>
      </c>
      <c r="U142">
        <v>74925</v>
      </c>
    </row>
    <row r="143" spans="1:21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1">
        <v>45453</v>
      </c>
      <c r="H143">
        <v>34805</v>
      </c>
      <c r="I143" t="s">
        <v>13</v>
      </c>
      <c r="J143">
        <v>60</v>
      </c>
      <c r="K143" t="str">
        <f t="shared" si="8"/>
        <v>ABOVE</v>
      </c>
      <c r="L143" t="str" cm="1">
        <f t="array" ref="L143">_xlfn.IFS(J143&gt;=50,"EXCELLENT",J143&gt;=40,"GOOD",J143&gt;=30,"AVERAGE",J143&lt;30,"POOR")</f>
        <v>EXCELLENT</v>
      </c>
      <c r="M143" t="b">
        <f t="shared" si="9"/>
        <v>0</v>
      </c>
      <c r="N143" t="str">
        <f t="shared" si="10"/>
        <v>NO</v>
      </c>
      <c r="O143" t="str">
        <f t="shared" si="11"/>
        <v>NO</v>
      </c>
      <c r="U143">
        <v>58486</v>
      </c>
    </row>
    <row r="144" spans="1:21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1">
        <v>43915</v>
      </c>
      <c r="H144">
        <v>14122</v>
      </c>
      <c r="I144" t="s">
        <v>23</v>
      </c>
      <c r="J144">
        <v>30</v>
      </c>
      <c r="K144" t="str">
        <f t="shared" si="8"/>
        <v>ABOVE</v>
      </c>
      <c r="L144" t="str" cm="1">
        <f t="array" ref="L144">_xlfn.IFS(J144&gt;=50,"EXCELLENT",J144&gt;=40,"GOOD",J144&gt;=30,"AVERAGE",J144&lt;30,"POOR")</f>
        <v>AVERAGE</v>
      </c>
      <c r="M144" t="b">
        <f t="shared" si="9"/>
        <v>0</v>
      </c>
      <c r="N144" t="str">
        <f t="shared" si="10"/>
        <v>YES</v>
      </c>
      <c r="O144" t="str">
        <f t="shared" si="11"/>
        <v>NO</v>
      </c>
      <c r="U144">
        <v>64296</v>
      </c>
    </row>
    <row r="145" spans="1:21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1">
        <v>44363</v>
      </c>
      <c r="H145">
        <v>14152</v>
      </c>
      <c r="I145" t="s">
        <v>23</v>
      </c>
      <c r="J145">
        <v>20</v>
      </c>
      <c r="K145" t="str">
        <f t="shared" si="8"/>
        <v>BELOW</v>
      </c>
      <c r="L145" t="str" cm="1">
        <f t="array" ref="L145">_xlfn.IFS(J145&gt;=50,"EXCELLENT",J145&gt;=40,"GOOD",J145&gt;=30,"AVERAGE",J145&lt;30,"POOR")</f>
        <v>POOR</v>
      </c>
      <c r="M145" t="b">
        <f t="shared" si="9"/>
        <v>0</v>
      </c>
      <c r="N145" t="str">
        <f t="shared" si="10"/>
        <v>YES</v>
      </c>
      <c r="O145" t="str">
        <f t="shared" si="11"/>
        <v>NO</v>
      </c>
      <c r="U145">
        <v>45459</v>
      </c>
    </row>
    <row r="146" spans="1:21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1">
        <v>43943</v>
      </c>
      <c r="H146">
        <v>37173</v>
      </c>
      <c r="I146" t="s">
        <v>23</v>
      </c>
      <c r="J146">
        <v>42</v>
      </c>
      <c r="K146" t="str">
        <f t="shared" si="8"/>
        <v>BELOW</v>
      </c>
      <c r="L146" t="str" cm="1">
        <f t="array" ref="L146">_xlfn.IFS(J146&gt;=50,"EXCELLENT",J146&gt;=40,"GOOD",J146&gt;=30,"AVERAGE",J146&lt;30,"POOR")</f>
        <v>GOOD</v>
      </c>
      <c r="M146" t="b">
        <f t="shared" si="9"/>
        <v>0</v>
      </c>
      <c r="N146" t="str">
        <f t="shared" si="10"/>
        <v>YES</v>
      </c>
      <c r="O146" t="str">
        <f t="shared" si="11"/>
        <v>NO</v>
      </c>
      <c r="U146">
        <v>48643</v>
      </c>
    </row>
    <row r="147" spans="1:21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1">
        <v>43911</v>
      </c>
      <c r="H147">
        <v>11775</v>
      </c>
      <c r="I147" t="s">
        <v>21</v>
      </c>
      <c r="J147">
        <v>20</v>
      </c>
      <c r="K147" t="str">
        <f t="shared" si="8"/>
        <v>BELOW</v>
      </c>
      <c r="L147" t="str" cm="1">
        <f t="array" ref="L147">_xlfn.IFS(J147&gt;=50,"EXCELLENT",J147&gt;=40,"GOOD",J147&gt;=30,"AVERAGE",J147&lt;30,"POOR")</f>
        <v>POOR</v>
      </c>
      <c r="M147" t="b">
        <f t="shared" si="9"/>
        <v>0</v>
      </c>
      <c r="N147" t="str">
        <f t="shared" si="10"/>
        <v>YES</v>
      </c>
      <c r="O147" t="str">
        <f t="shared" si="11"/>
        <v>NO</v>
      </c>
      <c r="U147">
        <v>30655</v>
      </c>
    </row>
    <row r="148" spans="1:21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1">
        <v>44766</v>
      </c>
      <c r="H148">
        <v>34271</v>
      </c>
      <c r="I148" t="s">
        <v>21</v>
      </c>
      <c r="J148">
        <v>53</v>
      </c>
      <c r="K148" t="str">
        <f t="shared" si="8"/>
        <v>BELOW</v>
      </c>
      <c r="L148" t="str" cm="1">
        <f t="array" ref="L148">_xlfn.IFS(J148&gt;=50,"EXCELLENT",J148&gt;=40,"GOOD",J148&gt;=30,"AVERAGE",J148&lt;30,"POOR")</f>
        <v>EXCELLENT</v>
      </c>
      <c r="M148" t="b">
        <f t="shared" si="9"/>
        <v>0</v>
      </c>
      <c r="N148" t="str">
        <f t="shared" si="10"/>
        <v>NO</v>
      </c>
      <c r="O148" t="str">
        <f t="shared" si="11"/>
        <v>YES</v>
      </c>
      <c r="U148">
        <v>40055</v>
      </c>
    </row>
    <row r="149" spans="1:21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1">
        <v>41882</v>
      </c>
      <c r="H149">
        <v>27635</v>
      </c>
      <c r="I149" t="s">
        <v>18</v>
      </c>
      <c r="J149">
        <v>38</v>
      </c>
      <c r="K149" t="str">
        <f t="shared" si="8"/>
        <v>ABOVE</v>
      </c>
      <c r="L149" t="str" cm="1">
        <f t="array" ref="L149">_xlfn.IFS(J149&gt;=50,"EXCELLENT",J149&gt;=40,"GOOD",J149&gt;=30,"AVERAGE",J149&lt;30,"POOR")</f>
        <v>AVERAGE</v>
      </c>
      <c r="M149" t="b">
        <f t="shared" si="9"/>
        <v>0</v>
      </c>
      <c r="N149" t="str">
        <f t="shared" si="10"/>
        <v>YES</v>
      </c>
      <c r="O149" t="str">
        <f t="shared" si="11"/>
        <v>NO</v>
      </c>
      <c r="U149">
        <v>61996</v>
      </c>
    </row>
    <row r="150" spans="1:21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1">
        <v>42862</v>
      </c>
      <c r="H150">
        <v>26800</v>
      </c>
      <c r="I150" t="s">
        <v>23</v>
      </c>
      <c r="J150">
        <v>57</v>
      </c>
      <c r="K150" t="str">
        <f t="shared" si="8"/>
        <v>ABOVE</v>
      </c>
      <c r="L150" t="str" cm="1">
        <f t="array" ref="L150">_xlfn.IFS(J150&gt;=50,"EXCELLENT",J150&gt;=40,"GOOD",J150&gt;=30,"AVERAGE",J150&lt;30,"POOR")</f>
        <v>EXCELLENT</v>
      </c>
      <c r="M150" t="b">
        <f t="shared" si="9"/>
        <v>0</v>
      </c>
      <c r="N150" t="str">
        <f t="shared" si="10"/>
        <v>YES</v>
      </c>
      <c r="O150" t="str">
        <f t="shared" si="11"/>
        <v>NO</v>
      </c>
      <c r="U150">
        <v>74165</v>
      </c>
    </row>
    <row r="151" spans="1:21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1">
        <v>44077</v>
      </c>
      <c r="H151">
        <v>16156</v>
      </c>
      <c r="I151" t="s">
        <v>21</v>
      </c>
      <c r="J151">
        <v>52</v>
      </c>
      <c r="K151" t="str">
        <f t="shared" si="8"/>
        <v>ABOVE</v>
      </c>
      <c r="L151" t="str" cm="1">
        <f t="array" ref="L151">_xlfn.IFS(J151&gt;=50,"EXCELLENT",J151&gt;=40,"GOOD",J151&gt;=30,"AVERAGE",J151&lt;30,"POOR")</f>
        <v>EXCELLENT</v>
      </c>
      <c r="M151" t="b">
        <f t="shared" si="9"/>
        <v>0</v>
      </c>
      <c r="N151" t="str">
        <f t="shared" si="10"/>
        <v>YES</v>
      </c>
      <c r="O151" t="str">
        <f t="shared" si="11"/>
        <v>NO</v>
      </c>
      <c r="U151">
        <v>70831</v>
      </c>
    </row>
    <row r="152" spans="1:21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1">
        <v>45159</v>
      </c>
      <c r="H152">
        <v>10425</v>
      </c>
      <c r="I152" t="s">
        <v>13</v>
      </c>
      <c r="J152">
        <v>22</v>
      </c>
      <c r="K152" t="str">
        <f t="shared" si="8"/>
        <v>ABOVE</v>
      </c>
      <c r="L152" t="str" cm="1">
        <f t="array" ref="L152">_xlfn.IFS(J152&gt;=50,"EXCELLENT",J152&gt;=40,"GOOD",J152&gt;=30,"AVERAGE",J152&lt;30,"POOR")</f>
        <v>POOR</v>
      </c>
      <c r="M152" t="b">
        <f t="shared" si="9"/>
        <v>0</v>
      </c>
      <c r="N152" t="str">
        <f t="shared" si="10"/>
        <v>YES</v>
      </c>
      <c r="O152" t="str">
        <f t="shared" si="11"/>
        <v>YES</v>
      </c>
      <c r="U152">
        <v>64877</v>
      </c>
    </row>
    <row r="153" spans="1:21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1">
        <v>43514</v>
      </c>
      <c r="H153">
        <v>32750</v>
      </c>
      <c r="I153" t="s">
        <v>18</v>
      </c>
      <c r="J153">
        <v>57</v>
      </c>
      <c r="K153" t="str">
        <f t="shared" si="8"/>
        <v>ABOVE</v>
      </c>
      <c r="L153" t="str" cm="1">
        <f t="array" ref="L153">_xlfn.IFS(J153&gt;=50,"EXCELLENT",J153&gt;=40,"GOOD",J153&gt;=30,"AVERAGE",J153&lt;30,"POOR")</f>
        <v>EXCELLENT</v>
      </c>
      <c r="M153" t="b">
        <f t="shared" si="9"/>
        <v>0</v>
      </c>
      <c r="N153" t="str">
        <f t="shared" si="10"/>
        <v>YES</v>
      </c>
      <c r="O153" t="str">
        <f t="shared" si="11"/>
        <v>NO</v>
      </c>
      <c r="U153">
        <v>68905</v>
      </c>
    </row>
    <row r="154" spans="1:21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1">
        <v>43673</v>
      </c>
      <c r="H154">
        <v>21569</v>
      </c>
      <c r="I154" t="s">
        <v>21</v>
      </c>
      <c r="J154">
        <v>47</v>
      </c>
      <c r="K154" t="str">
        <f t="shared" si="8"/>
        <v>ABOVE</v>
      </c>
      <c r="L154" t="str" cm="1">
        <f t="array" ref="L154">_xlfn.IFS(J154&gt;=50,"EXCELLENT",J154&gt;=40,"GOOD",J154&gt;=30,"AVERAGE",J154&lt;30,"POOR")</f>
        <v>GOOD</v>
      </c>
      <c r="M154" t="b">
        <f t="shared" si="9"/>
        <v>0</v>
      </c>
      <c r="N154" t="str">
        <f t="shared" si="10"/>
        <v>YES</v>
      </c>
      <c r="O154" t="str">
        <f t="shared" si="11"/>
        <v>NO</v>
      </c>
      <c r="U154">
        <v>61268</v>
      </c>
    </row>
    <row r="155" spans="1:21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1">
        <v>41843</v>
      </c>
      <c r="H155">
        <v>18063</v>
      </c>
      <c r="I155" t="s">
        <v>23</v>
      </c>
      <c r="J155">
        <v>30</v>
      </c>
      <c r="K155" t="str">
        <f t="shared" si="8"/>
        <v>BELOW</v>
      </c>
      <c r="L155" t="str" cm="1">
        <f t="array" ref="L155">_xlfn.IFS(J155&gt;=50,"EXCELLENT",J155&gt;=40,"GOOD",J155&gt;=30,"AVERAGE",J155&lt;30,"POOR")</f>
        <v>AVERAGE</v>
      </c>
      <c r="M155" t="b">
        <f t="shared" si="9"/>
        <v>0</v>
      </c>
      <c r="N155" t="str">
        <f t="shared" si="10"/>
        <v>NO</v>
      </c>
      <c r="O155" t="str">
        <f t="shared" si="11"/>
        <v>NO</v>
      </c>
      <c r="U155">
        <v>45143</v>
      </c>
    </row>
    <row r="156" spans="1:21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1">
        <v>44834</v>
      </c>
      <c r="H156">
        <v>34507</v>
      </c>
      <c r="I156" t="s">
        <v>13</v>
      </c>
      <c r="J156">
        <v>22</v>
      </c>
      <c r="K156" t="str">
        <f t="shared" si="8"/>
        <v>ABOVE</v>
      </c>
      <c r="L156" t="str" cm="1">
        <f t="array" ref="L156">_xlfn.IFS(J156&gt;=50,"EXCELLENT",J156&gt;=40,"GOOD",J156&gt;=30,"AVERAGE",J156&lt;30,"POOR")</f>
        <v>POOR</v>
      </c>
      <c r="M156" t="b">
        <f t="shared" si="9"/>
        <v>0</v>
      </c>
      <c r="N156" t="str">
        <f t="shared" si="10"/>
        <v>YES</v>
      </c>
      <c r="O156" t="str">
        <f t="shared" si="11"/>
        <v>YES</v>
      </c>
      <c r="U156">
        <v>64181</v>
      </c>
    </row>
    <row r="157" spans="1:21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1">
        <v>42085</v>
      </c>
      <c r="H157">
        <v>38150</v>
      </c>
      <c r="I157" t="s">
        <v>13</v>
      </c>
      <c r="J157">
        <v>42</v>
      </c>
      <c r="K157" t="str">
        <f t="shared" si="8"/>
        <v>ABOVE</v>
      </c>
      <c r="L157" t="str" cm="1">
        <f t="array" ref="L157">_xlfn.IFS(J157&gt;=50,"EXCELLENT",J157&gt;=40,"GOOD",J157&gt;=30,"AVERAGE",J157&lt;30,"POOR")</f>
        <v>GOOD</v>
      </c>
      <c r="M157" t="b">
        <f t="shared" si="9"/>
        <v>0</v>
      </c>
      <c r="N157" t="str">
        <f t="shared" si="10"/>
        <v>YES</v>
      </c>
      <c r="O157" t="str">
        <f t="shared" si="11"/>
        <v>NO</v>
      </c>
      <c r="U157">
        <v>58898</v>
      </c>
    </row>
    <row r="158" spans="1:21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1">
        <v>42113</v>
      </c>
      <c r="H158">
        <v>39106</v>
      </c>
      <c r="I158" t="s">
        <v>21</v>
      </c>
      <c r="J158">
        <v>49</v>
      </c>
      <c r="K158" t="str">
        <f t="shared" si="8"/>
        <v>ABOVE</v>
      </c>
      <c r="L158" t="str" cm="1">
        <f t="array" ref="L158">_xlfn.IFS(J158&gt;=50,"EXCELLENT",J158&gt;=40,"GOOD",J158&gt;=30,"AVERAGE",J158&lt;30,"POOR")</f>
        <v>GOOD</v>
      </c>
      <c r="M158" t="b">
        <f t="shared" si="9"/>
        <v>0</v>
      </c>
      <c r="N158" t="str">
        <f t="shared" si="10"/>
        <v>YES</v>
      </c>
      <c r="O158" t="str">
        <f t="shared" si="11"/>
        <v>NO</v>
      </c>
      <c r="U158">
        <v>67654</v>
      </c>
    </row>
    <row r="159" spans="1:21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1">
        <v>41986</v>
      </c>
      <c r="H159">
        <v>37379</v>
      </c>
      <c r="I159" t="s">
        <v>21</v>
      </c>
      <c r="J159">
        <v>59</v>
      </c>
      <c r="K159" t="str">
        <f t="shared" si="8"/>
        <v>ABOVE</v>
      </c>
      <c r="L159" t="str" cm="1">
        <f t="array" ref="L159">_xlfn.IFS(J159&gt;=50,"EXCELLENT",J159&gt;=40,"GOOD",J159&gt;=30,"AVERAGE",J159&lt;30,"POOR")</f>
        <v>EXCELLENT</v>
      </c>
      <c r="M159" t="b">
        <f t="shared" si="9"/>
        <v>0</v>
      </c>
      <c r="N159" t="str">
        <f t="shared" si="10"/>
        <v>YES</v>
      </c>
      <c r="O159" t="str">
        <f t="shared" si="11"/>
        <v>YES</v>
      </c>
      <c r="U159">
        <v>60860</v>
      </c>
    </row>
    <row r="160" spans="1:21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1">
        <v>44679</v>
      </c>
      <c r="H160">
        <v>24748</v>
      </c>
      <c r="I160" t="s">
        <v>23</v>
      </c>
      <c r="J160">
        <v>60</v>
      </c>
      <c r="K160" t="str">
        <f t="shared" si="8"/>
        <v>ABOVE</v>
      </c>
      <c r="L160" t="str" cm="1">
        <f t="array" ref="L160">_xlfn.IFS(J160&gt;=50,"EXCELLENT",J160&gt;=40,"GOOD",J160&gt;=30,"AVERAGE",J160&lt;30,"POOR")</f>
        <v>EXCELLENT</v>
      </c>
      <c r="M160" t="b">
        <f t="shared" si="9"/>
        <v>0</v>
      </c>
      <c r="N160" t="str">
        <f t="shared" si="10"/>
        <v>YES</v>
      </c>
      <c r="O160" t="str">
        <f t="shared" si="11"/>
        <v>NO</v>
      </c>
      <c r="U160">
        <v>61305</v>
      </c>
    </row>
    <row r="161" spans="1:21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1">
        <v>42842</v>
      </c>
      <c r="H161">
        <v>13558</v>
      </c>
      <c r="I161" t="s">
        <v>21</v>
      </c>
      <c r="J161">
        <v>50</v>
      </c>
      <c r="K161" t="str">
        <f t="shared" si="8"/>
        <v>ABOVE</v>
      </c>
      <c r="L161" t="str" cm="1">
        <f t="array" ref="L161">_xlfn.IFS(J161&gt;=50,"EXCELLENT",J161&gt;=40,"GOOD",J161&gt;=30,"AVERAGE",J161&lt;30,"POOR")</f>
        <v>EXCELLENT</v>
      </c>
      <c r="M161" t="b">
        <f t="shared" si="9"/>
        <v>0</v>
      </c>
      <c r="N161" t="str">
        <f t="shared" si="10"/>
        <v>YES</v>
      </c>
      <c r="O161" t="str">
        <f t="shared" si="11"/>
        <v>NO</v>
      </c>
      <c r="U161">
        <v>65012</v>
      </c>
    </row>
    <row r="162" spans="1:21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1">
        <v>44753</v>
      </c>
      <c r="H162">
        <v>14394</v>
      </c>
      <c r="I162" t="s">
        <v>18</v>
      </c>
      <c r="J162">
        <v>45</v>
      </c>
      <c r="K162" t="str">
        <f t="shared" si="8"/>
        <v>ABOVE</v>
      </c>
      <c r="L162" t="str" cm="1">
        <f t="array" ref="L162">_xlfn.IFS(J162&gt;=50,"EXCELLENT",J162&gt;=40,"GOOD",J162&gt;=30,"AVERAGE",J162&lt;30,"POOR")</f>
        <v>GOOD</v>
      </c>
      <c r="M162" t="b">
        <f t="shared" si="9"/>
        <v>0</v>
      </c>
      <c r="N162" t="str">
        <f t="shared" si="10"/>
        <v>YES</v>
      </c>
      <c r="O162" t="str">
        <f t="shared" si="11"/>
        <v>NO</v>
      </c>
      <c r="U162">
        <v>77402</v>
      </c>
    </row>
    <row r="163" spans="1:21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1">
        <v>44043</v>
      </c>
      <c r="H163">
        <v>23493</v>
      </c>
      <c r="I163" t="s">
        <v>13</v>
      </c>
      <c r="J163">
        <v>48</v>
      </c>
      <c r="K163" t="str">
        <f t="shared" si="8"/>
        <v>BELOW</v>
      </c>
      <c r="L163" t="str" cm="1">
        <f t="array" ref="L163">_xlfn.IFS(J163&gt;=50,"EXCELLENT",J163&gt;=40,"GOOD",J163&gt;=30,"AVERAGE",J163&lt;30,"POOR")</f>
        <v>GOOD</v>
      </c>
      <c r="M163" t="b">
        <f t="shared" si="9"/>
        <v>0</v>
      </c>
      <c r="N163" t="str">
        <f t="shared" si="10"/>
        <v>NO</v>
      </c>
      <c r="O163" t="str">
        <f t="shared" si="11"/>
        <v>YES</v>
      </c>
      <c r="U163">
        <v>48827</v>
      </c>
    </row>
    <row r="164" spans="1:21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1">
        <v>43958</v>
      </c>
      <c r="H164">
        <v>32807</v>
      </c>
      <c r="I164" t="s">
        <v>21</v>
      </c>
      <c r="J164">
        <v>56</v>
      </c>
      <c r="K164" t="str">
        <f t="shared" si="8"/>
        <v>BELOW</v>
      </c>
      <c r="L164" t="str" cm="1">
        <f t="array" ref="L164">_xlfn.IFS(J164&gt;=50,"EXCELLENT",J164&gt;=40,"GOOD",J164&gt;=30,"AVERAGE",J164&lt;30,"POOR")</f>
        <v>EXCELLENT</v>
      </c>
      <c r="M164" t="b">
        <f t="shared" si="9"/>
        <v>0</v>
      </c>
      <c r="N164" t="str">
        <f t="shared" si="10"/>
        <v>NO</v>
      </c>
      <c r="O164" t="str">
        <f t="shared" si="11"/>
        <v>YES</v>
      </c>
      <c r="U164">
        <v>39475</v>
      </c>
    </row>
    <row r="165" spans="1:21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1">
        <v>45098</v>
      </c>
      <c r="H165">
        <v>39643</v>
      </c>
      <c r="I165" t="s">
        <v>18</v>
      </c>
      <c r="J165">
        <v>20</v>
      </c>
      <c r="K165" t="str">
        <f t="shared" si="8"/>
        <v>BELOW</v>
      </c>
      <c r="L165" t="str" cm="1">
        <f t="array" ref="L165">_xlfn.IFS(J165&gt;=50,"EXCELLENT",J165&gt;=40,"GOOD",J165&gt;=30,"AVERAGE",J165&lt;30,"POOR")</f>
        <v>POOR</v>
      </c>
      <c r="M165" t="b">
        <f t="shared" si="9"/>
        <v>0</v>
      </c>
      <c r="N165" t="str">
        <f t="shared" si="10"/>
        <v>YES</v>
      </c>
      <c r="O165" t="str">
        <f t="shared" si="11"/>
        <v>NO</v>
      </c>
      <c r="U165">
        <v>33511</v>
      </c>
    </row>
    <row r="166" spans="1:21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1">
        <v>43234</v>
      </c>
      <c r="H166">
        <v>18370</v>
      </c>
      <c r="I166" t="s">
        <v>23</v>
      </c>
      <c r="J166">
        <v>31</v>
      </c>
      <c r="K166" t="str">
        <f t="shared" si="8"/>
        <v>ABOVE</v>
      </c>
      <c r="L166" t="str" cm="1">
        <f t="array" ref="L166">_xlfn.IFS(J166&gt;=50,"EXCELLENT",J166&gt;=40,"GOOD",J166&gt;=30,"AVERAGE",J166&lt;30,"POOR")</f>
        <v>AVERAGE</v>
      </c>
      <c r="M166" t="b">
        <f t="shared" si="9"/>
        <v>0</v>
      </c>
      <c r="N166" t="str">
        <f t="shared" si="10"/>
        <v>NO</v>
      </c>
      <c r="O166" t="str">
        <f t="shared" si="11"/>
        <v>NO</v>
      </c>
      <c r="U166">
        <v>53198</v>
      </c>
    </row>
    <row r="167" spans="1:21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1">
        <v>45483</v>
      </c>
      <c r="H167">
        <v>20000</v>
      </c>
      <c r="I167" t="s">
        <v>18</v>
      </c>
      <c r="J167">
        <v>38</v>
      </c>
      <c r="K167" t="str">
        <f t="shared" si="8"/>
        <v>ABOVE</v>
      </c>
      <c r="L167" t="str" cm="1">
        <f t="array" ref="L167">_xlfn.IFS(J167&gt;=50,"EXCELLENT",J167&gt;=40,"GOOD",J167&gt;=30,"AVERAGE",J167&lt;30,"POOR")</f>
        <v>AVERAGE</v>
      </c>
      <c r="M167" t="b">
        <f t="shared" si="9"/>
        <v>0</v>
      </c>
      <c r="N167" t="str">
        <f t="shared" si="10"/>
        <v>YES</v>
      </c>
      <c r="O167" t="str">
        <f t="shared" si="11"/>
        <v>NO</v>
      </c>
      <c r="U167">
        <v>78013</v>
      </c>
    </row>
    <row r="168" spans="1:21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1">
        <v>43715</v>
      </c>
      <c r="H168">
        <v>35960</v>
      </c>
      <c r="I168" t="s">
        <v>23</v>
      </c>
      <c r="J168">
        <v>39</v>
      </c>
      <c r="K168" t="str">
        <f t="shared" si="8"/>
        <v>ABOVE</v>
      </c>
      <c r="L168" t="str" cm="1">
        <f t="array" ref="L168">_xlfn.IFS(J168&gt;=50,"EXCELLENT",J168&gt;=40,"GOOD",J168&gt;=30,"AVERAGE",J168&lt;30,"POOR")</f>
        <v>AVERAGE</v>
      </c>
      <c r="M168" t="b">
        <f t="shared" si="9"/>
        <v>0</v>
      </c>
      <c r="N168" t="str">
        <f t="shared" si="10"/>
        <v>YES</v>
      </c>
      <c r="O168" t="str">
        <f t="shared" si="11"/>
        <v>NO</v>
      </c>
      <c r="U168">
        <v>58229</v>
      </c>
    </row>
    <row r="169" spans="1:21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1">
        <v>42392</v>
      </c>
      <c r="H169">
        <v>31341</v>
      </c>
      <c r="I169" t="s">
        <v>21</v>
      </c>
      <c r="J169">
        <v>36</v>
      </c>
      <c r="K169" t="str">
        <f t="shared" si="8"/>
        <v>BELOW</v>
      </c>
      <c r="L169" t="str" cm="1">
        <f t="array" ref="L169">_xlfn.IFS(J169&gt;=50,"EXCELLENT",J169&gt;=40,"GOOD",J169&gt;=30,"AVERAGE",J169&lt;30,"POOR")</f>
        <v>AVERAGE</v>
      </c>
      <c r="M169" t="b">
        <f t="shared" si="9"/>
        <v>1</v>
      </c>
      <c r="N169" t="str">
        <f t="shared" si="10"/>
        <v>NO</v>
      </c>
      <c r="O169" t="str">
        <f t="shared" si="11"/>
        <v>NO</v>
      </c>
      <c r="U169">
        <v>43487</v>
      </c>
    </row>
    <row r="170" spans="1:21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1">
        <v>42872</v>
      </c>
      <c r="H170">
        <v>13992</v>
      </c>
      <c r="I170" t="s">
        <v>13</v>
      </c>
      <c r="J170">
        <v>42</v>
      </c>
      <c r="K170" t="str">
        <f t="shared" si="8"/>
        <v>ABOVE</v>
      </c>
      <c r="L170" t="str" cm="1">
        <f t="array" ref="L170">_xlfn.IFS(J170&gt;=50,"EXCELLENT",J170&gt;=40,"GOOD",J170&gt;=30,"AVERAGE",J170&lt;30,"POOR")</f>
        <v>GOOD</v>
      </c>
      <c r="M170" t="b">
        <f t="shared" si="9"/>
        <v>0</v>
      </c>
      <c r="N170" t="str">
        <f t="shared" si="10"/>
        <v>YES</v>
      </c>
      <c r="O170" t="str">
        <f t="shared" si="11"/>
        <v>NO</v>
      </c>
      <c r="U170">
        <v>66075</v>
      </c>
    </row>
    <row r="171" spans="1:21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1">
        <v>42623</v>
      </c>
      <c r="H171">
        <v>36286</v>
      </c>
      <c r="I171" t="s">
        <v>18</v>
      </c>
      <c r="J171">
        <v>35</v>
      </c>
      <c r="K171" t="str">
        <f t="shared" si="8"/>
        <v>ABOVE</v>
      </c>
      <c r="L171" t="str" cm="1">
        <f t="array" ref="L171">_xlfn.IFS(J171&gt;=50,"EXCELLENT",J171&gt;=40,"GOOD",J171&gt;=30,"AVERAGE",J171&lt;30,"POOR")</f>
        <v>AVERAGE</v>
      </c>
      <c r="M171" t="b">
        <f t="shared" si="9"/>
        <v>0</v>
      </c>
      <c r="N171" t="str">
        <f t="shared" si="10"/>
        <v>YES</v>
      </c>
      <c r="O171" t="str">
        <f t="shared" si="11"/>
        <v>NO</v>
      </c>
      <c r="U171">
        <v>75366</v>
      </c>
    </row>
    <row r="172" spans="1:21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1">
        <v>43661</v>
      </c>
      <c r="H172">
        <v>39466</v>
      </c>
      <c r="I172" t="s">
        <v>21</v>
      </c>
      <c r="J172">
        <v>40</v>
      </c>
      <c r="K172" t="str">
        <f t="shared" si="8"/>
        <v>BELOW</v>
      </c>
      <c r="L172" t="str" cm="1">
        <f t="array" ref="L172">_xlfn.IFS(J172&gt;=50,"EXCELLENT",J172&gt;=40,"GOOD",J172&gt;=30,"AVERAGE",J172&lt;30,"POOR")</f>
        <v>GOOD</v>
      </c>
      <c r="M172" t="b">
        <f t="shared" si="9"/>
        <v>0</v>
      </c>
      <c r="N172" t="str">
        <f t="shared" si="10"/>
        <v>NO</v>
      </c>
      <c r="O172" t="str">
        <f t="shared" si="11"/>
        <v>NO</v>
      </c>
      <c r="U172">
        <v>39006</v>
      </c>
    </row>
    <row r="173" spans="1:21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1">
        <v>45187</v>
      </c>
      <c r="H173">
        <v>10283</v>
      </c>
      <c r="I173" t="s">
        <v>13</v>
      </c>
      <c r="J173">
        <v>27</v>
      </c>
      <c r="K173" t="str">
        <f t="shared" si="8"/>
        <v>ABOVE</v>
      </c>
      <c r="L173" t="str" cm="1">
        <f t="array" ref="L173">_xlfn.IFS(J173&gt;=50,"EXCELLENT",J173&gt;=40,"GOOD",J173&gt;=30,"AVERAGE",J173&lt;30,"POOR")</f>
        <v>POOR</v>
      </c>
      <c r="M173" t="b">
        <f t="shared" si="9"/>
        <v>0</v>
      </c>
      <c r="N173" t="str">
        <f t="shared" si="10"/>
        <v>NO</v>
      </c>
      <c r="O173" t="str">
        <f t="shared" si="11"/>
        <v>YES</v>
      </c>
      <c r="U173">
        <v>51182</v>
      </c>
    </row>
    <row r="174" spans="1:21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1">
        <v>42291</v>
      </c>
      <c r="H174">
        <v>36781</v>
      </c>
      <c r="I174" t="s">
        <v>21</v>
      </c>
      <c r="J174">
        <v>40</v>
      </c>
      <c r="K174" t="str">
        <f t="shared" si="8"/>
        <v>ABOVE</v>
      </c>
      <c r="L174" t="str" cm="1">
        <f t="array" ref="L174">_xlfn.IFS(J174&gt;=50,"EXCELLENT",J174&gt;=40,"GOOD",J174&gt;=30,"AVERAGE",J174&lt;30,"POOR")</f>
        <v>GOOD</v>
      </c>
      <c r="M174" t="b">
        <f t="shared" si="9"/>
        <v>0</v>
      </c>
      <c r="N174" t="str">
        <f t="shared" si="10"/>
        <v>YES</v>
      </c>
      <c r="O174" t="str">
        <f t="shared" si="11"/>
        <v>NO</v>
      </c>
      <c r="U174">
        <v>67044</v>
      </c>
    </row>
    <row r="175" spans="1:21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1">
        <v>44383</v>
      </c>
      <c r="H175">
        <v>35393</v>
      </c>
      <c r="I175" t="s">
        <v>21</v>
      </c>
      <c r="J175">
        <v>34</v>
      </c>
      <c r="K175" t="str">
        <f t="shared" si="8"/>
        <v>ABOVE</v>
      </c>
      <c r="L175" t="str" cm="1">
        <f t="array" ref="L175">_xlfn.IFS(J175&gt;=50,"EXCELLENT",J175&gt;=40,"GOOD",J175&gt;=30,"AVERAGE",J175&lt;30,"POOR")</f>
        <v>AVERAGE</v>
      </c>
      <c r="M175" t="b">
        <f t="shared" si="9"/>
        <v>0</v>
      </c>
      <c r="N175" t="str">
        <f t="shared" si="10"/>
        <v>YES</v>
      </c>
      <c r="O175" t="str">
        <f t="shared" si="11"/>
        <v>YES</v>
      </c>
      <c r="U175">
        <v>64841</v>
      </c>
    </row>
    <row r="176" spans="1:21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1">
        <v>44384</v>
      </c>
      <c r="H176">
        <v>10726</v>
      </c>
      <c r="I176" t="s">
        <v>18</v>
      </c>
      <c r="J176">
        <v>58</v>
      </c>
      <c r="K176" t="str">
        <f t="shared" si="8"/>
        <v>ABOVE</v>
      </c>
      <c r="L176" t="str" cm="1">
        <f t="array" ref="L176">_xlfn.IFS(J176&gt;=50,"EXCELLENT",J176&gt;=40,"GOOD",J176&gt;=30,"AVERAGE",J176&lt;30,"POOR")</f>
        <v>EXCELLENT</v>
      </c>
      <c r="M176" t="b">
        <f t="shared" si="9"/>
        <v>0</v>
      </c>
      <c r="N176" t="str">
        <f t="shared" si="10"/>
        <v>YES</v>
      </c>
      <c r="O176" t="str">
        <f t="shared" si="11"/>
        <v>NO</v>
      </c>
      <c r="U176">
        <v>72477</v>
      </c>
    </row>
    <row r="177" spans="1:21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1">
        <v>45052</v>
      </c>
      <c r="H177">
        <v>22612</v>
      </c>
      <c r="I177" t="s">
        <v>21</v>
      </c>
      <c r="J177">
        <v>25</v>
      </c>
      <c r="K177" t="str">
        <f t="shared" si="8"/>
        <v>BELOW</v>
      </c>
      <c r="L177" t="str" cm="1">
        <f t="array" ref="L177">_xlfn.IFS(J177&gt;=50,"EXCELLENT",J177&gt;=40,"GOOD",J177&gt;=30,"AVERAGE",J177&lt;30,"POOR")</f>
        <v>POOR</v>
      </c>
      <c r="M177" t="b">
        <f t="shared" si="9"/>
        <v>0</v>
      </c>
      <c r="N177" t="str">
        <f t="shared" si="10"/>
        <v>NO</v>
      </c>
      <c r="O177" t="str">
        <f t="shared" si="11"/>
        <v>NO</v>
      </c>
      <c r="U177">
        <v>35473</v>
      </c>
    </row>
    <row r="178" spans="1:21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1">
        <v>42437</v>
      </c>
      <c r="H178">
        <v>17614</v>
      </c>
      <c r="I178" t="s">
        <v>23</v>
      </c>
      <c r="J178">
        <v>52</v>
      </c>
      <c r="K178" t="str">
        <f t="shared" si="8"/>
        <v>BELOW</v>
      </c>
      <c r="L178" t="str" cm="1">
        <f t="array" ref="L178">_xlfn.IFS(J178&gt;=50,"EXCELLENT",J178&gt;=40,"GOOD",J178&gt;=30,"AVERAGE",J178&lt;30,"POOR")</f>
        <v>EXCELLENT</v>
      </c>
      <c r="M178" t="b">
        <f t="shared" si="9"/>
        <v>0</v>
      </c>
      <c r="N178" t="str">
        <f t="shared" si="10"/>
        <v>NO</v>
      </c>
      <c r="O178" t="str">
        <f t="shared" si="11"/>
        <v>NO</v>
      </c>
      <c r="U178">
        <v>35951</v>
      </c>
    </row>
    <row r="179" spans="1:21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1">
        <v>43945</v>
      </c>
      <c r="H179">
        <v>12888</v>
      </c>
      <c r="I179" t="s">
        <v>21</v>
      </c>
      <c r="J179">
        <v>25</v>
      </c>
      <c r="K179" t="str">
        <f t="shared" si="8"/>
        <v>BELOW</v>
      </c>
      <c r="L179" t="str" cm="1">
        <f t="array" ref="L179">_xlfn.IFS(J179&gt;=50,"EXCELLENT",J179&gt;=40,"GOOD",J179&gt;=30,"AVERAGE",J179&lt;30,"POOR")</f>
        <v>POOR</v>
      </c>
      <c r="M179" t="b">
        <f t="shared" si="9"/>
        <v>0</v>
      </c>
      <c r="N179" t="str">
        <f t="shared" si="10"/>
        <v>NO</v>
      </c>
      <c r="O179" t="str">
        <f t="shared" si="11"/>
        <v>YES</v>
      </c>
      <c r="U179">
        <v>44599</v>
      </c>
    </row>
    <row r="180" spans="1:21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1">
        <v>44036</v>
      </c>
      <c r="H180">
        <v>33112</v>
      </c>
      <c r="I180" t="s">
        <v>23</v>
      </c>
      <c r="J180">
        <v>54</v>
      </c>
      <c r="K180" t="str">
        <f t="shared" si="8"/>
        <v>BELOW</v>
      </c>
      <c r="L180" t="str" cm="1">
        <f t="array" ref="L180">_xlfn.IFS(J180&gt;=50,"EXCELLENT",J180&gt;=40,"GOOD",J180&gt;=30,"AVERAGE",J180&lt;30,"POOR")</f>
        <v>EXCELLENT</v>
      </c>
      <c r="M180" t="b">
        <f t="shared" si="9"/>
        <v>0</v>
      </c>
      <c r="N180" t="str">
        <f t="shared" si="10"/>
        <v>NO</v>
      </c>
      <c r="O180" t="str">
        <f t="shared" si="11"/>
        <v>NO</v>
      </c>
      <c r="U180">
        <v>34957</v>
      </c>
    </row>
    <row r="181" spans="1:21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1">
        <v>44090</v>
      </c>
      <c r="H181">
        <v>20838</v>
      </c>
      <c r="I181" t="s">
        <v>23</v>
      </c>
      <c r="J181">
        <v>45</v>
      </c>
      <c r="K181" t="str">
        <f t="shared" si="8"/>
        <v>BELOW</v>
      </c>
      <c r="L181" t="str" cm="1">
        <f t="array" ref="L181">_xlfn.IFS(J181&gt;=50,"EXCELLENT",J181&gt;=40,"GOOD",J181&gt;=30,"AVERAGE",J181&lt;30,"POOR")</f>
        <v>GOOD</v>
      </c>
      <c r="M181" t="b">
        <f t="shared" si="9"/>
        <v>0</v>
      </c>
      <c r="N181" t="str">
        <f t="shared" si="10"/>
        <v>NO</v>
      </c>
      <c r="O181" t="str">
        <f t="shared" si="11"/>
        <v>NO</v>
      </c>
      <c r="U181">
        <v>42559</v>
      </c>
    </row>
    <row r="182" spans="1:21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1">
        <v>42913</v>
      </c>
      <c r="H182">
        <v>18735</v>
      </c>
      <c r="I182" t="s">
        <v>18</v>
      </c>
      <c r="J182">
        <v>46</v>
      </c>
      <c r="K182" t="str">
        <f t="shared" si="8"/>
        <v>ABOVE</v>
      </c>
      <c r="L182" t="str" cm="1">
        <f t="array" ref="L182">_xlfn.IFS(J182&gt;=50,"EXCELLENT",J182&gt;=40,"GOOD",J182&gt;=30,"AVERAGE",J182&lt;30,"POOR")</f>
        <v>GOOD</v>
      </c>
      <c r="M182" t="b">
        <f t="shared" si="9"/>
        <v>0</v>
      </c>
      <c r="N182" t="str">
        <f t="shared" si="10"/>
        <v>YES</v>
      </c>
      <c r="O182" t="str">
        <f t="shared" si="11"/>
        <v>NO</v>
      </c>
      <c r="U182">
        <v>56023</v>
      </c>
    </row>
    <row r="183" spans="1:21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1">
        <v>43247</v>
      </c>
      <c r="H183">
        <v>39503</v>
      </c>
      <c r="I183" t="s">
        <v>13</v>
      </c>
      <c r="J183">
        <v>27</v>
      </c>
      <c r="K183" t="str">
        <f t="shared" si="8"/>
        <v>BELOW</v>
      </c>
      <c r="L183" t="str" cm="1">
        <f t="array" ref="L183">_xlfn.IFS(J183&gt;=50,"EXCELLENT",J183&gt;=40,"GOOD",J183&gt;=30,"AVERAGE",J183&lt;30,"POOR")</f>
        <v>POOR</v>
      </c>
      <c r="M183" t="b">
        <f t="shared" si="9"/>
        <v>0</v>
      </c>
      <c r="N183" t="str">
        <f t="shared" si="10"/>
        <v>YES</v>
      </c>
      <c r="O183" t="str">
        <f t="shared" si="11"/>
        <v>NO</v>
      </c>
      <c r="U183">
        <v>44123</v>
      </c>
    </row>
    <row r="184" spans="1:21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1">
        <v>44189</v>
      </c>
      <c r="H184">
        <v>15952</v>
      </c>
      <c r="I184" t="s">
        <v>18</v>
      </c>
      <c r="J184">
        <v>20</v>
      </c>
      <c r="K184" t="str">
        <f t="shared" si="8"/>
        <v>BELOW</v>
      </c>
      <c r="L184" t="str" cm="1">
        <f t="array" ref="L184">_xlfn.IFS(J184&gt;=50,"EXCELLENT",J184&gt;=40,"GOOD",J184&gt;=30,"AVERAGE",J184&lt;30,"POOR")</f>
        <v>POOR</v>
      </c>
      <c r="M184" t="b">
        <f t="shared" si="9"/>
        <v>0</v>
      </c>
      <c r="N184" t="str">
        <f t="shared" si="10"/>
        <v>YES</v>
      </c>
      <c r="O184" t="str">
        <f t="shared" si="11"/>
        <v>NO</v>
      </c>
      <c r="U184">
        <v>31425</v>
      </c>
    </row>
    <row r="185" spans="1:21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1">
        <v>44241</v>
      </c>
      <c r="H185">
        <v>13838</v>
      </c>
      <c r="I185" t="s">
        <v>13</v>
      </c>
      <c r="J185">
        <v>22</v>
      </c>
      <c r="K185" t="str">
        <f t="shared" si="8"/>
        <v>ABOVE</v>
      </c>
      <c r="L185" t="str" cm="1">
        <f t="array" ref="L185">_xlfn.IFS(J185&gt;=50,"EXCELLENT",J185&gt;=40,"GOOD",J185&gt;=30,"AVERAGE",J185&lt;30,"POOR")</f>
        <v>POOR</v>
      </c>
      <c r="M185" t="b">
        <f t="shared" si="9"/>
        <v>0</v>
      </c>
      <c r="N185" t="str">
        <f t="shared" si="10"/>
        <v>YES</v>
      </c>
      <c r="O185" t="str">
        <f t="shared" si="11"/>
        <v>NO</v>
      </c>
      <c r="U185">
        <v>77111</v>
      </c>
    </row>
    <row r="186" spans="1:21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1">
        <v>43446</v>
      </c>
      <c r="H186">
        <v>16487</v>
      </c>
      <c r="I186" t="s">
        <v>13</v>
      </c>
      <c r="J186">
        <v>50</v>
      </c>
      <c r="K186" t="str">
        <f t="shared" si="8"/>
        <v>BELOW</v>
      </c>
      <c r="L186" t="str" cm="1">
        <f t="array" ref="L186">_xlfn.IFS(J186&gt;=50,"EXCELLENT",J186&gt;=40,"GOOD",J186&gt;=30,"AVERAGE",J186&lt;30,"POOR")</f>
        <v>EXCELLENT</v>
      </c>
      <c r="M186" t="b">
        <f t="shared" si="9"/>
        <v>0</v>
      </c>
      <c r="N186" t="str">
        <f t="shared" si="10"/>
        <v>YES</v>
      </c>
      <c r="O186" t="str">
        <f t="shared" si="11"/>
        <v>NO</v>
      </c>
      <c r="U186">
        <v>49236</v>
      </c>
    </row>
    <row r="187" spans="1:21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1">
        <v>42345</v>
      </c>
      <c r="H187">
        <v>27092</v>
      </c>
      <c r="I187" t="s">
        <v>18</v>
      </c>
      <c r="J187">
        <v>39</v>
      </c>
      <c r="K187" t="str">
        <f t="shared" si="8"/>
        <v>ABOVE</v>
      </c>
      <c r="L187" t="str" cm="1">
        <f t="array" ref="L187">_xlfn.IFS(J187&gt;=50,"EXCELLENT",J187&gt;=40,"GOOD",J187&gt;=30,"AVERAGE",J187&lt;30,"POOR")</f>
        <v>AVERAGE</v>
      </c>
      <c r="M187" t="b">
        <f t="shared" si="9"/>
        <v>0</v>
      </c>
      <c r="N187" t="str">
        <f t="shared" si="10"/>
        <v>YES</v>
      </c>
      <c r="O187" t="str">
        <f t="shared" si="11"/>
        <v>NO</v>
      </c>
      <c r="U187">
        <v>73975</v>
      </c>
    </row>
    <row r="188" spans="1:21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1">
        <v>43217</v>
      </c>
      <c r="H188">
        <v>12903</v>
      </c>
      <c r="I188" t="s">
        <v>21</v>
      </c>
      <c r="J188">
        <v>48</v>
      </c>
      <c r="K188" t="str">
        <f t="shared" si="8"/>
        <v>ABOVE</v>
      </c>
      <c r="L188" t="str" cm="1">
        <f t="array" ref="L188">_xlfn.IFS(J188&gt;=50,"EXCELLENT",J188&gt;=40,"GOOD",J188&gt;=30,"AVERAGE",J188&lt;30,"POOR")</f>
        <v>GOOD</v>
      </c>
      <c r="M188" t="b">
        <f t="shared" si="9"/>
        <v>0</v>
      </c>
      <c r="N188" t="str">
        <f t="shared" si="10"/>
        <v>NO</v>
      </c>
      <c r="O188" t="str">
        <f t="shared" si="11"/>
        <v>NO</v>
      </c>
      <c r="U188">
        <v>56023</v>
      </c>
    </row>
    <row r="189" spans="1:21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1">
        <v>44115</v>
      </c>
      <c r="H189">
        <v>37035</v>
      </c>
      <c r="I189" t="s">
        <v>13</v>
      </c>
      <c r="J189">
        <v>26</v>
      </c>
      <c r="K189" t="str">
        <f t="shared" si="8"/>
        <v>BELOW</v>
      </c>
      <c r="L189" t="str" cm="1">
        <f t="array" ref="L189">_xlfn.IFS(J189&gt;=50,"EXCELLENT",J189&gt;=40,"GOOD",J189&gt;=30,"AVERAGE",J189&lt;30,"POOR")</f>
        <v>POOR</v>
      </c>
      <c r="M189" t="b">
        <f t="shared" si="9"/>
        <v>0</v>
      </c>
      <c r="N189" t="str">
        <f t="shared" si="10"/>
        <v>NO</v>
      </c>
      <c r="O189" t="str">
        <f t="shared" si="11"/>
        <v>NO</v>
      </c>
      <c r="U189">
        <v>41548</v>
      </c>
    </row>
    <row r="190" spans="1:21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1">
        <v>43071</v>
      </c>
      <c r="H190">
        <v>14615</v>
      </c>
      <c r="I190" t="s">
        <v>18</v>
      </c>
      <c r="J190">
        <v>28</v>
      </c>
      <c r="K190" t="str">
        <f t="shared" si="8"/>
        <v>ABOVE</v>
      </c>
      <c r="L190" t="str" cm="1">
        <f t="array" ref="L190">_xlfn.IFS(J190&gt;=50,"EXCELLENT",J190&gt;=40,"GOOD",J190&gt;=30,"AVERAGE",J190&lt;30,"POOR")</f>
        <v>POOR</v>
      </c>
      <c r="M190" t="b">
        <f t="shared" si="9"/>
        <v>0</v>
      </c>
      <c r="N190" t="str">
        <f t="shared" si="10"/>
        <v>YES</v>
      </c>
      <c r="O190" t="str">
        <f t="shared" si="11"/>
        <v>NO</v>
      </c>
      <c r="U190">
        <v>78838</v>
      </c>
    </row>
    <row r="191" spans="1:21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1">
        <v>43199</v>
      </c>
      <c r="H191">
        <v>29838</v>
      </c>
      <c r="I191" t="s">
        <v>21</v>
      </c>
      <c r="J191">
        <v>47</v>
      </c>
      <c r="K191" t="str">
        <f t="shared" si="8"/>
        <v>BELOW</v>
      </c>
      <c r="L191" t="str" cm="1">
        <f t="array" ref="L191">_xlfn.IFS(J191&gt;=50,"EXCELLENT",J191&gt;=40,"GOOD",J191&gt;=30,"AVERAGE",J191&lt;30,"POOR")</f>
        <v>GOOD</v>
      </c>
      <c r="M191" t="b">
        <f t="shared" si="9"/>
        <v>0</v>
      </c>
      <c r="N191" t="str">
        <f t="shared" si="10"/>
        <v>NO</v>
      </c>
      <c r="O191" t="str">
        <f t="shared" si="11"/>
        <v>YES</v>
      </c>
      <c r="U191">
        <v>37488</v>
      </c>
    </row>
    <row r="192" spans="1:21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1">
        <v>45286</v>
      </c>
      <c r="H192">
        <v>17507</v>
      </c>
      <c r="I192" t="s">
        <v>23</v>
      </c>
      <c r="J192">
        <v>24</v>
      </c>
      <c r="K192" t="str">
        <f t="shared" si="8"/>
        <v>BELOW</v>
      </c>
      <c r="L192" t="str" cm="1">
        <f t="array" ref="L192">_xlfn.IFS(J192&gt;=50,"EXCELLENT",J192&gt;=40,"GOOD",J192&gt;=30,"AVERAGE",J192&lt;30,"POOR")</f>
        <v>POOR</v>
      </c>
      <c r="M192" t="b">
        <f t="shared" si="9"/>
        <v>0</v>
      </c>
      <c r="N192" t="str">
        <f t="shared" si="10"/>
        <v>NO</v>
      </c>
      <c r="O192" t="str">
        <f t="shared" si="11"/>
        <v>NO</v>
      </c>
      <c r="U192">
        <v>37793</v>
      </c>
    </row>
    <row r="193" spans="1:21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1">
        <v>43914</v>
      </c>
      <c r="H193">
        <v>29163</v>
      </c>
      <c r="I193" t="s">
        <v>13</v>
      </c>
      <c r="J193">
        <v>43</v>
      </c>
      <c r="K193" t="str">
        <f t="shared" si="8"/>
        <v>ABOVE</v>
      </c>
      <c r="L193" t="str" cm="1">
        <f t="array" ref="L193">_xlfn.IFS(J193&gt;=50,"EXCELLENT",J193&gt;=40,"GOOD",J193&gt;=30,"AVERAGE",J193&lt;30,"POOR")</f>
        <v>GOOD</v>
      </c>
      <c r="M193" t="b">
        <f t="shared" si="9"/>
        <v>0</v>
      </c>
      <c r="N193" t="str">
        <f t="shared" si="10"/>
        <v>YES</v>
      </c>
      <c r="O193" t="str">
        <f t="shared" si="11"/>
        <v>NO</v>
      </c>
      <c r="U193">
        <v>57691</v>
      </c>
    </row>
    <row r="194" spans="1:21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1">
        <v>44652</v>
      </c>
      <c r="H194">
        <v>24662</v>
      </c>
      <c r="I194" t="s">
        <v>18</v>
      </c>
      <c r="J194">
        <v>36</v>
      </c>
      <c r="K194" t="str">
        <f t="shared" si="8"/>
        <v>BELOW</v>
      </c>
      <c r="L194" t="str" cm="1">
        <f t="array" ref="L194">_xlfn.IFS(J194&gt;=50,"EXCELLENT",J194&gt;=40,"GOOD",J194&gt;=30,"AVERAGE",J194&lt;30,"POOR")</f>
        <v>AVERAGE</v>
      </c>
      <c r="M194" t="b">
        <f t="shared" si="9"/>
        <v>0</v>
      </c>
      <c r="N194" t="str">
        <f t="shared" si="10"/>
        <v>YES</v>
      </c>
      <c r="O194" t="str">
        <f t="shared" si="11"/>
        <v>NO</v>
      </c>
      <c r="U194">
        <v>44070</v>
      </c>
    </row>
    <row r="195" spans="1:21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1">
        <v>43461</v>
      </c>
      <c r="H195">
        <v>10263</v>
      </c>
      <c r="I195" t="s">
        <v>18</v>
      </c>
      <c r="J195">
        <v>31</v>
      </c>
      <c r="K195" t="str">
        <f t="shared" ref="K195:K201" si="12">IF(F195&gt;50000,"ABOVE","BELOW")</f>
        <v>ABOVE</v>
      </c>
      <c r="L195" t="str" cm="1">
        <f t="array" ref="L195">_xlfn.IFS(J195&gt;=50,"EXCELLENT",J195&gt;=40,"GOOD",J195&gt;=30,"AVERAGE",J195&lt;30,"POOR")</f>
        <v>AVERAGE</v>
      </c>
      <c r="M195" t="b">
        <f t="shared" ref="M195:M201" si="13">AND(E195="HR",I196="North",H195&gt;15000)</f>
        <v>0</v>
      </c>
      <c r="N195" t="str">
        <f t="shared" ref="N195:N201" si="14">IF(OR(E195="IT",F195&gt;=60000),"YES","NO")</f>
        <v>YES</v>
      </c>
      <c r="O195" t="str">
        <f t="shared" ref="O195:O201" si="15">IF(NOT(E195&lt;&gt;"Marketing"),"YES","NO")</f>
        <v>NO</v>
      </c>
      <c r="U195">
        <v>70986</v>
      </c>
    </row>
    <row r="196" spans="1:21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1">
        <v>43835</v>
      </c>
      <c r="H196">
        <v>22041</v>
      </c>
      <c r="I196" t="s">
        <v>21</v>
      </c>
      <c r="J196">
        <v>36</v>
      </c>
      <c r="K196" t="str">
        <f t="shared" si="12"/>
        <v>BELOW</v>
      </c>
      <c r="L196" t="str" cm="1">
        <f t="array" ref="L196">_xlfn.IFS(J196&gt;=50,"EXCELLENT",J196&gt;=40,"GOOD",J196&gt;=30,"AVERAGE",J196&lt;30,"POOR")</f>
        <v>AVERAGE</v>
      </c>
      <c r="M196" t="b">
        <f t="shared" si="13"/>
        <v>0</v>
      </c>
      <c r="N196" t="str">
        <f t="shared" si="14"/>
        <v>NO</v>
      </c>
      <c r="O196" t="str">
        <f t="shared" si="15"/>
        <v>NO</v>
      </c>
      <c r="U196">
        <v>36513</v>
      </c>
    </row>
    <row r="197" spans="1:21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1">
        <v>41846</v>
      </c>
      <c r="H197">
        <v>15778</v>
      </c>
      <c r="I197" t="s">
        <v>23</v>
      </c>
      <c r="J197">
        <v>42</v>
      </c>
      <c r="K197" t="str">
        <f t="shared" si="12"/>
        <v>BELOW</v>
      </c>
      <c r="L197" t="str" cm="1">
        <f t="array" ref="L197">_xlfn.IFS(J197&gt;=50,"EXCELLENT",J197&gt;=40,"GOOD",J197&gt;=30,"AVERAGE",J197&lt;30,"POOR")</f>
        <v>GOOD</v>
      </c>
      <c r="M197" t="b">
        <f t="shared" si="13"/>
        <v>0</v>
      </c>
      <c r="N197" t="str">
        <f t="shared" si="14"/>
        <v>NO</v>
      </c>
      <c r="O197" t="str">
        <f t="shared" si="15"/>
        <v>YES</v>
      </c>
      <c r="U197">
        <v>35073</v>
      </c>
    </row>
    <row r="198" spans="1:21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1">
        <v>44197</v>
      </c>
      <c r="H198">
        <v>20588</v>
      </c>
      <c r="I198" t="s">
        <v>21</v>
      </c>
      <c r="J198">
        <v>36</v>
      </c>
      <c r="K198" t="str">
        <f t="shared" si="12"/>
        <v>ABOVE</v>
      </c>
      <c r="L198" t="str" cm="1">
        <f t="array" ref="L198">_xlfn.IFS(J198&gt;=50,"EXCELLENT",J198&gt;=40,"GOOD",J198&gt;=30,"AVERAGE",J198&lt;30,"POOR")</f>
        <v>AVERAGE</v>
      </c>
      <c r="M198" t="b">
        <f t="shared" si="13"/>
        <v>0</v>
      </c>
      <c r="N198" t="str">
        <f t="shared" si="14"/>
        <v>YES</v>
      </c>
      <c r="O198" t="str">
        <f t="shared" si="15"/>
        <v>NO</v>
      </c>
      <c r="U198">
        <v>62437</v>
      </c>
    </row>
    <row r="199" spans="1:21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1">
        <v>42431</v>
      </c>
      <c r="H199">
        <v>32158</v>
      </c>
      <c r="I199" t="s">
        <v>23</v>
      </c>
      <c r="J199">
        <v>50</v>
      </c>
      <c r="K199" t="str">
        <f t="shared" si="12"/>
        <v>BELOW</v>
      </c>
      <c r="L199" t="str" cm="1">
        <f t="array" ref="L199">_xlfn.IFS(J199&gt;=50,"EXCELLENT",J199&gt;=40,"GOOD",J199&gt;=30,"AVERAGE",J199&lt;30,"POOR")</f>
        <v>EXCELLENT</v>
      </c>
      <c r="M199" t="b">
        <f t="shared" si="13"/>
        <v>0</v>
      </c>
      <c r="N199" t="str">
        <f t="shared" si="14"/>
        <v>NO</v>
      </c>
      <c r="O199" t="str">
        <f t="shared" si="15"/>
        <v>NO</v>
      </c>
      <c r="U199">
        <v>33873</v>
      </c>
    </row>
    <row r="200" spans="1:21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1">
        <v>43043</v>
      </c>
      <c r="H200">
        <v>17883</v>
      </c>
      <c r="I200" t="s">
        <v>23</v>
      </c>
      <c r="J200">
        <v>25</v>
      </c>
      <c r="K200" t="str">
        <f t="shared" si="12"/>
        <v>ABOVE</v>
      </c>
      <c r="L200" t="str" cm="1">
        <f t="array" ref="L200">_xlfn.IFS(J200&gt;=50,"EXCELLENT",J200&gt;=40,"GOOD",J200&gt;=30,"AVERAGE",J200&lt;30,"POOR")</f>
        <v>POOR</v>
      </c>
      <c r="M200" t="b">
        <f t="shared" si="13"/>
        <v>0</v>
      </c>
      <c r="N200" t="str">
        <f t="shared" si="14"/>
        <v>YES</v>
      </c>
      <c r="O200" t="str">
        <f t="shared" si="15"/>
        <v>NO</v>
      </c>
      <c r="U200">
        <v>72959</v>
      </c>
    </row>
    <row r="201" spans="1:21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1">
        <v>44537</v>
      </c>
      <c r="H201">
        <v>26898</v>
      </c>
      <c r="I201" t="s">
        <v>18</v>
      </c>
      <c r="J201">
        <v>58</v>
      </c>
      <c r="K201" t="str">
        <f t="shared" si="12"/>
        <v>ABOVE</v>
      </c>
      <c r="L201" t="str" cm="1">
        <f t="array" ref="L201">_xlfn.IFS(J201&gt;=50,"EXCELLENT",J201&gt;=40,"GOOD",J201&gt;=30,"AVERAGE",J201&lt;30,"POOR")</f>
        <v>EXCELLENT</v>
      </c>
      <c r="M201" t="b">
        <f t="shared" si="13"/>
        <v>0</v>
      </c>
      <c r="N201" t="str">
        <f t="shared" si="14"/>
        <v>YES</v>
      </c>
      <c r="O201" t="str">
        <f t="shared" si="15"/>
        <v>NO</v>
      </c>
      <c r="U201">
        <v>66546</v>
      </c>
    </row>
  </sheetData>
  <conditionalFormatting sqref="R8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U2:U201">
    <cfRule type="cellIs" dxfId="0" priority="1" operator="greaterThan">
      <formula>60000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 OF SALES</vt:lpstr>
      <vt:lpstr>BAR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Dhama</cp:lastModifiedBy>
  <dcterms:created xsi:type="dcterms:W3CDTF">2024-07-17T03:10:17Z</dcterms:created>
  <dcterms:modified xsi:type="dcterms:W3CDTF">2024-07-19T05:41:20Z</dcterms:modified>
</cp:coreProperties>
</file>