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drawings/drawing2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C87CACD-36DD-4CBC-BFA1-A884E20CE183}" xr6:coauthVersionLast="47" xr6:coauthVersionMax="47" xr10:uidLastSave="{00000000-0000-0000-0000-000000000000}"/>
  <bookViews>
    <workbookView xWindow="-120" yWindow="-120" windowWidth="20730" windowHeight="11310" activeTab="3" xr2:uid="{00000000-000D-0000-FFFF-FFFF00000000}"/>
  </bookViews>
  <sheets>
    <sheet name="Idle_Schedule" sheetId="4" r:id="rId1"/>
    <sheet name="DAY 1" sheetId="17" r:id="rId2"/>
    <sheet name="DAY 2" sheetId="22" r:id="rId3"/>
    <sheet name="DAY 3" sheetId="2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19" i="23" l="1"/>
  <c r="Q19" i="23"/>
  <c r="N19" i="23"/>
  <c r="P19" i="23" s="1"/>
  <c r="M19" i="23"/>
  <c r="AA18" i="23"/>
  <c r="Q18" i="23"/>
  <c r="N18" i="23"/>
  <c r="P18" i="23" s="1"/>
  <c r="M18" i="23"/>
  <c r="AA17" i="23"/>
  <c r="V17" i="23" a="1"/>
  <c r="V17" i="23" s="1"/>
  <c r="N17" i="23"/>
  <c r="P17" i="23" s="1"/>
  <c r="M17" i="23"/>
  <c r="AA16" i="23"/>
  <c r="Q16" i="23"/>
  <c r="N16" i="23"/>
  <c r="P16" i="23" s="1"/>
  <c r="M16" i="23"/>
  <c r="N15" i="23"/>
  <c r="P15" i="23" s="1"/>
  <c r="M15" i="23"/>
  <c r="N14" i="23"/>
  <c r="P14" i="23" s="1"/>
  <c r="M14" i="23"/>
  <c r="Q13" i="23"/>
  <c r="N13" i="23"/>
  <c r="P13" i="23" s="1"/>
  <c r="M13" i="23"/>
  <c r="Q12" i="23"/>
  <c r="N12" i="23"/>
  <c r="P12" i="23" s="1"/>
  <c r="M12" i="23"/>
  <c r="N11" i="23"/>
  <c r="P11" i="23" s="1"/>
  <c r="M11" i="23"/>
  <c r="N10" i="23"/>
  <c r="P10" i="23" s="1"/>
  <c r="M10" i="23"/>
  <c r="Q9" i="23"/>
  <c r="N9" i="23"/>
  <c r="P9" i="23" s="1"/>
  <c r="M9" i="23"/>
  <c r="Q8" i="23"/>
  <c r="N8" i="23"/>
  <c r="P8" i="23" s="1"/>
  <c r="M8" i="23"/>
  <c r="Q7" i="23"/>
  <c r="N7" i="23"/>
  <c r="P7" i="23" s="1"/>
  <c r="M7" i="23"/>
  <c r="Q6" i="23"/>
  <c r="N6" i="23"/>
  <c r="P6" i="23" s="1"/>
  <c r="M6" i="23"/>
  <c r="N5" i="23"/>
  <c r="P5" i="23" s="1"/>
  <c r="M5" i="23"/>
  <c r="N4" i="23"/>
  <c r="P4" i="23" s="1"/>
  <c r="M4" i="23"/>
  <c r="Q3" i="23"/>
  <c r="N3" i="23"/>
  <c r="P3" i="23" s="1"/>
  <c r="M3" i="23"/>
  <c r="AM2" i="23" a="1"/>
  <c r="AM2" i="23" s="1"/>
  <c r="Q2" i="23"/>
  <c r="N2" i="23"/>
  <c r="P2" i="23" s="1"/>
  <c r="M2" i="23"/>
  <c r="W17" i="23" s="1"/>
  <c r="AA19" i="22"/>
  <c r="Q19" i="22"/>
  <c r="N19" i="22"/>
  <c r="P19" i="22" s="1"/>
  <c r="M19" i="22"/>
  <c r="AA18" i="22"/>
  <c r="Q18" i="22"/>
  <c r="N18" i="22"/>
  <c r="P18" i="22" s="1"/>
  <c r="M18" i="22"/>
  <c r="AA17" i="22"/>
  <c r="V17" i="22" a="1"/>
  <c r="V17" i="22" s="1"/>
  <c r="N17" i="22"/>
  <c r="P17" i="22" s="1"/>
  <c r="M17" i="22"/>
  <c r="AA16" i="22"/>
  <c r="Q16" i="22"/>
  <c r="N16" i="22"/>
  <c r="P16" i="22" s="1"/>
  <c r="M16" i="22"/>
  <c r="N15" i="22"/>
  <c r="P15" i="22" s="1"/>
  <c r="M15" i="22"/>
  <c r="N14" i="22"/>
  <c r="P14" i="22" s="1"/>
  <c r="M14" i="22"/>
  <c r="Q13" i="22"/>
  <c r="N13" i="22"/>
  <c r="P13" i="22" s="1"/>
  <c r="M13" i="22"/>
  <c r="Q12" i="22"/>
  <c r="N12" i="22"/>
  <c r="P12" i="22" s="1"/>
  <c r="M12" i="22"/>
  <c r="N11" i="22"/>
  <c r="P11" i="22" s="1"/>
  <c r="M11" i="22"/>
  <c r="N10" i="22"/>
  <c r="P10" i="22" s="1"/>
  <c r="M10" i="22"/>
  <c r="Q9" i="22"/>
  <c r="N9" i="22"/>
  <c r="P9" i="22" s="1"/>
  <c r="M9" i="22"/>
  <c r="Q8" i="22"/>
  <c r="N8" i="22"/>
  <c r="P8" i="22" s="1"/>
  <c r="M8" i="22"/>
  <c r="Q7" i="22"/>
  <c r="N7" i="22"/>
  <c r="P7" i="22" s="1"/>
  <c r="M7" i="22"/>
  <c r="Q6" i="22"/>
  <c r="N6" i="22"/>
  <c r="P6" i="22" s="1"/>
  <c r="M6" i="22"/>
  <c r="N5" i="22"/>
  <c r="P5" i="22" s="1"/>
  <c r="M5" i="22"/>
  <c r="N4" i="22"/>
  <c r="P4" i="22" s="1"/>
  <c r="M4" i="22"/>
  <c r="Q3" i="22"/>
  <c r="N3" i="22"/>
  <c r="P3" i="22" s="1"/>
  <c r="M3" i="22"/>
  <c r="AM2" i="22" a="1"/>
  <c r="AM2" i="22" s="1"/>
  <c r="Q2" i="22"/>
  <c r="N2" i="22"/>
  <c r="P2" i="22" s="1"/>
  <c r="M2" i="22"/>
  <c r="W17" i="22" s="1"/>
  <c r="AA19" i="17"/>
  <c r="AA18" i="17"/>
  <c r="AA17" i="17"/>
  <c r="AA16" i="17"/>
  <c r="Q3" i="17"/>
  <c r="Q18" i="17"/>
  <c r="Q16" i="17"/>
  <c r="Q13" i="17"/>
  <c r="Q12" i="17"/>
  <c r="Q9" i="17"/>
  <c r="Q8" i="17"/>
  <c r="Q7" i="17"/>
  <c r="Q6" i="17"/>
  <c r="Q2" i="17"/>
  <c r="N19" i="17"/>
  <c r="N2" i="17"/>
  <c r="N3" i="17"/>
  <c r="N4" i="17"/>
  <c r="N5" i="17"/>
  <c r="N6" i="17"/>
  <c r="N7" i="17"/>
  <c r="N8" i="17"/>
  <c r="N9" i="17"/>
  <c r="N10" i="17"/>
  <c r="N11" i="17"/>
  <c r="N12" i="17"/>
  <c r="N13" i="17"/>
  <c r="N14" i="17"/>
  <c r="N15" i="17"/>
  <c r="N16" i="17"/>
  <c r="N17" i="17"/>
  <c r="N18" i="17"/>
  <c r="P3" i="17"/>
  <c r="P2" i="17"/>
  <c r="P19" i="17"/>
  <c r="M19" i="17"/>
  <c r="P18" i="17"/>
  <c r="M18" i="17"/>
  <c r="V17" i="17" a="1"/>
  <c r="V17" i="17" s="1"/>
  <c r="P17" i="17"/>
  <c r="M17" i="17"/>
  <c r="Q19" i="17"/>
  <c r="P16" i="17"/>
  <c r="M16" i="17"/>
  <c r="P15" i="17"/>
  <c r="M15" i="17"/>
  <c r="P14" i="17"/>
  <c r="M14" i="17"/>
  <c r="P13" i="17"/>
  <c r="M13" i="17"/>
  <c r="P12" i="17"/>
  <c r="M12" i="17"/>
  <c r="P11" i="17"/>
  <c r="M11" i="17"/>
  <c r="P10" i="17"/>
  <c r="M10" i="17"/>
  <c r="P9" i="17"/>
  <c r="M9" i="17"/>
  <c r="P8" i="17"/>
  <c r="M8" i="17"/>
  <c r="P7" i="17"/>
  <c r="M7" i="17"/>
  <c r="M6" i="17"/>
  <c r="P5" i="17"/>
  <c r="M5" i="17"/>
  <c r="P4" i="17"/>
  <c r="M4" i="17"/>
  <c r="M3" i="17"/>
  <c r="AM2" i="17" a="1"/>
  <c r="AM2" i="17" s="1"/>
  <c r="V14" i="17" s="1"/>
  <c r="M2" i="17"/>
  <c r="W17" i="17" s="1"/>
  <c r="P16" i="4"/>
  <c r="P14" i="4"/>
  <c r="P10" i="4"/>
  <c r="P8" i="4"/>
  <c r="P6" i="4"/>
  <c r="P4" i="4"/>
  <c r="P2" i="4"/>
  <c r="U17" i="4" a="1"/>
  <c r="U17" i="4" s="1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" i="4"/>
  <c r="N19" i="4"/>
  <c r="O19" i="4" s="1"/>
  <c r="N18" i="4"/>
  <c r="N17" i="4"/>
  <c r="O17" i="4" s="1"/>
  <c r="N16" i="4"/>
  <c r="O16" i="4" s="1"/>
  <c r="N15" i="4"/>
  <c r="O15" i="4" s="1"/>
  <c r="N14" i="4"/>
  <c r="O14" i="4" s="1"/>
  <c r="N13" i="4"/>
  <c r="O13" i="4" s="1"/>
  <c r="N12" i="4"/>
  <c r="O12" i="4" s="1"/>
  <c r="N11" i="4"/>
  <c r="O11" i="4" s="1"/>
  <c r="N10" i="4"/>
  <c r="O10" i="4" s="1"/>
  <c r="N9" i="4"/>
  <c r="O9" i="4" s="1"/>
  <c r="N8" i="4"/>
  <c r="N7" i="4"/>
  <c r="O7" i="4" s="1"/>
  <c r="N6" i="4"/>
  <c r="O6" i="4" s="1"/>
  <c r="N5" i="4"/>
  <c r="O5" i="4" s="1"/>
  <c r="N4" i="4"/>
  <c r="O4" i="4" s="1"/>
  <c r="N3" i="4"/>
  <c r="O3" i="4" s="1"/>
  <c r="N2" i="4"/>
  <c r="O2" i="4" s="1"/>
  <c r="O18" i="4"/>
  <c r="O8" i="4"/>
  <c r="AL2" i="4" a="1"/>
  <c r="AL2" i="4" s="1"/>
  <c r="U14" i="4" s="1"/>
  <c r="V14" i="23" l="1"/>
  <c r="Y6" i="23"/>
  <c r="V6" i="23"/>
  <c r="V14" i="22"/>
  <c r="Y6" i="22"/>
  <c r="V6" i="22"/>
  <c r="P6" i="17"/>
  <c r="Y6" i="17"/>
  <c r="Y1" i="17"/>
  <c r="A21" i="17"/>
  <c r="V6" i="17"/>
  <c r="V1" i="17"/>
  <c r="V17" i="4"/>
  <c r="A21" i="4"/>
  <c r="X6" i="4"/>
  <c r="X1" i="4"/>
  <c r="U6" i="4"/>
  <c r="U1" i="4"/>
  <c r="P12" i="4"/>
  <c r="W19" i="23" l="1"/>
  <c r="A21" i="23"/>
  <c r="Y1" i="23"/>
  <c r="W15" i="23" s="1"/>
  <c r="V1" i="23"/>
  <c r="W19" i="22"/>
  <c r="A21" i="22"/>
  <c r="Y1" i="22"/>
  <c r="W15" i="22" s="1"/>
  <c r="V1" i="22"/>
  <c r="W19" i="17"/>
  <c r="W16" i="17"/>
  <c r="W18" i="17"/>
  <c r="W15" i="17"/>
  <c r="V18" i="4"/>
  <c r="V15" i="4"/>
  <c r="V19" i="4"/>
  <c r="V16" i="4"/>
  <c r="W18" i="23" l="1"/>
  <c r="W16" i="23"/>
  <c r="W18" i="22"/>
  <c r="W16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<sst xmlns="http://schemas.openxmlformats.org/spreadsheetml/2006/main" count="650" uniqueCount="105">
  <si>
    <t>TIME</t>
  </si>
  <si>
    <t>TIME/HOURS</t>
  </si>
  <si>
    <t>5PM-6PM</t>
  </si>
  <si>
    <t>FRESH</t>
  </si>
  <si>
    <t>TOTAL_TIME</t>
  </si>
  <si>
    <t>WORK</t>
  </si>
  <si>
    <t>TUTION</t>
  </si>
  <si>
    <t>YOGA</t>
  </si>
  <si>
    <t>BATH</t>
  </si>
  <si>
    <t>EAT</t>
  </si>
  <si>
    <t>URGENT</t>
  </si>
  <si>
    <t>IMPORTANT</t>
  </si>
  <si>
    <t>SLEEPING</t>
  </si>
  <si>
    <t>N</t>
  </si>
  <si>
    <t>Y</t>
  </si>
  <si>
    <t>CONCATENATE</t>
  </si>
  <si>
    <t>Yes</t>
  </si>
  <si>
    <t>No</t>
  </si>
  <si>
    <t>Important</t>
  </si>
  <si>
    <t>Urgent</t>
  </si>
  <si>
    <t>Total Hours</t>
  </si>
  <si>
    <t>WORK %</t>
  </si>
  <si>
    <t>SPEND TIME %</t>
  </si>
  <si>
    <t>INSTEAD OF</t>
  </si>
  <si>
    <t>LOSS %</t>
  </si>
  <si>
    <t>SLOTS</t>
  </si>
  <si>
    <t>Waste Time</t>
  </si>
  <si>
    <t>FOOD</t>
  </si>
  <si>
    <t>3PM-4PM</t>
  </si>
  <si>
    <t>6PM-7PM</t>
  </si>
  <si>
    <t>10PM-11PM</t>
  </si>
  <si>
    <t>11PM-12PM</t>
  </si>
  <si>
    <t>12AM-1AM</t>
  </si>
  <si>
    <t>5:30AM-6:30AM</t>
  </si>
  <si>
    <t>6:30AM-7:30AM</t>
  </si>
  <si>
    <t>7:30AM-8AM</t>
  </si>
  <si>
    <t>IOT</t>
  </si>
  <si>
    <t>Ineuron</t>
  </si>
  <si>
    <t>FREE</t>
  </si>
  <si>
    <t>12PM-2PM</t>
  </si>
  <si>
    <t>11AM-12PM</t>
  </si>
  <si>
    <t>iNEURON</t>
  </si>
  <si>
    <t>2PM-3PM</t>
  </si>
  <si>
    <t>4PM-5PM</t>
  </si>
  <si>
    <t>ANYTHING</t>
  </si>
  <si>
    <t>7PM-9PM</t>
  </si>
  <si>
    <t>LetsUpgrade</t>
  </si>
  <si>
    <t>9PM-10PM</t>
  </si>
  <si>
    <t>1AM-5:30AM</t>
  </si>
  <si>
    <t>5:30-6:30AM</t>
  </si>
  <si>
    <t>6:30-7:30AM</t>
  </si>
  <si>
    <t>7:30-8AM</t>
  </si>
  <si>
    <t>8:20-10AM</t>
  </si>
  <si>
    <t>10-10:30AM</t>
  </si>
  <si>
    <t>11-12PM</t>
  </si>
  <si>
    <t>12-2PM</t>
  </si>
  <si>
    <t>2-3PM</t>
  </si>
  <si>
    <t>3-4PM</t>
  </si>
  <si>
    <t>4-5PM</t>
  </si>
  <si>
    <t>5-6PM</t>
  </si>
  <si>
    <t>6-7PM</t>
  </si>
  <si>
    <t>7-9PM</t>
  </si>
  <si>
    <t>9-10PM</t>
  </si>
  <si>
    <t>10-11PM</t>
  </si>
  <si>
    <t>1-1AM</t>
  </si>
  <si>
    <t>1-5:30AM</t>
  </si>
  <si>
    <t>FRESH &amp; YOGA</t>
  </si>
  <si>
    <t xml:space="preserve"> Ineuron</t>
  </si>
  <si>
    <t>Anything</t>
  </si>
  <si>
    <t>Tution</t>
  </si>
  <si>
    <t>Food</t>
  </si>
  <si>
    <t>Sleep</t>
  </si>
  <si>
    <t>8:20AM-10:30AM</t>
  </si>
  <si>
    <t>10:30AM-11AM</t>
  </si>
  <si>
    <t>7:30AM-9AM</t>
  </si>
  <si>
    <t xml:space="preserve">Bath </t>
  </si>
  <si>
    <t>Session 1</t>
  </si>
  <si>
    <t>9AM-10AM</t>
  </si>
  <si>
    <t>Rest</t>
  </si>
  <si>
    <t>10AM-11AM</t>
  </si>
  <si>
    <t>11AM-12AM</t>
  </si>
  <si>
    <t>12AM-1PM</t>
  </si>
  <si>
    <t>Lunch</t>
  </si>
  <si>
    <t>1PM-2PM</t>
  </si>
  <si>
    <t>Rest of Task</t>
  </si>
  <si>
    <t>Teach or Learn</t>
  </si>
  <si>
    <t>Session 2</t>
  </si>
  <si>
    <t>Dinner</t>
  </si>
  <si>
    <t>7PM-8PM</t>
  </si>
  <si>
    <t>Session 3</t>
  </si>
  <si>
    <t>8PM-9PM</t>
  </si>
  <si>
    <t>YouTube</t>
  </si>
  <si>
    <t>11PM-12:30AM</t>
  </si>
  <si>
    <t>12:30AM-1AM</t>
  </si>
  <si>
    <t>Plan Next Day</t>
  </si>
  <si>
    <t>1AM-7:30AM</t>
  </si>
  <si>
    <t>Hrs</t>
  </si>
  <si>
    <t>WakeUp</t>
  </si>
  <si>
    <t>Rest Task</t>
  </si>
  <si>
    <t>Teach</t>
  </si>
  <si>
    <t>Next Day</t>
  </si>
  <si>
    <t>Total Rest of the Day</t>
  </si>
  <si>
    <t>Eating</t>
  </si>
  <si>
    <t>Village</t>
  </si>
  <si>
    <t>Mausa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</si>
</sst>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EF5FA"/>
        <bgColor indexed="64"/>
      </patternFill>
    </fill>
    <fill>
      <patternFill patternType="solid">
        <fgColor theme="5" tint="0.79998168889431442"/>
        <bgColor indexed="64"/>
      </patternFill>
    </fill>
  </fills>
  <borders count="58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thin">
        <color theme="9" tint="-0.4999847407452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9" tint="-0.499984740745262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9" tint="-0.499984740745262"/>
      </left>
      <right style="medium">
        <color theme="1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1"/>
      </bottom>
      <diagonal/>
    </border>
    <border>
      <left style="thin">
        <color theme="9" tint="-0.499984740745262"/>
      </left>
      <right/>
      <top style="thin">
        <color theme="9" tint="-0.499984740745262"/>
      </top>
      <bottom style="medium">
        <color theme="1"/>
      </bottom>
      <diagonal/>
    </border>
    <border>
      <left style="thin">
        <color theme="9" tint="-0.499984740745262"/>
      </left>
      <right style="medium">
        <color theme="1"/>
      </right>
      <top style="thin">
        <color theme="9" tint="-0.49998474074526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indexed="64"/>
      </bottom>
      <diagonal/>
    </border>
    <border>
      <left/>
      <right/>
      <top style="medium">
        <color theme="1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thin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9" tint="-0.499984740745262"/>
      </right>
      <top/>
      <bottom/>
      <diagonal/>
    </border>
    <border>
      <left/>
      <right/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indexed="64"/>
      </top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10" fontId="4" fillId="0" borderId="1" xfId="1" applyNumberFormat="1" applyFont="1" applyBorder="1" applyAlignment="1">
      <alignment horizontal="center"/>
    </xf>
    <xf numFmtId="0" fontId="2" fillId="4" borderId="1" xfId="0" applyFont="1" applyFill="1" applyBorder="1"/>
    <xf numFmtId="0" fontId="3" fillId="3" borderId="1" xfId="0" applyFont="1" applyFill="1" applyBorder="1"/>
    <xf numFmtId="2" fontId="3" fillId="0" borderId="1" xfId="0" applyNumberFormat="1" applyFont="1" applyBorder="1"/>
    <xf numFmtId="0" fontId="0" fillId="0" borderId="9" xfId="0" applyBorder="1"/>
    <xf numFmtId="0" fontId="0" fillId="5" borderId="13" xfId="0" applyFill="1" applyBorder="1"/>
    <xf numFmtId="0" fontId="0" fillId="5" borderId="15" xfId="0" applyFill="1" applyBorder="1"/>
    <xf numFmtId="0" fontId="5" fillId="5" borderId="14" xfId="0" applyFont="1" applyFill="1" applyBorder="1" applyAlignment="1">
      <alignment horizontal="center" vertical="top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/>
    <xf numFmtId="0" fontId="5" fillId="5" borderId="6" xfId="0" applyFont="1" applyFill="1" applyBorder="1" applyAlignment="1">
      <alignment horizontal="right"/>
    </xf>
    <xf numFmtId="0" fontId="6" fillId="5" borderId="6" xfId="0" applyFont="1" applyFill="1" applyBorder="1" applyAlignment="1">
      <alignment horizontal="center"/>
    </xf>
    <xf numFmtId="0" fontId="7" fillId="5" borderId="11" xfId="0" applyFont="1" applyFill="1" applyBorder="1"/>
    <xf numFmtId="0" fontId="7" fillId="5" borderId="12" xfId="0" applyFont="1" applyFill="1" applyBorder="1"/>
    <xf numFmtId="9" fontId="0" fillId="5" borderId="6" xfId="1" applyFont="1" applyFill="1" applyBorder="1"/>
    <xf numFmtId="9" fontId="0" fillId="5" borderId="9" xfId="1" applyFont="1" applyFill="1" applyBorder="1"/>
    <xf numFmtId="0" fontId="0" fillId="5" borderId="0" xfId="0" applyFill="1"/>
    <xf numFmtId="0" fontId="6" fillId="5" borderId="4" xfId="0" applyFont="1" applyFill="1" applyBorder="1"/>
    <xf numFmtId="0" fontId="6" fillId="5" borderId="6" xfId="0" applyFont="1" applyFill="1" applyBorder="1"/>
    <xf numFmtId="0" fontId="6" fillId="5" borderId="9" xfId="0" applyFont="1" applyFill="1" applyBorder="1"/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/>
    <xf numFmtId="0" fontId="3" fillId="2" borderId="22" xfId="0" applyFont="1" applyFill="1" applyBorder="1"/>
    <xf numFmtId="0" fontId="3" fillId="3" borderId="23" xfId="0" applyFont="1" applyFill="1" applyBorder="1"/>
    <xf numFmtId="0" fontId="2" fillId="4" borderId="23" xfId="0" applyFont="1" applyFill="1" applyBorder="1"/>
    <xf numFmtId="2" fontId="3" fillId="0" borderId="23" xfId="0" applyNumberFormat="1" applyFont="1" applyBorder="1"/>
    <xf numFmtId="10" fontId="4" fillId="0" borderId="23" xfId="1" applyNumberFormat="1" applyFont="1" applyBorder="1" applyAlignment="1">
      <alignment horizontal="center"/>
    </xf>
    <xf numFmtId="9" fontId="0" fillId="0" borderId="0" xfId="0" applyNumberFormat="1"/>
    <xf numFmtId="0" fontId="11" fillId="0" borderId="2" xfId="0" applyFont="1" applyBorder="1"/>
    <xf numFmtId="0" fontId="11" fillId="0" borderId="21" xfId="0" applyFont="1" applyBorder="1"/>
    <xf numFmtId="0" fontId="11" fillId="0" borderId="24" xfId="0" applyFont="1" applyBorder="1"/>
    <xf numFmtId="0" fontId="11" fillId="0" borderId="25" xfId="0" applyFont="1" applyBorder="1"/>
    <xf numFmtId="9" fontId="2" fillId="4" borderId="1" xfId="1" applyFont="1" applyFill="1" applyBorder="1"/>
    <xf numFmtId="0" fontId="3" fillId="6" borderId="18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9" fontId="14" fillId="5" borderId="11" xfId="0" applyNumberFormat="1" applyFont="1" applyFill="1" applyBorder="1"/>
    <xf numFmtId="0" fontId="13" fillId="6" borderId="6" xfId="0" applyFont="1" applyFill="1" applyBorder="1"/>
    <xf numFmtId="0" fontId="7" fillId="10" borderId="0" xfId="0" applyFont="1" applyFill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9" fontId="3" fillId="0" borderId="30" xfId="1" applyFont="1" applyBorder="1" applyAlignment="1">
      <alignment horizontal="center" vertical="center"/>
    </xf>
    <xf numFmtId="0" fontId="5" fillId="5" borderId="31" xfId="0" applyFont="1" applyFill="1" applyBorder="1" applyAlignment="1">
      <alignment horizontal="right" vertical="top"/>
    </xf>
    <xf numFmtId="9" fontId="2" fillId="4" borderId="2" xfId="1" applyFont="1" applyFill="1" applyBorder="1"/>
    <xf numFmtId="2" fontId="3" fillId="5" borderId="35" xfId="0" applyNumberFormat="1" applyFont="1" applyFill="1" applyBorder="1"/>
    <xf numFmtId="2" fontId="3" fillId="0" borderId="34" xfId="0" applyNumberFormat="1" applyFont="1" applyBorder="1" applyAlignment="1">
      <alignment horizontal="left" vertical="center"/>
    </xf>
    <xf numFmtId="2" fontId="3" fillId="0" borderId="36" xfId="0" applyNumberFormat="1" applyFont="1" applyBorder="1" applyAlignment="1">
      <alignment horizontal="left" vertical="center"/>
    </xf>
    <xf numFmtId="2" fontId="3" fillId="5" borderId="37" xfId="0" applyNumberFormat="1" applyFont="1" applyFill="1" applyBorder="1"/>
    <xf numFmtId="0" fontId="0" fillId="5" borderId="38" xfId="0" applyFill="1" applyBorder="1"/>
    <xf numFmtId="0" fontId="3" fillId="2" borderId="39" xfId="0" applyFont="1" applyFill="1" applyBorder="1" applyAlignment="1">
      <alignment horizontal="center" vertical="center"/>
    </xf>
    <xf numFmtId="10" fontId="4" fillId="0" borderId="2" xfId="1" applyNumberFormat="1" applyFont="1" applyBorder="1" applyAlignment="1">
      <alignment horizontal="center"/>
    </xf>
    <xf numFmtId="9" fontId="3" fillId="0" borderId="41" xfId="1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1" fillId="0" borderId="43" xfId="0" applyFont="1" applyBorder="1"/>
    <xf numFmtId="0" fontId="3" fillId="0" borderId="41" xfId="0" applyFont="1" applyBorder="1" applyAlignment="1">
      <alignment horizontal="center" vertical="center"/>
    </xf>
    <xf numFmtId="9" fontId="9" fillId="0" borderId="32" xfId="1" applyFont="1" applyBorder="1" applyAlignment="1">
      <alignment horizontal="center" vertical="center"/>
    </xf>
    <xf numFmtId="9" fontId="3" fillId="0" borderId="44" xfId="1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 wrapText="1"/>
    </xf>
    <xf numFmtId="9" fontId="0" fillId="11" borderId="53" xfId="0" applyNumberFormat="1" applyFill="1" applyBorder="1"/>
    <xf numFmtId="9" fontId="0" fillId="11" borderId="54" xfId="0" applyNumberFormat="1" applyFill="1" applyBorder="1"/>
    <xf numFmtId="9" fontId="0" fillId="11" borderId="12" xfId="0" applyNumberFormat="1" applyFill="1" applyBorder="1"/>
    <xf numFmtId="9" fontId="10" fillId="5" borderId="26" xfId="1" applyFont="1" applyFill="1" applyBorder="1" applyAlignment="1">
      <alignment horizontal="center" vertical="center"/>
    </xf>
    <xf numFmtId="9" fontId="10" fillId="5" borderId="27" xfId="1" applyFont="1" applyFill="1" applyBorder="1" applyAlignment="1">
      <alignment horizontal="center" vertical="center"/>
    </xf>
    <xf numFmtId="9" fontId="10" fillId="5" borderId="28" xfId="1" applyFont="1" applyFill="1" applyBorder="1" applyAlignment="1">
      <alignment horizontal="center" vertical="center"/>
    </xf>
    <xf numFmtId="9" fontId="3" fillId="0" borderId="16" xfId="1" applyFont="1" applyBorder="1" applyAlignment="1">
      <alignment horizontal="center" vertical="center"/>
    </xf>
    <xf numFmtId="9" fontId="3" fillId="0" borderId="29" xfId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9" fontId="3" fillId="0" borderId="30" xfId="1" applyFont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9" fontId="8" fillId="0" borderId="3" xfId="1" applyFont="1" applyBorder="1" applyAlignment="1">
      <alignment horizontal="center" vertical="center"/>
    </xf>
    <xf numFmtId="9" fontId="8" fillId="0" borderId="4" xfId="1" applyFont="1" applyBorder="1" applyAlignment="1">
      <alignment horizontal="center" vertical="center"/>
    </xf>
    <xf numFmtId="9" fontId="8" fillId="0" borderId="5" xfId="1" applyFont="1" applyBorder="1" applyAlignment="1">
      <alignment horizontal="center" vertical="center"/>
    </xf>
    <xf numFmtId="9" fontId="8" fillId="0" borderId="0" xfId="1" applyFont="1" applyBorder="1" applyAlignment="1">
      <alignment horizontal="center" vertical="center"/>
    </xf>
    <xf numFmtId="9" fontId="8" fillId="0" borderId="6" xfId="1" applyFont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9" fontId="8" fillId="0" borderId="7" xfId="1" applyFont="1" applyBorder="1" applyAlignment="1">
      <alignment horizontal="center" vertical="center"/>
    </xf>
    <xf numFmtId="9" fontId="8" fillId="0" borderId="8" xfId="1" applyFont="1" applyBorder="1" applyAlignment="1">
      <alignment horizontal="center" vertical="center"/>
    </xf>
    <xf numFmtId="9" fontId="8" fillId="0" borderId="9" xfId="1" applyFont="1" applyBorder="1" applyAlignment="1">
      <alignment horizontal="center" vertical="center"/>
    </xf>
    <xf numFmtId="9" fontId="9" fillId="0" borderId="16" xfId="1" applyFont="1" applyBorder="1" applyAlignment="1">
      <alignment horizontal="center" vertical="center"/>
    </xf>
    <xf numFmtId="9" fontId="9" fillId="0" borderId="29" xfId="1" applyFont="1" applyBorder="1" applyAlignment="1">
      <alignment horizontal="center" vertical="center"/>
    </xf>
    <xf numFmtId="9" fontId="3" fillId="0" borderId="41" xfId="1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9" fontId="0" fillId="0" borderId="48" xfId="0" applyNumberForma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9" fontId="3" fillId="0" borderId="45" xfId="1" applyFont="1" applyBorder="1" applyAlignment="1">
      <alignment horizontal="center" vertical="center"/>
    </xf>
    <xf numFmtId="9" fontId="3" fillId="0" borderId="46" xfId="1" applyFont="1" applyBorder="1" applyAlignment="1">
      <alignment horizontal="center" vertical="center"/>
    </xf>
    <xf numFmtId="9" fontId="3" fillId="0" borderId="47" xfId="1" applyFont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9" fontId="0" fillId="11" borderId="55" xfId="0" applyNumberFormat="1" applyFill="1" applyBorder="1" applyAlignment="1">
      <alignment horizontal="center"/>
    </xf>
    <xf numFmtId="9" fontId="0" fillId="11" borderId="50" xfId="0" applyNumberFormat="1" applyFill="1" applyBorder="1" applyAlignment="1">
      <alignment horizontal="center"/>
    </xf>
    <xf numFmtId="9" fontId="0" fillId="11" borderId="56" xfId="0" applyNumberFormat="1" applyFill="1" applyBorder="1" applyAlignment="1">
      <alignment horizontal="center"/>
    </xf>
    <xf numFmtId="9" fontId="0" fillId="11" borderId="51" xfId="0" applyNumberFormat="1" applyFill="1" applyBorder="1" applyAlignment="1">
      <alignment horizontal="center"/>
    </xf>
    <xf numFmtId="0" fontId="0" fillId="11" borderId="56" xfId="0" applyFill="1" applyBorder="1" applyAlignment="1">
      <alignment horizontal="center"/>
    </xf>
    <xf numFmtId="0" fontId="0" fillId="11" borderId="51" xfId="0" applyFill="1" applyBorder="1" applyAlignment="1">
      <alignment horizontal="center"/>
    </xf>
    <xf numFmtId="0" fontId="0" fillId="11" borderId="57" xfId="0" applyFill="1" applyBorder="1" applyAlignment="1">
      <alignment horizontal="center"/>
    </xf>
    <xf numFmtId="0" fontId="0" fillId="11" borderId="52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8EF5FA"/>
      <color rgb="FFFF1515"/>
      <color rgb="FF0BE4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</xdr:row>
          <xdr:rowOff>38100</xdr:rowOff>
        </xdr:from>
        <xdr:to>
          <xdr:col>2</xdr:col>
          <xdr:colOff>933450</xdr:colOff>
          <xdr:row>1</xdr:row>
          <xdr:rowOff>247650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2</xdr:row>
          <xdr:rowOff>19050</xdr:rowOff>
        </xdr:from>
        <xdr:to>
          <xdr:col>2</xdr:col>
          <xdr:colOff>933450</xdr:colOff>
          <xdr:row>2</xdr:row>
          <xdr:rowOff>228600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3</xdr:row>
          <xdr:rowOff>19050</xdr:rowOff>
        </xdr:from>
        <xdr:to>
          <xdr:col>2</xdr:col>
          <xdr:colOff>933450</xdr:colOff>
          <xdr:row>3</xdr:row>
          <xdr:rowOff>228600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2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4</xdr:row>
          <xdr:rowOff>28575</xdr:rowOff>
        </xdr:from>
        <xdr:to>
          <xdr:col>2</xdr:col>
          <xdr:colOff>933450</xdr:colOff>
          <xdr:row>4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2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5</xdr:row>
          <xdr:rowOff>28575</xdr:rowOff>
        </xdr:from>
        <xdr:to>
          <xdr:col>2</xdr:col>
          <xdr:colOff>942975</xdr:colOff>
          <xdr:row>5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2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10</xdr:row>
          <xdr:rowOff>28575</xdr:rowOff>
        </xdr:from>
        <xdr:to>
          <xdr:col>2</xdr:col>
          <xdr:colOff>933450</xdr:colOff>
          <xdr:row>10</xdr:row>
          <xdr:rowOff>238125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2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9</xdr:row>
          <xdr:rowOff>28575</xdr:rowOff>
        </xdr:from>
        <xdr:to>
          <xdr:col>2</xdr:col>
          <xdr:colOff>933450</xdr:colOff>
          <xdr:row>9</xdr:row>
          <xdr:rowOff>238125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8</xdr:row>
          <xdr:rowOff>19050</xdr:rowOff>
        </xdr:from>
        <xdr:to>
          <xdr:col>2</xdr:col>
          <xdr:colOff>933450</xdr:colOff>
          <xdr:row>8</xdr:row>
          <xdr:rowOff>228600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7</xdr:row>
          <xdr:rowOff>28575</xdr:rowOff>
        </xdr:from>
        <xdr:to>
          <xdr:col>2</xdr:col>
          <xdr:colOff>942975</xdr:colOff>
          <xdr:row>7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2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6</xdr:row>
          <xdr:rowOff>38100</xdr:rowOff>
        </xdr:from>
        <xdr:to>
          <xdr:col>2</xdr:col>
          <xdr:colOff>942975</xdr:colOff>
          <xdr:row>6</xdr:row>
          <xdr:rowOff>247650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2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15</xdr:row>
          <xdr:rowOff>19050</xdr:rowOff>
        </xdr:from>
        <xdr:to>
          <xdr:col>2</xdr:col>
          <xdr:colOff>942975</xdr:colOff>
          <xdr:row>15</xdr:row>
          <xdr:rowOff>228600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2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14</xdr:row>
          <xdr:rowOff>0</xdr:rowOff>
        </xdr:from>
        <xdr:to>
          <xdr:col>2</xdr:col>
          <xdr:colOff>942975</xdr:colOff>
          <xdr:row>14</xdr:row>
          <xdr:rowOff>209550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12</xdr:row>
          <xdr:rowOff>247650</xdr:rowOff>
        </xdr:from>
        <xdr:to>
          <xdr:col>2</xdr:col>
          <xdr:colOff>933450</xdr:colOff>
          <xdr:row>13</xdr:row>
          <xdr:rowOff>200025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2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11</xdr:row>
          <xdr:rowOff>247650</xdr:rowOff>
        </xdr:from>
        <xdr:to>
          <xdr:col>2</xdr:col>
          <xdr:colOff>942975</xdr:colOff>
          <xdr:row>12</xdr:row>
          <xdr:rowOff>200025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2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11</xdr:row>
          <xdr:rowOff>9525</xdr:rowOff>
        </xdr:from>
        <xdr:to>
          <xdr:col>2</xdr:col>
          <xdr:colOff>942975</xdr:colOff>
          <xdr:row>11</xdr:row>
          <xdr:rowOff>219075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2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18</xdr:row>
          <xdr:rowOff>38100</xdr:rowOff>
        </xdr:from>
        <xdr:to>
          <xdr:col>2</xdr:col>
          <xdr:colOff>933450</xdr:colOff>
          <xdr:row>18</xdr:row>
          <xdr:rowOff>247650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2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17</xdr:row>
          <xdr:rowOff>38100</xdr:rowOff>
        </xdr:from>
        <xdr:to>
          <xdr:col>2</xdr:col>
          <xdr:colOff>942975</xdr:colOff>
          <xdr:row>17</xdr:row>
          <xdr:rowOff>247650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2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16</xdr:row>
          <xdr:rowOff>28575</xdr:rowOff>
        </xdr:from>
        <xdr:to>
          <xdr:col>2</xdr:col>
          <xdr:colOff>942975</xdr:colOff>
          <xdr:row>16</xdr:row>
          <xdr:rowOff>238125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2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1</xdr:row>
          <xdr:rowOff>38100</xdr:rowOff>
        </xdr:from>
        <xdr:to>
          <xdr:col>4</xdr:col>
          <xdr:colOff>704850</xdr:colOff>
          <xdr:row>1</xdr:row>
          <xdr:rowOff>247650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2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2</xdr:row>
          <xdr:rowOff>19050</xdr:rowOff>
        </xdr:from>
        <xdr:to>
          <xdr:col>4</xdr:col>
          <xdr:colOff>704850</xdr:colOff>
          <xdr:row>2</xdr:row>
          <xdr:rowOff>228600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2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</xdr:row>
          <xdr:rowOff>19050</xdr:rowOff>
        </xdr:from>
        <xdr:to>
          <xdr:col>4</xdr:col>
          <xdr:colOff>704850</xdr:colOff>
          <xdr:row>3</xdr:row>
          <xdr:rowOff>228600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2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4</xdr:row>
          <xdr:rowOff>28575</xdr:rowOff>
        </xdr:from>
        <xdr:to>
          <xdr:col>4</xdr:col>
          <xdr:colOff>704850</xdr:colOff>
          <xdr:row>4</xdr:row>
          <xdr:rowOff>238125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2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5</xdr:row>
          <xdr:rowOff>28575</xdr:rowOff>
        </xdr:from>
        <xdr:to>
          <xdr:col>4</xdr:col>
          <xdr:colOff>714375</xdr:colOff>
          <xdr:row>5</xdr:row>
          <xdr:rowOff>238125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2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8</xdr:row>
          <xdr:rowOff>19050</xdr:rowOff>
        </xdr:from>
        <xdr:to>
          <xdr:col>4</xdr:col>
          <xdr:colOff>704850</xdr:colOff>
          <xdr:row>8</xdr:row>
          <xdr:rowOff>228600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2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9</xdr:row>
          <xdr:rowOff>28575</xdr:rowOff>
        </xdr:from>
        <xdr:to>
          <xdr:col>4</xdr:col>
          <xdr:colOff>704850</xdr:colOff>
          <xdr:row>9</xdr:row>
          <xdr:rowOff>238125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2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10</xdr:row>
          <xdr:rowOff>28575</xdr:rowOff>
        </xdr:from>
        <xdr:to>
          <xdr:col>4</xdr:col>
          <xdr:colOff>704850</xdr:colOff>
          <xdr:row>10</xdr:row>
          <xdr:rowOff>238125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2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11</xdr:row>
          <xdr:rowOff>9525</xdr:rowOff>
        </xdr:from>
        <xdr:to>
          <xdr:col>4</xdr:col>
          <xdr:colOff>714375</xdr:colOff>
          <xdr:row>11</xdr:row>
          <xdr:rowOff>219075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2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11</xdr:row>
          <xdr:rowOff>247650</xdr:rowOff>
        </xdr:from>
        <xdr:to>
          <xdr:col>4</xdr:col>
          <xdr:colOff>714375</xdr:colOff>
          <xdr:row>12</xdr:row>
          <xdr:rowOff>200025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2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12</xdr:row>
          <xdr:rowOff>247650</xdr:rowOff>
        </xdr:from>
        <xdr:to>
          <xdr:col>4</xdr:col>
          <xdr:colOff>704850</xdr:colOff>
          <xdr:row>13</xdr:row>
          <xdr:rowOff>200025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2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14</xdr:row>
          <xdr:rowOff>0</xdr:rowOff>
        </xdr:from>
        <xdr:to>
          <xdr:col>4</xdr:col>
          <xdr:colOff>714375</xdr:colOff>
          <xdr:row>14</xdr:row>
          <xdr:rowOff>209550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2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504825</xdr:colOff>
          <xdr:row>1</xdr:row>
          <xdr:rowOff>28575</xdr:rowOff>
        </xdr:from>
        <xdr:to>
          <xdr:col>6</xdr:col>
          <xdr:colOff>733425</xdr:colOff>
          <xdr:row>1</xdr:row>
          <xdr:rowOff>238125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2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</xdr:row>
          <xdr:rowOff>38100</xdr:rowOff>
        </xdr:from>
        <xdr:to>
          <xdr:col>2</xdr:col>
          <xdr:colOff>933450</xdr:colOff>
          <xdr:row>1</xdr:row>
          <xdr:rowOff>247650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57E01CB8-CAC1-4C10-B3CC-9467EF0CC0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2</xdr:row>
          <xdr:rowOff>19050</xdr:rowOff>
        </xdr:from>
        <xdr:to>
          <xdr:col>2</xdr:col>
          <xdr:colOff>933450</xdr:colOff>
          <xdr:row>2</xdr:row>
          <xdr:rowOff>228600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E8B70EC3-D1FD-4CE6-BB9C-0158A05FC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3</xdr:row>
          <xdr:rowOff>19050</xdr:rowOff>
        </xdr:from>
        <xdr:to>
          <xdr:col>2</xdr:col>
          <xdr:colOff>933450</xdr:colOff>
          <xdr:row>3</xdr:row>
          <xdr:rowOff>228600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C6FFBA1D-F1AE-44E2-8535-BB7002AE70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4</xdr:row>
          <xdr:rowOff>28575</xdr:rowOff>
        </xdr:from>
        <xdr:to>
          <xdr:col>2</xdr:col>
          <xdr:colOff>933450</xdr:colOff>
          <xdr:row>4</xdr:row>
          <xdr:rowOff>238125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EECFDF25-A464-4ED4-ABF8-C5541DA1B9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5</xdr:row>
          <xdr:rowOff>28575</xdr:rowOff>
        </xdr:from>
        <xdr:to>
          <xdr:col>2</xdr:col>
          <xdr:colOff>942975</xdr:colOff>
          <xdr:row>5</xdr:row>
          <xdr:rowOff>238125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D0335405-9CB0-4010-9C64-5210A51669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10</xdr:row>
          <xdr:rowOff>28575</xdr:rowOff>
        </xdr:from>
        <xdr:to>
          <xdr:col>2</xdr:col>
          <xdr:colOff>933450</xdr:colOff>
          <xdr:row>10</xdr:row>
          <xdr:rowOff>238125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6121B3EE-A355-407C-863A-58A5F2A361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9</xdr:row>
          <xdr:rowOff>28575</xdr:rowOff>
        </xdr:from>
        <xdr:to>
          <xdr:col>2</xdr:col>
          <xdr:colOff>933450</xdr:colOff>
          <xdr:row>9</xdr:row>
          <xdr:rowOff>238125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42296546-AAEF-4B9D-BE53-8EE4567AE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8</xdr:row>
          <xdr:rowOff>19050</xdr:rowOff>
        </xdr:from>
        <xdr:to>
          <xdr:col>2</xdr:col>
          <xdr:colOff>933450</xdr:colOff>
          <xdr:row>8</xdr:row>
          <xdr:rowOff>228600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CD5D4EEA-D517-4C8C-A943-30D0CA70DE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7</xdr:row>
          <xdr:rowOff>28575</xdr:rowOff>
        </xdr:from>
        <xdr:to>
          <xdr:col>2</xdr:col>
          <xdr:colOff>942975</xdr:colOff>
          <xdr:row>7</xdr:row>
          <xdr:rowOff>238125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8CAA02C9-8ED2-488E-B193-CA4C10C800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6</xdr:row>
          <xdr:rowOff>38100</xdr:rowOff>
        </xdr:from>
        <xdr:to>
          <xdr:col>2</xdr:col>
          <xdr:colOff>942975</xdr:colOff>
          <xdr:row>6</xdr:row>
          <xdr:rowOff>247650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FA77FD23-8C27-45D0-B94D-AFFF366A3A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15</xdr:row>
          <xdr:rowOff>19050</xdr:rowOff>
        </xdr:from>
        <xdr:to>
          <xdr:col>2</xdr:col>
          <xdr:colOff>942975</xdr:colOff>
          <xdr:row>15</xdr:row>
          <xdr:rowOff>228600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B56682CE-4525-411A-81EC-E7A782CA7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14</xdr:row>
          <xdr:rowOff>0</xdr:rowOff>
        </xdr:from>
        <xdr:to>
          <xdr:col>2</xdr:col>
          <xdr:colOff>942975</xdr:colOff>
          <xdr:row>14</xdr:row>
          <xdr:rowOff>209550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4BF2F10F-5C57-4BD0-BC90-449570C29F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12</xdr:row>
          <xdr:rowOff>247650</xdr:rowOff>
        </xdr:from>
        <xdr:to>
          <xdr:col>2</xdr:col>
          <xdr:colOff>933450</xdr:colOff>
          <xdr:row>13</xdr:row>
          <xdr:rowOff>200025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B77168F4-F092-4CFD-953B-9666D65299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11</xdr:row>
          <xdr:rowOff>247650</xdr:rowOff>
        </xdr:from>
        <xdr:to>
          <xdr:col>2</xdr:col>
          <xdr:colOff>942975</xdr:colOff>
          <xdr:row>12</xdr:row>
          <xdr:rowOff>200025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3BCA153D-C7C7-4FAB-BE50-5F64D65C1B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11</xdr:row>
          <xdr:rowOff>9525</xdr:rowOff>
        </xdr:from>
        <xdr:to>
          <xdr:col>2</xdr:col>
          <xdr:colOff>942975</xdr:colOff>
          <xdr:row>11</xdr:row>
          <xdr:rowOff>219075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6FBDDE5B-B037-47CF-8FF6-B4D41C7B28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695325</xdr:colOff>
          <xdr:row>18</xdr:row>
          <xdr:rowOff>38100</xdr:rowOff>
        </xdr:from>
        <xdr:to>
          <xdr:col>2</xdr:col>
          <xdr:colOff>933450</xdr:colOff>
          <xdr:row>18</xdr:row>
          <xdr:rowOff>247650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918C7A23-44F8-4DA3-AC3D-54F35A7F2A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17</xdr:row>
          <xdr:rowOff>38100</xdr:rowOff>
        </xdr:from>
        <xdr:to>
          <xdr:col>2</xdr:col>
          <xdr:colOff>942975</xdr:colOff>
          <xdr:row>17</xdr:row>
          <xdr:rowOff>247650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D6CCFDD2-0BA9-455C-AD54-8B77BBD801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704850</xdr:colOff>
          <xdr:row>16</xdr:row>
          <xdr:rowOff>28575</xdr:rowOff>
        </xdr:from>
        <xdr:to>
          <xdr:col>2</xdr:col>
          <xdr:colOff>942975</xdr:colOff>
          <xdr:row>16</xdr:row>
          <xdr:rowOff>238125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D40882B7-EC77-4298-B139-D14EBCD2C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1</xdr:row>
          <xdr:rowOff>38100</xdr:rowOff>
        </xdr:from>
        <xdr:to>
          <xdr:col>4</xdr:col>
          <xdr:colOff>704850</xdr:colOff>
          <xdr:row>1</xdr:row>
          <xdr:rowOff>247650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FFB3B011-7F30-4A4A-A8EA-5C9D04BD42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2</xdr:row>
          <xdr:rowOff>19050</xdr:rowOff>
        </xdr:from>
        <xdr:to>
          <xdr:col>4</xdr:col>
          <xdr:colOff>704850</xdr:colOff>
          <xdr:row>2</xdr:row>
          <xdr:rowOff>228600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87CC62AD-4CF4-489F-AA28-AB5ABE7644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3</xdr:row>
          <xdr:rowOff>19050</xdr:rowOff>
        </xdr:from>
        <xdr:to>
          <xdr:col>4</xdr:col>
          <xdr:colOff>704850</xdr:colOff>
          <xdr:row>3</xdr:row>
          <xdr:rowOff>228600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BFBF03D4-3BAC-4FE8-972A-4A1858CCF4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4</xdr:row>
          <xdr:rowOff>28575</xdr:rowOff>
        </xdr:from>
        <xdr:to>
          <xdr:col>4</xdr:col>
          <xdr:colOff>704850</xdr:colOff>
          <xdr:row>4</xdr:row>
          <xdr:rowOff>238125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78154B84-011B-47CA-9D52-541071D794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5</xdr:row>
          <xdr:rowOff>28575</xdr:rowOff>
        </xdr:from>
        <xdr:to>
          <xdr:col>4</xdr:col>
          <xdr:colOff>714375</xdr:colOff>
          <xdr:row>5</xdr:row>
          <xdr:rowOff>238125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B97B5E06-F714-41AA-BDB6-EBD24A39C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8</xdr:row>
          <xdr:rowOff>19050</xdr:rowOff>
        </xdr:from>
        <xdr:to>
          <xdr:col>4</xdr:col>
          <xdr:colOff>704850</xdr:colOff>
          <xdr:row>8</xdr:row>
          <xdr:rowOff>228600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36DFEF38-F0D9-431C-B66F-4D5ED4A17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9</xdr:row>
          <xdr:rowOff>28575</xdr:rowOff>
        </xdr:from>
        <xdr:to>
          <xdr:col>4</xdr:col>
          <xdr:colOff>704850</xdr:colOff>
          <xdr:row>9</xdr:row>
          <xdr:rowOff>238125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258157CA-EEB7-456D-8F32-BF131233F9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10</xdr:row>
          <xdr:rowOff>28575</xdr:rowOff>
        </xdr:from>
        <xdr:to>
          <xdr:col>4</xdr:col>
          <xdr:colOff>704850</xdr:colOff>
          <xdr:row>10</xdr:row>
          <xdr:rowOff>238125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419EFEA-6A00-47F2-B1E8-3148FE5275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11</xdr:row>
          <xdr:rowOff>9525</xdr:rowOff>
        </xdr:from>
        <xdr:to>
          <xdr:col>4</xdr:col>
          <xdr:colOff>714375</xdr:colOff>
          <xdr:row>11</xdr:row>
          <xdr:rowOff>219075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7DA4348-09B1-48BA-9900-1976487E25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11</xdr:row>
          <xdr:rowOff>247650</xdr:rowOff>
        </xdr:from>
        <xdr:to>
          <xdr:col>4</xdr:col>
          <xdr:colOff>714375</xdr:colOff>
          <xdr:row>12</xdr:row>
          <xdr:rowOff>200025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9E0348C-5910-4321-9861-65CE3E2C2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466725</xdr:colOff>
          <xdr:row>12</xdr:row>
          <xdr:rowOff>247650</xdr:rowOff>
        </xdr:from>
        <xdr:to>
          <xdr:col>4</xdr:col>
          <xdr:colOff>704850</xdr:colOff>
          <xdr:row>13</xdr:row>
          <xdr:rowOff>200025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3D2312A6-585E-47C4-8F58-BE258606F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476250</xdr:colOff>
          <xdr:row>14</xdr:row>
          <xdr:rowOff>0</xdr:rowOff>
        </xdr:from>
        <xdr:to>
          <xdr:col>4</xdr:col>
          <xdr:colOff>714375</xdr:colOff>
          <xdr:row>14</xdr:row>
          <xdr:rowOff>209550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6F00CB51-FABF-45AF-9A28-52FBF9899F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504825</xdr:colOff>
          <xdr:row>1</xdr:row>
          <xdr:rowOff>28575</xdr:rowOff>
        </xdr:from>
        <xdr:to>
          <xdr:col>6</xdr:col>
          <xdr:colOff>733425</xdr:colOff>
          <xdr:row>1</xdr:row>
          <xdr:rowOff>238125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16FCE5A1-4B1E-4E05-924B-5FACE97014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1.xml"/><Relationship Id="rId18" Type="http://schemas.openxmlformats.org/officeDocument/2006/relationships/ctrlProp" Target="../ctrlProps/ctrlProp46.xml"/><Relationship Id="rId26" Type="http://schemas.openxmlformats.org/officeDocument/2006/relationships/ctrlProp" Target="../ctrlProps/ctrlProp54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9.xml"/><Relationship Id="rId34" Type="http://schemas.openxmlformats.org/officeDocument/2006/relationships/ctrlProp" Target="../ctrlProps/ctrlProp62.xml"/><Relationship Id="rId7" Type="http://schemas.openxmlformats.org/officeDocument/2006/relationships/ctrlProp" Target="../ctrlProps/ctrlProp35.xml"/><Relationship Id="rId12" Type="http://schemas.openxmlformats.org/officeDocument/2006/relationships/ctrlProp" Target="../ctrlProps/ctrlProp40.xml"/><Relationship Id="rId17" Type="http://schemas.openxmlformats.org/officeDocument/2006/relationships/ctrlProp" Target="../ctrlProps/ctrlProp45.xml"/><Relationship Id="rId25" Type="http://schemas.openxmlformats.org/officeDocument/2006/relationships/ctrlProp" Target="../ctrlProps/ctrlProp53.xml"/><Relationship Id="rId33" Type="http://schemas.openxmlformats.org/officeDocument/2006/relationships/ctrlProp" Target="../ctrlProps/ctrlProp61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44.xml"/><Relationship Id="rId20" Type="http://schemas.openxmlformats.org/officeDocument/2006/relationships/ctrlProp" Target="../ctrlProps/ctrlProp48.xml"/><Relationship Id="rId29" Type="http://schemas.openxmlformats.org/officeDocument/2006/relationships/ctrlProp" Target="../ctrlProps/ctrlProp57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34.xml"/><Relationship Id="rId11" Type="http://schemas.openxmlformats.org/officeDocument/2006/relationships/ctrlProp" Target="../ctrlProps/ctrlProp39.xml"/><Relationship Id="rId24" Type="http://schemas.openxmlformats.org/officeDocument/2006/relationships/ctrlProp" Target="../ctrlProps/ctrlProp52.xml"/><Relationship Id="rId32" Type="http://schemas.openxmlformats.org/officeDocument/2006/relationships/ctrlProp" Target="../ctrlProps/ctrlProp60.xml"/><Relationship Id="rId5" Type="http://schemas.openxmlformats.org/officeDocument/2006/relationships/ctrlProp" Target="../ctrlProps/ctrlProp33.xml"/><Relationship Id="rId15" Type="http://schemas.openxmlformats.org/officeDocument/2006/relationships/ctrlProp" Target="../ctrlProps/ctrlProp43.xml"/><Relationship Id="rId23" Type="http://schemas.openxmlformats.org/officeDocument/2006/relationships/ctrlProp" Target="../ctrlProps/ctrlProp51.xml"/><Relationship Id="rId28" Type="http://schemas.openxmlformats.org/officeDocument/2006/relationships/ctrlProp" Target="../ctrlProps/ctrlProp56.xml"/><Relationship Id="rId10" Type="http://schemas.openxmlformats.org/officeDocument/2006/relationships/ctrlProp" Target="../ctrlProps/ctrlProp38.xml"/><Relationship Id="rId19" Type="http://schemas.openxmlformats.org/officeDocument/2006/relationships/ctrlProp" Target="../ctrlProps/ctrlProp47.xml"/><Relationship Id="rId31" Type="http://schemas.openxmlformats.org/officeDocument/2006/relationships/ctrlProp" Target="../ctrlProps/ctrlProp59.xml"/><Relationship Id="rId4" Type="http://schemas.openxmlformats.org/officeDocument/2006/relationships/ctrlProp" Target="../ctrlProps/ctrlProp32.xml"/><Relationship Id="rId9" Type="http://schemas.openxmlformats.org/officeDocument/2006/relationships/ctrlProp" Target="../ctrlProps/ctrlProp37.xml"/><Relationship Id="rId14" Type="http://schemas.openxmlformats.org/officeDocument/2006/relationships/ctrlProp" Target="../ctrlProps/ctrlProp42.xml"/><Relationship Id="rId22" Type="http://schemas.openxmlformats.org/officeDocument/2006/relationships/ctrlProp" Target="../ctrlProps/ctrlProp50.xml"/><Relationship Id="rId27" Type="http://schemas.openxmlformats.org/officeDocument/2006/relationships/ctrlProp" Target="../ctrlProps/ctrlProp55.xml"/><Relationship Id="rId30" Type="http://schemas.openxmlformats.org/officeDocument/2006/relationships/ctrlProp" Target="../ctrlProps/ctrlProp58.xml"/><Relationship Id="rId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F7CF-1A60-4344-9D8F-0798B87C441B}">
  <dimension ref="A1:AL21"/>
  <sheetViews>
    <sheetView zoomScale="80" zoomScaleNormal="80" workbookViewId="0">
      <selection activeCell="Y15" sqref="Y15"/>
    </sheetView>
  </sheetViews>
  <sheetFormatPr defaultRowHeight="15" x14ac:dyDescent="0.25"/>
  <cols>
    <col min="1" max="1" width="16.5703125" bestFit="1" customWidth="1"/>
    <col min="2" max="2" width="5.7109375" bestFit="1" customWidth="1"/>
    <col min="3" max="3" width="14.28515625" bestFit="1" customWidth="1"/>
    <col min="4" max="4" width="5.7109375" bestFit="1" customWidth="1"/>
    <col min="5" max="5" width="10.85546875" bestFit="1" customWidth="1"/>
    <col min="6" max="6" width="7.140625" bestFit="1" customWidth="1"/>
    <col min="7" max="7" width="11.42578125" bestFit="1" customWidth="1"/>
    <col min="8" max="8" width="12.7109375" bestFit="1" customWidth="1"/>
    <col min="9" max="9" width="5.7109375" bestFit="1" customWidth="1"/>
    <col min="10" max="10" width="7.140625" bestFit="1" customWidth="1"/>
    <col min="11" max="11" width="5.7109375" bestFit="1" customWidth="1"/>
    <col min="12" max="12" width="7.140625" bestFit="1" customWidth="1"/>
    <col min="13" max="13" width="7.85546875" bestFit="1" customWidth="1"/>
    <col min="14" max="14" width="12.42578125" bestFit="1" customWidth="1"/>
    <col min="15" max="15" width="14.5703125" bestFit="1" customWidth="1"/>
    <col min="16" max="16" width="9.140625" customWidth="1"/>
    <col min="17" max="17" width="9.140625" bestFit="1" customWidth="1"/>
    <col min="18" max="18" width="8.85546875" customWidth="1"/>
    <col min="19" max="19" width="12.140625" bestFit="1" customWidth="1"/>
    <col min="20" max="20" width="12.42578125" bestFit="1" customWidth="1"/>
    <col min="21" max="23" width="6.5703125" bestFit="1" customWidth="1"/>
    <col min="24" max="24" width="6" bestFit="1" customWidth="1"/>
    <col min="25" max="26" width="6.5703125" bestFit="1" customWidth="1"/>
    <col min="38" max="38" width="14.5703125" bestFit="1" customWidth="1"/>
  </cols>
  <sheetData>
    <row r="1" spans="1:38" s="1" customFormat="1" ht="21.75" customHeight="1" thickBot="1" x14ac:dyDescent="0.3">
      <c r="A1" s="22" t="s">
        <v>1</v>
      </c>
      <c r="B1" s="23" t="s">
        <v>0</v>
      </c>
      <c r="C1" s="23" t="s">
        <v>5</v>
      </c>
      <c r="D1" s="23" t="s">
        <v>0</v>
      </c>
      <c r="E1" s="23" t="s">
        <v>5</v>
      </c>
      <c r="F1" s="23" t="s">
        <v>0</v>
      </c>
      <c r="G1" s="23" t="s">
        <v>5</v>
      </c>
      <c r="H1" s="40" t="s">
        <v>23</v>
      </c>
      <c r="I1" s="23" t="s">
        <v>0</v>
      </c>
      <c r="J1" s="23" t="s">
        <v>5</v>
      </c>
      <c r="K1" s="23" t="s">
        <v>0</v>
      </c>
      <c r="L1" s="23" t="s">
        <v>5</v>
      </c>
      <c r="M1" s="37" t="s">
        <v>24</v>
      </c>
      <c r="N1" s="23" t="s">
        <v>4</v>
      </c>
      <c r="O1" s="38" t="s">
        <v>22</v>
      </c>
      <c r="P1" s="39" t="s">
        <v>21</v>
      </c>
      <c r="Q1" s="23" t="s">
        <v>25</v>
      </c>
      <c r="R1" s="23" t="s">
        <v>10</v>
      </c>
      <c r="S1" s="24" t="s">
        <v>11</v>
      </c>
      <c r="T1" s="10"/>
      <c r="U1" s="82">
        <f>COUNTIF(AL2:AL19,"NY")/U14</f>
        <v>0.16666666666666666</v>
      </c>
      <c r="V1" s="83"/>
      <c r="W1" s="84"/>
      <c r="X1" s="82">
        <f>COUNTIF(AL2:AL19,"YY")/U14</f>
        <v>0.55555555555555558</v>
      </c>
      <c r="Y1" s="83"/>
      <c r="Z1" s="84"/>
      <c r="AL1" s="1" t="s">
        <v>15</v>
      </c>
    </row>
    <row r="2" spans="1:38" ht="20.25" customHeight="1" x14ac:dyDescent="0.35">
      <c r="A2" s="25" t="s">
        <v>33</v>
      </c>
      <c r="B2" s="4">
        <v>20</v>
      </c>
      <c r="C2" s="3" t="s">
        <v>3</v>
      </c>
      <c r="D2" s="4">
        <v>40</v>
      </c>
      <c r="E2" s="3" t="s">
        <v>7</v>
      </c>
      <c r="F2" s="4"/>
      <c r="G2" s="3"/>
      <c r="H2" s="25" t="s">
        <v>49</v>
      </c>
      <c r="I2" s="3"/>
      <c r="J2" s="4"/>
      <c r="K2" s="3"/>
      <c r="L2" s="4"/>
      <c r="M2" s="36">
        <f>(100%/24)*(SUM(I2,K2))/60</f>
        <v>0</v>
      </c>
      <c r="N2" s="5">
        <f t="shared" ref="N2:N19" si="0">SUM(B2,D2,F2,H2)/60</f>
        <v>1</v>
      </c>
      <c r="O2" s="2">
        <f>((100%/24)*(N2))</f>
        <v>4.1666666666666664E-2</v>
      </c>
      <c r="P2" s="92">
        <f>(100%/24)*((B2+D2+F2+B3+D3+F3)/60)</f>
        <v>8.3333333333333329E-2</v>
      </c>
      <c r="Q2" s="75" t="s">
        <v>66</v>
      </c>
      <c r="R2" s="32" t="s">
        <v>13</v>
      </c>
      <c r="S2" s="33" t="s">
        <v>14</v>
      </c>
      <c r="T2" s="11"/>
      <c r="U2" s="85"/>
      <c r="V2" s="86"/>
      <c r="W2" s="87"/>
      <c r="X2" s="85"/>
      <c r="Y2" s="86"/>
      <c r="Z2" s="87"/>
      <c r="AL2" t="str" cm="1">
        <f t="array" ref="AL2:AL19">CONCATENATE(R2:R19,S2:S19)</f>
        <v>NY</v>
      </c>
    </row>
    <row r="3" spans="1:38" ht="20.25" customHeight="1" x14ac:dyDescent="0.35">
      <c r="A3" s="25" t="s">
        <v>34</v>
      </c>
      <c r="B3" s="4">
        <v>30</v>
      </c>
      <c r="C3" s="3" t="s">
        <v>8</v>
      </c>
      <c r="D3" s="4">
        <v>30</v>
      </c>
      <c r="E3" s="3" t="s">
        <v>9</v>
      </c>
      <c r="F3" s="4"/>
      <c r="G3" s="3"/>
      <c r="H3" s="25" t="s">
        <v>50</v>
      </c>
      <c r="I3" s="3"/>
      <c r="J3" s="4"/>
      <c r="K3" s="3"/>
      <c r="L3" s="4"/>
      <c r="M3" s="36">
        <f t="shared" ref="M3:M19" si="1">(100%/24)*(SUM(I3,K3))/60</f>
        <v>0</v>
      </c>
      <c r="N3" s="5">
        <f t="shared" si="0"/>
        <v>1</v>
      </c>
      <c r="O3" s="2">
        <f t="shared" ref="O3:O19" si="2">((100%/24)*(N3))</f>
        <v>4.1666666666666664E-2</v>
      </c>
      <c r="P3" s="93"/>
      <c r="Q3" s="77"/>
      <c r="R3" s="32" t="s">
        <v>14</v>
      </c>
      <c r="S3" s="33" t="s">
        <v>14</v>
      </c>
      <c r="T3" s="12" t="s">
        <v>16</v>
      </c>
      <c r="U3" s="85"/>
      <c r="V3" s="86"/>
      <c r="W3" s="87"/>
      <c r="X3" s="85"/>
      <c r="Y3" s="86"/>
      <c r="Z3" s="87"/>
      <c r="AL3" t="str">
        <v>YY</v>
      </c>
    </row>
    <row r="4" spans="1:38" ht="20.25" customHeight="1" x14ac:dyDescent="0.35">
      <c r="A4" s="25" t="s">
        <v>35</v>
      </c>
      <c r="B4" s="4">
        <v>90</v>
      </c>
      <c r="C4" s="3" t="s">
        <v>36</v>
      </c>
      <c r="D4" s="4"/>
      <c r="E4" s="3"/>
      <c r="F4" s="4"/>
      <c r="G4" s="3"/>
      <c r="H4" s="25" t="s">
        <v>51</v>
      </c>
      <c r="I4" s="3"/>
      <c r="J4" s="4"/>
      <c r="K4" s="3"/>
      <c r="L4" s="4"/>
      <c r="M4" s="36">
        <f t="shared" si="1"/>
        <v>0</v>
      </c>
      <c r="N4" s="5">
        <f t="shared" si="0"/>
        <v>1.5</v>
      </c>
      <c r="O4" s="2">
        <f t="shared" si="2"/>
        <v>6.25E-2</v>
      </c>
      <c r="P4" s="71">
        <f>(100%/24)*((B4+B10+B15)/60)</f>
        <v>0.14583333333333331</v>
      </c>
      <c r="Q4" s="73" t="s">
        <v>36</v>
      </c>
      <c r="R4" s="32" t="s">
        <v>14</v>
      </c>
      <c r="S4" s="33" t="s">
        <v>14</v>
      </c>
      <c r="T4" s="11"/>
      <c r="U4" s="85"/>
      <c r="V4" s="86"/>
      <c r="W4" s="87"/>
      <c r="X4" s="85"/>
      <c r="Y4" s="86"/>
      <c r="Z4" s="87"/>
      <c r="AL4" t="str">
        <v>YY</v>
      </c>
    </row>
    <row r="5" spans="1:38" ht="20.25" customHeight="1" thickBot="1" x14ac:dyDescent="0.4">
      <c r="A5" s="25" t="s">
        <v>72</v>
      </c>
      <c r="B5" s="4">
        <v>130</v>
      </c>
      <c r="C5" s="3" t="s">
        <v>37</v>
      </c>
      <c r="D5" s="4"/>
      <c r="E5" s="3"/>
      <c r="F5" s="4"/>
      <c r="G5" s="3"/>
      <c r="H5" s="25" t="s">
        <v>52</v>
      </c>
      <c r="I5" s="3"/>
      <c r="J5" s="4"/>
      <c r="K5" s="3"/>
      <c r="L5" s="4"/>
      <c r="M5" s="36">
        <f t="shared" si="1"/>
        <v>0</v>
      </c>
      <c r="N5" s="5">
        <f t="shared" si="0"/>
        <v>2.1666666666666665</v>
      </c>
      <c r="O5" s="2">
        <f t="shared" si="2"/>
        <v>9.0277777777777762E-2</v>
      </c>
      <c r="P5" s="72"/>
      <c r="Q5" s="81"/>
      <c r="R5" s="32" t="s">
        <v>14</v>
      </c>
      <c r="S5" s="33" t="s">
        <v>14</v>
      </c>
      <c r="T5" s="13" t="s">
        <v>18</v>
      </c>
      <c r="U5" s="89"/>
      <c r="V5" s="90"/>
      <c r="W5" s="91"/>
      <c r="X5" s="89"/>
      <c r="Y5" s="90"/>
      <c r="Z5" s="91"/>
      <c r="AL5" t="str">
        <v>YY</v>
      </c>
    </row>
    <row r="6" spans="1:38" ht="20.25" customHeight="1" x14ac:dyDescent="0.35">
      <c r="A6" s="25" t="s">
        <v>73</v>
      </c>
      <c r="B6" s="4">
        <v>30</v>
      </c>
      <c r="C6" s="3" t="s">
        <v>27</v>
      </c>
      <c r="D6" s="4"/>
      <c r="E6" s="3"/>
      <c r="F6" s="4"/>
      <c r="G6" s="3"/>
      <c r="H6" s="25" t="s">
        <v>53</v>
      </c>
      <c r="I6" s="3"/>
      <c r="J6" s="4"/>
      <c r="K6" s="3"/>
      <c r="L6" s="4"/>
      <c r="M6" s="36">
        <f t="shared" si="1"/>
        <v>0</v>
      </c>
      <c r="N6" s="5">
        <f t="shared" si="0"/>
        <v>0.5</v>
      </c>
      <c r="O6" s="2">
        <f>((100%/24)*(N6))</f>
        <v>2.0833333333333332E-2</v>
      </c>
      <c r="P6" s="71">
        <f>(100%/24)*((B5+B8)/60)</f>
        <v>0.1736111111111111</v>
      </c>
      <c r="Q6" s="81" t="s">
        <v>67</v>
      </c>
      <c r="R6" s="32" t="s">
        <v>14</v>
      </c>
      <c r="S6" s="33" t="s">
        <v>14</v>
      </c>
      <c r="T6" s="11"/>
      <c r="U6" s="82">
        <f>COUNTIF(AL2:AL19,"NN")/U14</f>
        <v>0.27777777777777779</v>
      </c>
      <c r="V6" s="83"/>
      <c r="W6" s="84"/>
      <c r="X6" s="82">
        <f>COUNTIF(AL2:AL19,"YN")/U14</f>
        <v>0</v>
      </c>
      <c r="Y6" s="83"/>
      <c r="Z6" s="84"/>
      <c r="AL6" t="str">
        <v>YY</v>
      </c>
    </row>
    <row r="7" spans="1:38" ht="20.25" customHeight="1" x14ac:dyDescent="0.35">
      <c r="A7" s="25" t="s">
        <v>40</v>
      </c>
      <c r="B7" s="4">
        <v>60</v>
      </c>
      <c r="C7" s="3" t="s">
        <v>38</v>
      </c>
      <c r="D7" s="4"/>
      <c r="E7" s="3"/>
      <c r="F7" s="4"/>
      <c r="G7" s="3"/>
      <c r="H7" s="25" t="s">
        <v>54</v>
      </c>
      <c r="I7" s="3"/>
      <c r="J7" s="4"/>
      <c r="K7" s="3"/>
      <c r="L7" s="4"/>
      <c r="M7" s="36">
        <f t="shared" si="1"/>
        <v>0</v>
      </c>
      <c r="N7" s="5">
        <f t="shared" si="0"/>
        <v>1</v>
      </c>
      <c r="O7" s="2">
        <f>((100%/24)*(N7))</f>
        <v>4.1666666666666664E-2</v>
      </c>
      <c r="P7" s="72"/>
      <c r="Q7" s="74"/>
      <c r="R7" s="32" t="s">
        <v>13</v>
      </c>
      <c r="S7" s="33" t="s">
        <v>13</v>
      </c>
      <c r="T7" s="11"/>
      <c r="U7" s="85"/>
      <c r="V7" s="86"/>
      <c r="W7" s="87"/>
      <c r="X7" s="85"/>
      <c r="Y7" s="86"/>
      <c r="Z7" s="87"/>
      <c r="AL7" t="str">
        <v>NN</v>
      </c>
    </row>
    <row r="8" spans="1:38" ht="20.25" customHeight="1" x14ac:dyDescent="0.35">
      <c r="A8" s="25" t="s">
        <v>39</v>
      </c>
      <c r="B8" s="4">
        <v>120</v>
      </c>
      <c r="C8" s="3" t="s">
        <v>41</v>
      </c>
      <c r="D8" s="4"/>
      <c r="E8" s="3"/>
      <c r="F8" s="4"/>
      <c r="G8" s="3"/>
      <c r="H8" s="25" t="s">
        <v>55</v>
      </c>
      <c r="I8" s="3"/>
      <c r="J8" s="4"/>
      <c r="K8" s="3"/>
      <c r="L8" s="4"/>
      <c r="M8" s="36">
        <f t="shared" si="1"/>
        <v>0</v>
      </c>
      <c r="N8" s="5">
        <f t="shared" si="0"/>
        <v>2</v>
      </c>
      <c r="O8" s="2">
        <f>((100%/24)*(N8))</f>
        <v>8.3333333333333329E-2</v>
      </c>
      <c r="P8" s="71">
        <f>(100%/24)*((B11+B16)/60)</f>
        <v>8.3333333333333329E-2</v>
      </c>
      <c r="Q8" s="73" t="s">
        <v>68</v>
      </c>
      <c r="R8" s="32" t="s">
        <v>14</v>
      </c>
      <c r="S8" s="33" t="s">
        <v>14</v>
      </c>
      <c r="T8" s="49" t="s">
        <v>17</v>
      </c>
      <c r="U8" s="86"/>
      <c r="V8" s="86"/>
      <c r="W8" s="87"/>
      <c r="X8" s="85"/>
      <c r="Y8" s="86"/>
      <c r="Z8" s="87"/>
      <c r="AL8" t="str">
        <v>YY</v>
      </c>
    </row>
    <row r="9" spans="1:38" ht="20.25" customHeight="1" x14ac:dyDescent="0.35">
      <c r="A9" s="25" t="s">
        <v>42</v>
      </c>
      <c r="B9" s="4">
        <v>60</v>
      </c>
      <c r="C9" s="3" t="s">
        <v>38</v>
      </c>
      <c r="D9" s="4"/>
      <c r="E9" s="3"/>
      <c r="F9" s="4"/>
      <c r="G9" s="3"/>
      <c r="H9" s="25" t="s">
        <v>56</v>
      </c>
      <c r="I9" s="3"/>
      <c r="J9" s="4"/>
      <c r="K9" s="3"/>
      <c r="L9" s="4"/>
      <c r="M9" s="36">
        <f t="shared" si="1"/>
        <v>0</v>
      </c>
      <c r="N9" s="5">
        <f t="shared" si="0"/>
        <v>1</v>
      </c>
      <c r="O9" s="2">
        <f t="shared" si="2"/>
        <v>4.1666666666666664E-2</v>
      </c>
      <c r="P9" s="72"/>
      <c r="Q9" s="74"/>
      <c r="R9" s="32" t="s">
        <v>13</v>
      </c>
      <c r="S9" s="33" t="s">
        <v>13</v>
      </c>
      <c r="T9" s="11"/>
      <c r="U9" s="86"/>
      <c r="V9" s="86"/>
      <c r="W9" s="87"/>
      <c r="X9" s="85"/>
      <c r="Y9" s="86"/>
      <c r="Z9" s="87"/>
      <c r="AL9" t="str">
        <v>NN</v>
      </c>
    </row>
    <row r="10" spans="1:38" ht="20.25" customHeight="1" thickBot="1" x14ac:dyDescent="0.4">
      <c r="A10" s="25" t="s">
        <v>28</v>
      </c>
      <c r="B10" s="4">
        <v>60</v>
      </c>
      <c r="C10" s="3" t="s">
        <v>36</v>
      </c>
      <c r="D10" s="4"/>
      <c r="E10" s="3"/>
      <c r="F10" s="4"/>
      <c r="G10" s="3"/>
      <c r="H10" s="25" t="s">
        <v>57</v>
      </c>
      <c r="I10" s="3"/>
      <c r="J10" s="4"/>
      <c r="K10" s="3"/>
      <c r="L10" s="4"/>
      <c r="M10" s="36">
        <f t="shared" si="1"/>
        <v>0</v>
      </c>
      <c r="N10" s="5">
        <f t="shared" si="0"/>
        <v>1</v>
      </c>
      <c r="O10" s="2">
        <f t="shared" si="2"/>
        <v>4.1666666666666664E-2</v>
      </c>
      <c r="P10" s="71">
        <f>(100%/24)*((B14)/60)</f>
        <v>8.3333333333333329E-2</v>
      </c>
      <c r="Q10" s="75" t="s">
        <v>46</v>
      </c>
      <c r="R10" s="32" t="s">
        <v>14</v>
      </c>
      <c r="S10" s="33" t="s">
        <v>14</v>
      </c>
      <c r="T10" s="6"/>
      <c r="U10" s="86"/>
      <c r="V10" s="86"/>
      <c r="W10" s="87"/>
      <c r="X10" s="85"/>
      <c r="Y10" s="86"/>
      <c r="Z10" s="87"/>
      <c r="AL10" t="str">
        <v>YY</v>
      </c>
    </row>
    <row r="11" spans="1:38" ht="20.25" customHeight="1" thickBot="1" x14ac:dyDescent="0.4">
      <c r="A11" s="25" t="s">
        <v>43</v>
      </c>
      <c r="B11" s="4">
        <v>60</v>
      </c>
      <c r="C11" s="3" t="s">
        <v>44</v>
      </c>
      <c r="D11" s="4"/>
      <c r="E11" s="3"/>
      <c r="F11" s="4"/>
      <c r="G11" s="3"/>
      <c r="H11" s="25" t="s">
        <v>58</v>
      </c>
      <c r="I11" s="3"/>
      <c r="J11" s="4"/>
      <c r="K11" s="3"/>
      <c r="L11" s="4"/>
      <c r="M11" s="36">
        <f t="shared" si="1"/>
        <v>0</v>
      </c>
      <c r="N11" s="5">
        <f t="shared" si="0"/>
        <v>1</v>
      </c>
      <c r="O11" s="2">
        <f t="shared" si="2"/>
        <v>4.1666666666666664E-2</v>
      </c>
      <c r="P11" s="72"/>
      <c r="Q11" s="77"/>
      <c r="R11" s="32" t="s">
        <v>13</v>
      </c>
      <c r="S11" s="33" t="s">
        <v>13</v>
      </c>
      <c r="U11" s="7"/>
      <c r="V11" s="9" t="s">
        <v>17</v>
      </c>
      <c r="W11" s="88" t="s">
        <v>19</v>
      </c>
      <c r="X11" s="88"/>
      <c r="Y11" s="9" t="s">
        <v>16</v>
      </c>
      <c r="Z11" s="8"/>
      <c r="AL11" t="str">
        <v>NN</v>
      </c>
    </row>
    <row r="12" spans="1:38" ht="20.25" customHeight="1" x14ac:dyDescent="0.35">
      <c r="A12" s="25" t="s">
        <v>2</v>
      </c>
      <c r="B12" s="4">
        <v>60</v>
      </c>
      <c r="C12" s="3" t="s">
        <v>6</v>
      </c>
      <c r="D12" s="4"/>
      <c r="E12" s="3"/>
      <c r="F12" s="4"/>
      <c r="G12" s="3"/>
      <c r="H12" s="25" t="s">
        <v>59</v>
      </c>
      <c r="I12" s="3"/>
      <c r="J12" s="4"/>
      <c r="K12" s="3"/>
      <c r="L12" s="4"/>
      <c r="M12" s="36">
        <f t="shared" si="1"/>
        <v>0</v>
      </c>
      <c r="N12" s="5">
        <f t="shared" si="0"/>
        <v>1</v>
      </c>
      <c r="O12" s="2">
        <f t="shared" si="2"/>
        <v>4.1666666666666664E-2</v>
      </c>
      <c r="P12" s="71">
        <f>SUM(O6,O8)</f>
        <v>0.10416666666666666</v>
      </c>
      <c r="Q12" s="73" t="s">
        <v>69</v>
      </c>
      <c r="R12" s="32" t="s">
        <v>13</v>
      </c>
      <c r="S12" s="33" t="s">
        <v>14</v>
      </c>
      <c r="AL12" t="str">
        <v>NY</v>
      </c>
    </row>
    <row r="13" spans="1:38" ht="20.25" customHeight="1" thickBot="1" x14ac:dyDescent="0.4">
      <c r="A13" s="25" t="s">
        <v>29</v>
      </c>
      <c r="B13" s="4">
        <v>60</v>
      </c>
      <c r="C13" s="3" t="s">
        <v>38</v>
      </c>
      <c r="D13" s="4"/>
      <c r="E13" s="3"/>
      <c r="F13" s="4"/>
      <c r="G13" s="3"/>
      <c r="H13" s="25" t="s">
        <v>60</v>
      </c>
      <c r="I13" s="3"/>
      <c r="J13" s="4"/>
      <c r="K13" s="3"/>
      <c r="L13" s="4"/>
      <c r="M13" s="36">
        <f t="shared" si="1"/>
        <v>0</v>
      </c>
      <c r="N13" s="5">
        <f t="shared" si="0"/>
        <v>1</v>
      </c>
      <c r="O13" s="2">
        <f t="shared" si="2"/>
        <v>4.1666666666666664E-2</v>
      </c>
      <c r="P13" s="72"/>
      <c r="Q13" s="74"/>
      <c r="R13" s="32" t="s">
        <v>13</v>
      </c>
      <c r="S13" s="33" t="s">
        <v>13</v>
      </c>
      <c r="AL13" t="str">
        <v>NN</v>
      </c>
    </row>
    <row r="14" spans="1:38" ht="20.25" customHeight="1" thickBot="1" x14ac:dyDescent="0.4">
      <c r="A14" s="25" t="s">
        <v>45</v>
      </c>
      <c r="B14" s="4">
        <v>120</v>
      </c>
      <c r="C14" s="3" t="s">
        <v>46</v>
      </c>
      <c r="D14" s="4"/>
      <c r="E14" s="3"/>
      <c r="F14" s="4"/>
      <c r="G14" s="3"/>
      <c r="H14" s="25" t="s">
        <v>61</v>
      </c>
      <c r="I14" s="3"/>
      <c r="J14" s="4"/>
      <c r="K14" s="3"/>
      <c r="L14" s="4"/>
      <c r="M14" s="36">
        <f t="shared" si="1"/>
        <v>0</v>
      </c>
      <c r="N14" s="5">
        <f t="shared" si="0"/>
        <v>2</v>
      </c>
      <c r="O14" s="2">
        <f t="shared" si="2"/>
        <v>8.3333333333333329E-2</v>
      </c>
      <c r="P14" s="71">
        <f>(100%/24)*((B6)/60)</f>
        <v>2.0833333333333332E-2</v>
      </c>
      <c r="Q14" s="73" t="s">
        <v>70</v>
      </c>
      <c r="R14" s="32" t="s">
        <v>14</v>
      </c>
      <c r="S14" s="33" t="s">
        <v>14</v>
      </c>
      <c r="T14" s="19" t="s">
        <v>20</v>
      </c>
      <c r="U14" s="79">
        <f>COUNTIF(_xlfn.ANCHORARRAY(AL2),"YY")+COUNTIF(_xlfn.ANCHORARRAY(AL2),"YN")+COUNTIF(_xlfn.ANCHORARRAY(AL2),"NY")+COUNTIF(_xlfn.ANCHORARRAY(AL2),"NN")</f>
        <v>18</v>
      </c>
      <c r="V14" s="80"/>
      <c r="AL14" t="str">
        <v>YY</v>
      </c>
    </row>
    <row r="15" spans="1:38" ht="20.25" customHeight="1" x14ac:dyDescent="0.35">
      <c r="A15" s="25" t="s">
        <v>47</v>
      </c>
      <c r="B15" s="4">
        <v>60</v>
      </c>
      <c r="C15" s="3" t="s">
        <v>36</v>
      </c>
      <c r="D15" s="4"/>
      <c r="E15" s="3"/>
      <c r="F15" s="4"/>
      <c r="G15" s="3"/>
      <c r="H15" s="25" t="s">
        <v>62</v>
      </c>
      <c r="I15" s="3"/>
      <c r="J15" s="4"/>
      <c r="K15" s="3"/>
      <c r="L15" s="4"/>
      <c r="M15" s="36">
        <f t="shared" si="1"/>
        <v>0</v>
      </c>
      <c r="N15" s="5">
        <f t="shared" si="0"/>
        <v>1</v>
      </c>
      <c r="O15" s="2">
        <f t="shared" si="2"/>
        <v>4.1666666666666664E-2</v>
      </c>
      <c r="P15" s="72"/>
      <c r="Q15" s="74"/>
      <c r="R15" s="32" t="s">
        <v>14</v>
      </c>
      <c r="S15" s="33" t="s">
        <v>14</v>
      </c>
      <c r="T15" s="20" t="s">
        <v>19</v>
      </c>
      <c r="U15" s="14" t="s">
        <v>16</v>
      </c>
      <c r="V15" s="16">
        <f>SUM(X6,X1)</f>
        <v>0.55555555555555558</v>
      </c>
      <c r="AL15" t="str">
        <v>YY</v>
      </c>
    </row>
    <row r="16" spans="1:38" ht="20.25" customHeight="1" x14ac:dyDescent="0.35">
      <c r="A16" s="25" t="s">
        <v>30</v>
      </c>
      <c r="B16" s="4">
        <v>60</v>
      </c>
      <c r="C16" s="3" t="s">
        <v>44</v>
      </c>
      <c r="D16" s="4"/>
      <c r="E16" s="3"/>
      <c r="F16" s="4"/>
      <c r="G16" s="3"/>
      <c r="H16" s="25" t="s">
        <v>63</v>
      </c>
      <c r="I16" s="3"/>
      <c r="J16" s="4"/>
      <c r="K16" s="3"/>
      <c r="L16" s="4"/>
      <c r="M16" s="36">
        <f t="shared" si="1"/>
        <v>0</v>
      </c>
      <c r="N16" s="5">
        <f t="shared" si="0"/>
        <v>1</v>
      </c>
      <c r="O16" s="2">
        <f t="shared" si="2"/>
        <v>4.1666666666666664E-2</v>
      </c>
      <c r="P16" s="71">
        <f>(100%/24)*((B17+B18+B19)/60)</f>
        <v>0.27083333333333331</v>
      </c>
      <c r="Q16" s="75" t="s">
        <v>71</v>
      </c>
      <c r="R16" s="32" t="s">
        <v>13</v>
      </c>
      <c r="S16" s="33" t="s">
        <v>13</v>
      </c>
      <c r="T16" s="20"/>
      <c r="U16" s="14" t="s">
        <v>17</v>
      </c>
      <c r="V16" s="16">
        <f>SUM(U6,U1)</f>
        <v>0.44444444444444442</v>
      </c>
      <c r="X16" s="31"/>
      <c r="AL16" t="str">
        <v>NN</v>
      </c>
    </row>
    <row r="17" spans="1:38" ht="20.25" customHeight="1" x14ac:dyDescent="0.35">
      <c r="A17" s="25" t="s">
        <v>31</v>
      </c>
      <c r="B17" s="4">
        <v>60</v>
      </c>
      <c r="C17" s="3" t="s">
        <v>12</v>
      </c>
      <c r="D17" s="4"/>
      <c r="E17" s="3"/>
      <c r="F17" s="4"/>
      <c r="G17" s="3"/>
      <c r="H17" s="25" t="s">
        <v>54</v>
      </c>
      <c r="I17" s="3"/>
      <c r="J17" s="4"/>
      <c r="K17" s="3"/>
      <c r="L17" s="4"/>
      <c r="M17" s="36">
        <f t="shared" si="1"/>
        <v>0</v>
      </c>
      <c r="N17" s="5">
        <f t="shared" si="0"/>
        <v>1</v>
      </c>
      <c r="O17" s="2">
        <f t="shared" si="2"/>
        <v>4.1666666666666664E-2</v>
      </c>
      <c r="P17" s="78"/>
      <c r="Q17" s="76"/>
      <c r="R17" s="32" t="s">
        <v>13</v>
      </c>
      <c r="S17" s="33" t="s">
        <v>14</v>
      </c>
      <c r="T17" s="42" t="s">
        <v>26</v>
      </c>
      <c r="U17" s="43" cm="1">
        <f t="array" ref="U17">SUM(I2:I19+K2:K19)/60</f>
        <v>0</v>
      </c>
      <c r="V17" s="41">
        <f>SUM(M2:M19)</f>
        <v>0</v>
      </c>
      <c r="X17" s="31"/>
      <c r="AL17" t="str">
        <v>NY</v>
      </c>
    </row>
    <row r="18" spans="1:38" ht="20.25" customHeight="1" x14ac:dyDescent="0.35">
      <c r="A18" s="25" t="s">
        <v>32</v>
      </c>
      <c r="B18" s="4">
        <v>60</v>
      </c>
      <c r="C18" s="3" t="s">
        <v>12</v>
      </c>
      <c r="D18" s="4"/>
      <c r="E18" s="3"/>
      <c r="F18" s="4"/>
      <c r="G18" s="3"/>
      <c r="H18" s="25" t="s">
        <v>64</v>
      </c>
      <c r="I18" s="3"/>
      <c r="J18" s="4"/>
      <c r="K18" s="3"/>
      <c r="L18" s="4"/>
      <c r="M18" s="36">
        <f t="shared" si="1"/>
        <v>0</v>
      </c>
      <c r="N18" s="5">
        <f t="shared" si="0"/>
        <v>1</v>
      </c>
      <c r="O18" s="2">
        <f t="shared" si="2"/>
        <v>4.1666666666666664E-2</v>
      </c>
      <c r="P18" s="78"/>
      <c r="Q18" s="76"/>
      <c r="R18" s="32" t="s">
        <v>14</v>
      </c>
      <c r="S18" s="33" t="s">
        <v>14</v>
      </c>
      <c r="T18" s="20" t="s">
        <v>18</v>
      </c>
      <c r="U18" s="14" t="s">
        <v>16</v>
      </c>
      <c r="V18" s="16">
        <f>SUM(U1,X1)</f>
        <v>0.72222222222222221</v>
      </c>
      <c r="AL18" t="str">
        <v>YY</v>
      </c>
    </row>
    <row r="19" spans="1:38" ht="20.25" customHeight="1" thickBot="1" x14ac:dyDescent="0.4">
      <c r="A19" s="26" t="s">
        <v>48</v>
      </c>
      <c r="B19" s="27">
        <v>270</v>
      </c>
      <c r="C19" s="28" t="s">
        <v>12</v>
      </c>
      <c r="D19" s="27"/>
      <c r="E19" s="28"/>
      <c r="F19" s="27"/>
      <c r="G19" s="28"/>
      <c r="H19" s="26" t="s">
        <v>65</v>
      </c>
      <c r="I19" s="28"/>
      <c r="J19" s="27"/>
      <c r="K19" s="28"/>
      <c r="L19" s="27"/>
      <c r="M19" s="36">
        <f t="shared" si="1"/>
        <v>0</v>
      </c>
      <c r="N19" s="29">
        <f t="shared" si="0"/>
        <v>4.5</v>
      </c>
      <c r="O19" s="30">
        <f t="shared" si="2"/>
        <v>0.1875</v>
      </c>
      <c r="P19" s="72"/>
      <c r="Q19" s="77"/>
      <c r="R19" s="34" t="s">
        <v>14</v>
      </c>
      <c r="S19" s="35" t="s">
        <v>14</v>
      </c>
      <c r="T19" s="21"/>
      <c r="U19" s="15" t="s">
        <v>17</v>
      </c>
      <c r="V19" s="17">
        <f>SUM(U6,X6)</f>
        <v>0.27777777777777779</v>
      </c>
      <c r="AL19" t="str">
        <v>YY</v>
      </c>
    </row>
    <row r="20" spans="1:38" ht="1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38" ht="16.5" thickBot="1" x14ac:dyDescent="0.3">
      <c r="A21" s="68">
        <f>SUM(100%/18)*U14</f>
        <v>1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70"/>
    </row>
  </sheetData>
  <mergeCells count="23">
    <mergeCell ref="U1:W5"/>
    <mergeCell ref="X1:Z5"/>
    <mergeCell ref="P2:P3"/>
    <mergeCell ref="Q2:Q3"/>
    <mergeCell ref="P4:P5"/>
    <mergeCell ref="Q4:Q5"/>
    <mergeCell ref="U14:V14"/>
    <mergeCell ref="P6:P7"/>
    <mergeCell ref="Q6:Q7"/>
    <mergeCell ref="U6:W10"/>
    <mergeCell ref="X6:Z10"/>
    <mergeCell ref="P8:P9"/>
    <mergeCell ref="Q8:Q9"/>
    <mergeCell ref="P10:P11"/>
    <mergeCell ref="Q10:Q11"/>
    <mergeCell ref="W11:X11"/>
    <mergeCell ref="A21:S21"/>
    <mergeCell ref="P12:P13"/>
    <mergeCell ref="Q12:Q13"/>
    <mergeCell ref="P14:P15"/>
    <mergeCell ref="Q14:Q15"/>
    <mergeCell ref="Q16:Q19"/>
    <mergeCell ref="P16:P19"/>
  </mergeCells>
  <conditionalFormatting sqref="O2:O19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{44BEB4BB-EDF4-41AF-911A-27ACA9CECE39}</x14:id>
        </ext>
      </extLst>
    </cfRule>
  </conditionalFormatting>
  <conditionalFormatting sqref="X1:Z5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{697BAD84-0625-4F10-9496-A5D6BC1A7D1C}</x14:id>
        </ext>
      </extLst>
    </cfRule>
  </conditionalFormatting>
  <conditionalFormatting sqref="U6:W10">
    <cfRule type="dataBar" priority="11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{8F590C10-FCA1-459C-85B9-AC867F8D2E7C}</x14:id>
        </ext>
      </extLst>
    </cfRule>
  </conditionalFormatting>
  <conditionalFormatting sqref="S1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{7B050F4B-59AE-4F9A-8E46-42B08D6A9E52}</x14:id>
        </ext>
      </extLst>
    </cfRule>
  </conditionalFormatting>
  <conditionalFormatting sqref="U1:W5">
    <cfRule type="dataBar" priority="9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{8B31F03C-A7CB-49FA-A0DD-BA88ED23E162}</x14:id>
        </ext>
      </extLst>
    </cfRule>
  </conditionalFormatting>
  <conditionalFormatting sqref="X6:Z10">
    <cfRule type="dataBar" priority="8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{15EBA812-3677-425C-9B96-EB00EE5D66AE}</x14:id>
        </ext>
      </extLst>
    </cfRule>
  </conditionalFormatting>
  <conditionalFormatting sqref="A21:S21">
    <cfRule type="dataBar" priority="7">
      <dataBar>
        <cfvo type="num" val="0"/>
        <cfvo type="num" val="1"/>
        <color theme="1"/>
      </dataBar>
      <extLst>
        <ext xmlns:x14="http://schemas.microsoft.com/office/spreadsheetml/2009/9/main" uri="{B025F937-C7B1-47D3-B67F-A62EFF666E3E}">
          <x14:id>{1DB50537-5A05-4DBC-9426-1B270595223B}</x14:id>
        </ext>
      </extLst>
    </cfRule>
  </conditionalFormatting>
  <conditionalFormatting sqref="P2:P3">
    <cfRule type="dataBar" priority="6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{91E5884C-64A9-4367-995A-FDBD663157E7}</x14:id>
        </ext>
      </extLst>
    </cfRule>
  </conditionalFormatting>
  <conditionalFormatting sqref="P4:P5">
    <cfRule type="dataBar" priority="5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{13F0A793-6888-42E2-921D-07A9AFA415BB}</x14:id>
        </ext>
      </extLst>
    </cfRule>
  </conditionalFormatting>
  <conditionalFormatting sqref="P6:P7">
    <cfRule type="dataBar" priority="4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{3174BFA6-994E-4F2B-BE75-908B30D5FDAF}</x14:id>
        </ext>
      </extLst>
    </cfRule>
  </conditionalFormatting>
  <conditionalFormatting sqref="P2:P16">
    <cfRule type="dataBar" priority="3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{2D3639D3-20F4-4E6E-B9D7-E573FF71DAD1}</x14:id>
        </ext>
      </extLst>
    </cfRule>
  </conditionalFormatting>
  <conditionalFormatting sqref="V17">
    <cfRule type="dataBar" priority="1">
      <dataBar>
        <cfvo type="num" val="0"/>
        <cfvo type="num" val="1"/>
        <color rgb="FF0BE4EF"/>
      </dataBar>
      <extLst>
        <ext xmlns:x14="http://schemas.microsoft.com/office/spreadsheetml/2009/9/main" uri="{B025F937-C7B1-47D3-B67F-A62EFF666E3E}">
          <x14:id>{529FD93A-73D2-4057-B8AD-24475973F739}</x14:id>
        </ext>
      </extLst>
    </cfRule>
  </conditionalFormatting>
  <dataValidations count="1">
    <dataValidation type="list" allowBlank="1" showInputMessage="1" showErrorMessage="1" sqref="R2:S19" xr:uid="{3A3833BD-07BE-4128-B01E-1487D534DC3C}">
      <formula1>"Y, 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4BEB4BB-EDF4-41AF-911A-27ACA9CECE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O2:O19</xm:sqref>
        </x14:conditionalFormatting>
        <x14:conditionalFormatting xmlns:xm="http://schemas.microsoft.com/office/excel/2006/main">
          <x14:cfRule type="dataBar" id="{697BAD84-0625-4F10-9496-A5D6BC1A7D1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X1:Z5</xm:sqref>
        </x14:conditionalFormatting>
        <x14:conditionalFormatting xmlns:xm="http://schemas.microsoft.com/office/excel/2006/main">
          <x14:cfRule type="dataBar" id="{8F590C10-FCA1-459C-85B9-AC867F8D2E7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U6:W10</xm:sqref>
        </x14:conditionalFormatting>
        <x14:conditionalFormatting xmlns:xm="http://schemas.microsoft.com/office/excel/2006/main">
          <x14:cfRule type="dataBar" id="{7B050F4B-59AE-4F9A-8E46-42B08D6A9E5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S18</xm:sqref>
        </x14:conditionalFormatting>
        <x14:conditionalFormatting xmlns:xm="http://schemas.microsoft.com/office/excel/2006/main">
          <x14:cfRule type="dataBar" id="{8B31F03C-A7CB-49FA-A0DD-BA88ED23E16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U1:W5</xm:sqref>
        </x14:conditionalFormatting>
        <x14:conditionalFormatting xmlns:xm="http://schemas.microsoft.com/office/excel/2006/main">
          <x14:cfRule type="dataBar" id="{15EBA812-3677-425C-9B96-EB00EE5D66A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X6:Z10</xm:sqref>
        </x14:conditionalFormatting>
        <x14:conditionalFormatting xmlns:xm="http://schemas.microsoft.com/office/excel/2006/main">
          <x14:cfRule type="dataBar" id="{1DB50537-5A05-4DBC-9426-1B270595223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A21:S21</xm:sqref>
        </x14:conditionalFormatting>
        <x14:conditionalFormatting xmlns:xm="http://schemas.microsoft.com/office/excel/2006/main">
          <x14:cfRule type="dataBar" id="{91E5884C-64A9-4367-995A-FDBD663157E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P2:P3</xm:sqref>
        </x14:conditionalFormatting>
        <x14:conditionalFormatting xmlns:xm="http://schemas.microsoft.com/office/excel/2006/main">
          <x14:cfRule type="dataBar" id="{13F0A793-6888-42E2-921D-07A9AFA415B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P4:P5</xm:sqref>
        </x14:conditionalFormatting>
        <x14:conditionalFormatting xmlns:xm="http://schemas.microsoft.com/office/excel/2006/main">
          <x14:cfRule type="dataBar" id="{3174BFA6-994E-4F2B-BE75-908B30D5FDA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P6:P7</xm:sqref>
        </x14:conditionalFormatting>
        <x14:conditionalFormatting xmlns:xm="http://schemas.microsoft.com/office/excel/2006/main">
          <x14:cfRule type="dataBar" id="{2D3639D3-20F4-4E6E-B9D7-E573FF71DAD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P2:P16</xm:sqref>
        </x14:conditionalFormatting>
        <x14:conditionalFormatting xmlns:xm="http://schemas.microsoft.com/office/excel/2006/main">
          <x14:cfRule type="dataBar" id="{529FD93A-73D2-4057-B8AD-24475973F73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C28F-4251-4F1F-BD22-AD9CCFD2E3D6}">
  <dimension ref="A1:AM21"/>
  <sheetViews>
    <sheetView zoomScale="80" zoomScaleNormal="80" workbookViewId="0">
      <selection activeCell="AB24" sqref="AB24"/>
    </sheetView>
  </sheetViews>
  <sheetFormatPr defaultRowHeight="15" x14ac:dyDescent="0.25"/>
  <cols>
    <col min="1" max="1" width="15.140625" customWidth="1"/>
    <col min="2" max="2" width="4.42578125" customWidth="1"/>
    <col min="3" max="3" width="14.28515625" bestFit="1" customWidth="1"/>
    <col min="4" max="4" width="4.5703125" customWidth="1"/>
    <col min="5" max="5" width="10.85546875" bestFit="1" customWidth="1"/>
    <col min="6" max="6" width="4.5703125" customWidth="1"/>
    <col min="7" max="7" width="11.42578125" bestFit="1" customWidth="1"/>
    <col min="8" max="8" width="14.85546875" customWidth="1"/>
    <col min="9" max="9" width="5.140625" customWidth="1"/>
    <col min="10" max="10" width="7.140625" bestFit="1" customWidth="1"/>
    <col min="11" max="11" width="5" customWidth="1"/>
    <col min="12" max="12" width="7.140625" bestFit="1" customWidth="1"/>
    <col min="13" max="13" width="7.85546875" bestFit="1" customWidth="1"/>
    <col min="14" max="14" width="5.5703125" customWidth="1"/>
    <col min="15" max="15" width="7.5703125" customWidth="1"/>
    <col min="16" max="16" width="14.5703125" bestFit="1" customWidth="1"/>
    <col min="17" max="17" width="9.7109375" customWidth="1"/>
    <col min="18" max="18" width="9.5703125" customWidth="1"/>
    <col min="19" max="19" width="8.85546875" customWidth="1"/>
    <col min="20" max="20" width="12.140625" bestFit="1" customWidth="1"/>
    <col min="21" max="21" width="12.42578125" bestFit="1" customWidth="1"/>
    <col min="22" max="24" width="6.5703125" bestFit="1" customWidth="1"/>
    <col min="25" max="25" width="6" bestFit="1" customWidth="1"/>
    <col min="26" max="27" width="6.5703125" bestFit="1" customWidth="1"/>
    <col min="39" max="39" width="14.5703125" bestFit="1" customWidth="1"/>
  </cols>
  <sheetData>
    <row r="1" spans="1:39" s="1" customFormat="1" ht="21.75" customHeight="1" thickBot="1" x14ac:dyDescent="0.3">
      <c r="A1" s="22" t="s">
        <v>1</v>
      </c>
      <c r="B1" s="23" t="s">
        <v>0</v>
      </c>
      <c r="C1" s="23" t="s">
        <v>5</v>
      </c>
      <c r="D1" s="23" t="s">
        <v>0</v>
      </c>
      <c r="E1" s="23" t="s">
        <v>5</v>
      </c>
      <c r="F1" s="23" t="s">
        <v>0</v>
      </c>
      <c r="G1" s="23" t="s">
        <v>5</v>
      </c>
      <c r="H1" s="40" t="s">
        <v>23</v>
      </c>
      <c r="I1" s="23" t="s">
        <v>0</v>
      </c>
      <c r="J1" s="23" t="s">
        <v>5</v>
      </c>
      <c r="K1" s="23" t="s">
        <v>0</v>
      </c>
      <c r="L1" s="23" t="s">
        <v>5</v>
      </c>
      <c r="M1" s="37" t="s">
        <v>24</v>
      </c>
      <c r="N1" s="101" t="s">
        <v>4</v>
      </c>
      <c r="O1" s="102"/>
      <c r="P1" s="38" t="s">
        <v>22</v>
      </c>
      <c r="Q1" s="39" t="s">
        <v>21</v>
      </c>
      <c r="R1" s="56" t="s">
        <v>25</v>
      </c>
      <c r="S1" s="23" t="s">
        <v>10</v>
      </c>
      <c r="T1" s="24" t="s">
        <v>11</v>
      </c>
      <c r="U1" s="10"/>
      <c r="V1" s="82">
        <f>COUNTIF(AM2:AM19,"NY")/V14</f>
        <v>0.1111111111111111</v>
      </c>
      <c r="W1" s="83"/>
      <c r="X1" s="84"/>
      <c r="Y1" s="82">
        <f>COUNTIF(AM2:AM19,"YY")/V14</f>
        <v>0.77777777777777779</v>
      </c>
      <c r="Z1" s="83"/>
      <c r="AA1" s="84"/>
      <c r="AM1" s="1" t="s">
        <v>15</v>
      </c>
    </row>
    <row r="2" spans="1:39" ht="20.25" customHeight="1" x14ac:dyDescent="0.35">
      <c r="A2" s="25" t="s">
        <v>74</v>
      </c>
      <c r="B2" s="4">
        <v>20</v>
      </c>
      <c r="C2" s="3" t="s">
        <v>3</v>
      </c>
      <c r="D2" s="4">
        <v>40</v>
      </c>
      <c r="E2" s="3" t="s">
        <v>7</v>
      </c>
      <c r="F2" s="4">
        <v>30</v>
      </c>
      <c r="G2" s="3" t="s">
        <v>75</v>
      </c>
      <c r="H2" s="25" t="s">
        <v>74</v>
      </c>
      <c r="I2" s="3"/>
      <c r="J2" s="4"/>
      <c r="K2" s="3"/>
      <c r="L2" s="4"/>
      <c r="M2" s="50">
        <f>(100%/24)*(SUM(I2,K2))/60</f>
        <v>0</v>
      </c>
      <c r="N2" s="51">
        <f t="shared" ref="N2:N19" si="0">SUM(B2,D2,F2,H2)/60</f>
        <v>1.5</v>
      </c>
      <c r="O2" s="52" t="s">
        <v>96</v>
      </c>
      <c r="P2" s="2">
        <f>((100%/24)*(N2))</f>
        <v>6.25E-2</v>
      </c>
      <c r="Q2" s="62">
        <f>(100%/24)*((B2+D2+F2)/60)</f>
        <v>6.25E-2</v>
      </c>
      <c r="R2" s="47" t="s">
        <v>97</v>
      </c>
      <c r="S2" s="32" t="s">
        <v>14</v>
      </c>
      <c r="T2" s="33" t="s">
        <v>14</v>
      </c>
      <c r="U2" s="11"/>
      <c r="V2" s="85"/>
      <c r="W2" s="86"/>
      <c r="X2" s="87"/>
      <c r="Y2" s="85"/>
      <c r="Z2" s="86"/>
      <c r="AA2" s="87"/>
      <c r="AM2" t="str" cm="1">
        <f t="array" ref="AM2:AM19">CONCATENATE(S2:S19,T2:T19)</f>
        <v>YY</v>
      </c>
    </row>
    <row r="3" spans="1:39" ht="20.25" customHeight="1" x14ac:dyDescent="0.35">
      <c r="A3" s="25" t="s">
        <v>77</v>
      </c>
      <c r="B3" s="4">
        <v>50</v>
      </c>
      <c r="C3" s="3" t="s">
        <v>76</v>
      </c>
      <c r="D3" s="4">
        <v>10</v>
      </c>
      <c r="E3" s="3" t="s">
        <v>78</v>
      </c>
      <c r="F3" s="4"/>
      <c r="G3" s="3"/>
      <c r="H3" s="25" t="s">
        <v>77</v>
      </c>
      <c r="I3" s="3"/>
      <c r="J3" s="4"/>
      <c r="K3" s="3"/>
      <c r="L3" s="4"/>
      <c r="M3" s="50">
        <f t="shared" ref="M3:M19" si="1">(100%/24)*(SUM(I3,K3))/60</f>
        <v>0</v>
      </c>
      <c r="N3" s="51">
        <f t="shared" si="0"/>
        <v>1</v>
      </c>
      <c r="O3" s="52" t="s">
        <v>96</v>
      </c>
      <c r="P3" s="2">
        <f t="shared" ref="P3:P19" si="2">((100%/24)*(N3))</f>
        <v>4.1666666666666664E-2</v>
      </c>
      <c r="Q3" s="103">
        <f>(100%/24)*((B3+B4+B5+D3+D4+D5)/60)</f>
        <v>0.125</v>
      </c>
      <c r="R3" s="100" t="s">
        <v>76</v>
      </c>
      <c r="S3" s="60" t="s">
        <v>14</v>
      </c>
      <c r="T3" s="33" t="s">
        <v>14</v>
      </c>
      <c r="U3" s="12" t="s">
        <v>16</v>
      </c>
      <c r="V3" s="85"/>
      <c r="W3" s="86"/>
      <c r="X3" s="87"/>
      <c r="Y3" s="85"/>
      <c r="Z3" s="86"/>
      <c r="AA3" s="87"/>
      <c r="AM3" t="str">
        <v>YY</v>
      </c>
    </row>
    <row r="4" spans="1:39" ht="20.25" customHeight="1" x14ac:dyDescent="0.35">
      <c r="A4" s="25" t="s">
        <v>79</v>
      </c>
      <c r="B4" s="4">
        <v>50</v>
      </c>
      <c r="C4" s="3" t="s">
        <v>76</v>
      </c>
      <c r="D4" s="4">
        <v>10</v>
      </c>
      <c r="E4" s="3" t="s">
        <v>78</v>
      </c>
      <c r="F4" s="4"/>
      <c r="G4" s="3"/>
      <c r="H4" s="25" t="s">
        <v>79</v>
      </c>
      <c r="I4" s="3"/>
      <c r="J4" s="4"/>
      <c r="K4" s="3"/>
      <c r="L4" s="4"/>
      <c r="M4" s="50">
        <f t="shared" si="1"/>
        <v>0</v>
      </c>
      <c r="N4" s="51">
        <f t="shared" si="0"/>
        <v>1</v>
      </c>
      <c r="O4" s="52" t="s">
        <v>96</v>
      </c>
      <c r="P4" s="2">
        <f t="shared" si="2"/>
        <v>4.1666666666666664E-2</v>
      </c>
      <c r="Q4" s="104"/>
      <c r="R4" s="100"/>
      <c r="S4" s="60" t="s">
        <v>14</v>
      </c>
      <c r="T4" s="33" t="s">
        <v>14</v>
      </c>
      <c r="U4" s="11"/>
      <c r="V4" s="85"/>
      <c r="W4" s="86"/>
      <c r="X4" s="87"/>
      <c r="Y4" s="85"/>
      <c r="Z4" s="86"/>
      <c r="AA4" s="87"/>
      <c r="AM4" t="str">
        <v>YY</v>
      </c>
    </row>
    <row r="5" spans="1:39" ht="20.25" customHeight="1" thickBot="1" x14ac:dyDescent="0.4">
      <c r="A5" s="25" t="s">
        <v>80</v>
      </c>
      <c r="B5" s="4">
        <v>50</v>
      </c>
      <c r="C5" s="3" t="s">
        <v>76</v>
      </c>
      <c r="D5" s="4">
        <v>10</v>
      </c>
      <c r="E5" s="3" t="s">
        <v>78</v>
      </c>
      <c r="F5" s="4"/>
      <c r="G5" s="3"/>
      <c r="H5" s="25" t="s">
        <v>80</v>
      </c>
      <c r="I5" s="3"/>
      <c r="J5" s="4"/>
      <c r="K5" s="3"/>
      <c r="L5" s="4"/>
      <c r="M5" s="50">
        <f t="shared" si="1"/>
        <v>0</v>
      </c>
      <c r="N5" s="51">
        <f t="shared" si="0"/>
        <v>1</v>
      </c>
      <c r="O5" s="52" t="s">
        <v>96</v>
      </c>
      <c r="P5" s="2">
        <f t="shared" si="2"/>
        <v>4.1666666666666664E-2</v>
      </c>
      <c r="Q5" s="105"/>
      <c r="R5" s="100"/>
      <c r="S5" s="60" t="s">
        <v>14</v>
      </c>
      <c r="T5" s="33" t="s">
        <v>14</v>
      </c>
      <c r="U5" s="13" t="s">
        <v>18</v>
      </c>
      <c r="V5" s="89"/>
      <c r="W5" s="90"/>
      <c r="X5" s="91"/>
      <c r="Y5" s="89"/>
      <c r="Z5" s="90"/>
      <c r="AA5" s="91"/>
      <c r="AM5" t="str">
        <v>YY</v>
      </c>
    </row>
    <row r="6" spans="1:39" ht="20.25" customHeight="1" x14ac:dyDescent="0.35">
      <c r="A6" s="25" t="s">
        <v>81</v>
      </c>
      <c r="B6" s="4">
        <v>30</v>
      </c>
      <c r="C6" s="3" t="s">
        <v>82</v>
      </c>
      <c r="D6" s="4">
        <v>30</v>
      </c>
      <c r="E6" s="3" t="s">
        <v>78</v>
      </c>
      <c r="F6" s="4"/>
      <c r="G6" s="3"/>
      <c r="H6" s="25" t="s">
        <v>81</v>
      </c>
      <c r="I6" s="3"/>
      <c r="J6" s="4"/>
      <c r="K6" s="3"/>
      <c r="L6" s="4"/>
      <c r="M6" s="50">
        <f t="shared" si="1"/>
        <v>0</v>
      </c>
      <c r="N6" s="51">
        <f t="shared" si="0"/>
        <v>1</v>
      </c>
      <c r="O6" s="52" t="s">
        <v>96</v>
      </c>
      <c r="P6" s="2">
        <f>((100%/24)*(N6))</f>
        <v>4.1666666666666664E-2</v>
      </c>
      <c r="Q6" s="63">
        <f>(100%/24)*((B6+D6)/60)</f>
        <v>4.1666666666666664E-2</v>
      </c>
      <c r="R6" s="61" t="s">
        <v>82</v>
      </c>
      <c r="S6" s="60" t="s">
        <v>14</v>
      </c>
      <c r="T6" s="33" t="s">
        <v>14</v>
      </c>
      <c r="U6" s="11"/>
      <c r="V6" s="82">
        <f>COUNTIF(AM2:AM19,"NN")/V14</f>
        <v>5.5555555555555552E-2</v>
      </c>
      <c r="W6" s="83"/>
      <c r="X6" s="84"/>
      <c r="Y6" s="82">
        <f>COUNTIF(AM2:AM19,"YN")/V14</f>
        <v>5.5555555555555552E-2</v>
      </c>
      <c r="Z6" s="83"/>
      <c r="AA6" s="84"/>
      <c r="AM6" t="str">
        <v>YY</v>
      </c>
    </row>
    <row r="7" spans="1:39" ht="20.25" customHeight="1" x14ac:dyDescent="0.35">
      <c r="A7" s="25" t="s">
        <v>83</v>
      </c>
      <c r="B7" s="4">
        <v>60</v>
      </c>
      <c r="C7" s="3" t="s">
        <v>84</v>
      </c>
      <c r="D7" s="4"/>
      <c r="E7" s="3"/>
      <c r="F7" s="4"/>
      <c r="G7" s="3"/>
      <c r="H7" s="25" t="s">
        <v>83</v>
      </c>
      <c r="I7" s="3"/>
      <c r="J7" s="4"/>
      <c r="K7" s="3"/>
      <c r="L7" s="4"/>
      <c r="M7" s="50">
        <f t="shared" si="1"/>
        <v>0</v>
      </c>
      <c r="N7" s="51">
        <f t="shared" si="0"/>
        <v>1</v>
      </c>
      <c r="O7" s="52" t="s">
        <v>96</v>
      </c>
      <c r="P7" s="57">
        <f>((100%/24)*(N7))</f>
        <v>4.1666666666666664E-2</v>
      </c>
      <c r="Q7" s="58">
        <f>(100%/24)*((B7+D7)/60)</f>
        <v>4.1666666666666664E-2</v>
      </c>
      <c r="R7" s="59" t="s">
        <v>98</v>
      </c>
      <c r="S7" s="32" t="s">
        <v>13</v>
      </c>
      <c r="T7" s="33" t="s">
        <v>13</v>
      </c>
      <c r="U7" s="11"/>
      <c r="V7" s="85"/>
      <c r="W7" s="86"/>
      <c r="X7" s="87"/>
      <c r="Y7" s="85"/>
      <c r="Z7" s="86"/>
      <c r="AA7" s="87"/>
      <c r="AM7" t="str">
        <v>NN</v>
      </c>
    </row>
    <row r="8" spans="1:39" ht="20.25" customHeight="1" x14ac:dyDescent="0.35">
      <c r="A8" s="25" t="s">
        <v>42</v>
      </c>
      <c r="B8" s="4">
        <v>60</v>
      </c>
      <c r="C8" s="3" t="s">
        <v>85</v>
      </c>
      <c r="D8" s="4"/>
      <c r="E8" s="3"/>
      <c r="F8" s="4"/>
      <c r="G8" s="3"/>
      <c r="H8" s="25" t="s">
        <v>42</v>
      </c>
      <c r="I8" s="3"/>
      <c r="J8" s="4"/>
      <c r="K8" s="3"/>
      <c r="L8" s="4"/>
      <c r="M8" s="50">
        <f t="shared" si="1"/>
        <v>0</v>
      </c>
      <c r="N8" s="51">
        <f t="shared" si="0"/>
        <v>1</v>
      </c>
      <c r="O8" s="52" t="s">
        <v>96</v>
      </c>
      <c r="P8" s="2">
        <f>((100%/24)*(N8))</f>
        <v>4.1666666666666664E-2</v>
      </c>
      <c r="Q8" s="48">
        <f>(100%/24)*((B8+D8)/60)</f>
        <v>4.1666666666666664E-2</v>
      </c>
      <c r="R8" s="44" t="s">
        <v>99</v>
      </c>
      <c r="S8" s="32" t="s">
        <v>14</v>
      </c>
      <c r="T8" s="33" t="s">
        <v>13</v>
      </c>
      <c r="U8" s="49" t="s">
        <v>17</v>
      </c>
      <c r="V8" s="86"/>
      <c r="W8" s="86"/>
      <c r="X8" s="87"/>
      <c r="Y8" s="85"/>
      <c r="Z8" s="86"/>
      <c r="AA8" s="87"/>
      <c r="AM8" t="str">
        <v>YN</v>
      </c>
    </row>
    <row r="9" spans="1:39" ht="20.25" customHeight="1" x14ac:dyDescent="0.35">
      <c r="A9" s="25" t="s">
        <v>28</v>
      </c>
      <c r="B9" s="4">
        <v>50</v>
      </c>
      <c r="C9" s="3" t="s">
        <v>86</v>
      </c>
      <c r="D9" s="4">
        <v>10</v>
      </c>
      <c r="E9" s="3" t="s">
        <v>78</v>
      </c>
      <c r="F9" s="4"/>
      <c r="G9" s="3"/>
      <c r="H9" s="25" t="s">
        <v>28</v>
      </c>
      <c r="I9" s="3"/>
      <c r="J9" s="4"/>
      <c r="K9" s="3"/>
      <c r="L9" s="4"/>
      <c r="M9" s="50">
        <f t="shared" si="1"/>
        <v>0</v>
      </c>
      <c r="N9" s="51">
        <f t="shared" si="0"/>
        <v>1</v>
      </c>
      <c r="O9" s="52" t="s">
        <v>96</v>
      </c>
      <c r="P9" s="57">
        <f t="shared" si="2"/>
        <v>4.1666666666666664E-2</v>
      </c>
      <c r="Q9" s="94">
        <f>(100%/24)*((B9+B10+B11+D9+D10+D11)/60)</f>
        <v>0.125</v>
      </c>
      <c r="R9" s="100" t="s">
        <v>86</v>
      </c>
      <c r="S9" s="60" t="s">
        <v>14</v>
      </c>
      <c r="T9" s="33" t="s">
        <v>14</v>
      </c>
      <c r="U9" s="11"/>
      <c r="V9" s="86"/>
      <c r="W9" s="86"/>
      <c r="X9" s="87"/>
      <c r="Y9" s="85"/>
      <c r="Z9" s="86"/>
      <c r="AA9" s="87"/>
      <c r="AM9" t="str">
        <v>YY</v>
      </c>
    </row>
    <row r="10" spans="1:39" ht="20.25" customHeight="1" thickBot="1" x14ac:dyDescent="0.4">
      <c r="A10" s="25" t="s">
        <v>43</v>
      </c>
      <c r="B10" s="4">
        <v>50</v>
      </c>
      <c r="C10" s="3" t="s">
        <v>86</v>
      </c>
      <c r="D10" s="4">
        <v>10</v>
      </c>
      <c r="E10" s="3" t="s">
        <v>78</v>
      </c>
      <c r="F10" s="4"/>
      <c r="G10" s="3"/>
      <c r="H10" s="25" t="s">
        <v>43</v>
      </c>
      <c r="I10" s="3"/>
      <c r="J10" s="4"/>
      <c r="K10" s="3"/>
      <c r="L10" s="4"/>
      <c r="M10" s="50">
        <f t="shared" si="1"/>
        <v>0</v>
      </c>
      <c r="N10" s="51">
        <f t="shared" si="0"/>
        <v>1</v>
      </c>
      <c r="O10" s="52" t="s">
        <v>96</v>
      </c>
      <c r="P10" s="57">
        <f t="shared" si="2"/>
        <v>4.1666666666666664E-2</v>
      </c>
      <c r="Q10" s="94"/>
      <c r="R10" s="100"/>
      <c r="S10" s="60" t="s">
        <v>14</v>
      </c>
      <c r="T10" s="33" t="s">
        <v>14</v>
      </c>
      <c r="U10" s="6"/>
      <c r="V10" s="86"/>
      <c r="W10" s="86"/>
      <c r="X10" s="87"/>
      <c r="Y10" s="85"/>
      <c r="Z10" s="86"/>
      <c r="AA10" s="87"/>
      <c r="AM10" t="str">
        <v>YY</v>
      </c>
    </row>
    <row r="11" spans="1:39" ht="20.25" customHeight="1" thickBot="1" x14ac:dyDescent="0.4">
      <c r="A11" s="25" t="s">
        <v>2</v>
      </c>
      <c r="B11" s="4">
        <v>50</v>
      </c>
      <c r="C11" s="3" t="s">
        <v>86</v>
      </c>
      <c r="D11" s="4">
        <v>10</v>
      </c>
      <c r="E11" s="3" t="s">
        <v>78</v>
      </c>
      <c r="F11" s="4"/>
      <c r="G11" s="3"/>
      <c r="H11" s="25" t="s">
        <v>2</v>
      </c>
      <c r="I11" s="3"/>
      <c r="J11" s="4"/>
      <c r="K11" s="3"/>
      <c r="L11" s="4"/>
      <c r="M11" s="50">
        <f t="shared" si="1"/>
        <v>0</v>
      </c>
      <c r="N11" s="51">
        <f t="shared" si="0"/>
        <v>1</v>
      </c>
      <c r="O11" s="52" t="s">
        <v>96</v>
      </c>
      <c r="P11" s="57">
        <f t="shared" si="2"/>
        <v>4.1666666666666664E-2</v>
      </c>
      <c r="Q11" s="94"/>
      <c r="R11" s="100"/>
      <c r="S11" s="60" t="s">
        <v>14</v>
      </c>
      <c r="T11" s="33" t="s">
        <v>14</v>
      </c>
      <c r="V11" s="7"/>
      <c r="W11" s="9" t="s">
        <v>17</v>
      </c>
      <c r="X11" s="88" t="s">
        <v>19</v>
      </c>
      <c r="Y11" s="88"/>
      <c r="Z11" s="9" t="s">
        <v>16</v>
      </c>
      <c r="AA11" s="8"/>
      <c r="AM11" t="str">
        <v>YY</v>
      </c>
    </row>
    <row r="12" spans="1:39" ht="20.25" customHeight="1" x14ac:dyDescent="0.35">
      <c r="A12" s="25" t="s">
        <v>29</v>
      </c>
      <c r="B12" s="4">
        <v>30</v>
      </c>
      <c r="C12" s="3" t="s">
        <v>87</v>
      </c>
      <c r="D12" s="4">
        <v>30</v>
      </c>
      <c r="E12" s="3" t="s">
        <v>78</v>
      </c>
      <c r="F12" s="4"/>
      <c r="G12" s="3"/>
      <c r="H12" s="25" t="s">
        <v>29</v>
      </c>
      <c r="I12" s="3"/>
      <c r="J12" s="4"/>
      <c r="K12" s="3"/>
      <c r="L12" s="4"/>
      <c r="M12" s="50">
        <f t="shared" si="1"/>
        <v>0</v>
      </c>
      <c r="N12" s="51">
        <f t="shared" si="0"/>
        <v>1</v>
      </c>
      <c r="O12" s="52" t="s">
        <v>96</v>
      </c>
      <c r="P12" s="2">
        <f t="shared" si="2"/>
        <v>4.1666666666666664E-2</v>
      </c>
      <c r="Q12" s="48">
        <f>(100%/24)*((B12+D12)/60)</f>
        <v>4.1666666666666664E-2</v>
      </c>
      <c r="R12" s="45" t="s">
        <v>87</v>
      </c>
      <c r="S12" s="32" t="s">
        <v>14</v>
      </c>
      <c r="T12" s="33" t="s">
        <v>14</v>
      </c>
      <c r="AM12" t="str">
        <v>YY</v>
      </c>
    </row>
    <row r="13" spans="1:39" ht="20.25" customHeight="1" thickBot="1" x14ac:dyDescent="0.4">
      <c r="A13" s="25" t="s">
        <v>88</v>
      </c>
      <c r="B13" s="4">
        <v>50</v>
      </c>
      <c r="C13" s="3" t="s">
        <v>89</v>
      </c>
      <c r="D13" s="4">
        <v>10</v>
      </c>
      <c r="E13" s="3" t="s">
        <v>78</v>
      </c>
      <c r="F13" s="4"/>
      <c r="G13" s="3"/>
      <c r="H13" s="25" t="s">
        <v>88</v>
      </c>
      <c r="I13" s="3"/>
      <c r="J13" s="4"/>
      <c r="K13" s="3"/>
      <c r="L13" s="4"/>
      <c r="M13" s="50">
        <f t="shared" si="1"/>
        <v>0</v>
      </c>
      <c r="N13" s="51">
        <f t="shared" si="0"/>
        <v>1</v>
      </c>
      <c r="O13" s="52" t="s">
        <v>96</v>
      </c>
      <c r="P13" s="57">
        <f t="shared" si="2"/>
        <v>4.1666666666666664E-2</v>
      </c>
      <c r="Q13" s="94">
        <f>(100%/24)*((B13+B14+B15+D13+D14+D15)/60)</f>
        <v>0.125</v>
      </c>
      <c r="R13" s="95" t="s">
        <v>89</v>
      </c>
      <c r="S13" s="32" t="s">
        <v>14</v>
      </c>
      <c r="T13" s="33" t="s">
        <v>14</v>
      </c>
      <c r="AM13" t="str">
        <v>YY</v>
      </c>
    </row>
    <row r="14" spans="1:39" ht="20.25" customHeight="1" thickBot="1" x14ac:dyDescent="0.4">
      <c r="A14" s="25" t="s">
        <v>90</v>
      </c>
      <c r="B14" s="4">
        <v>50</v>
      </c>
      <c r="C14" s="3" t="s">
        <v>89</v>
      </c>
      <c r="D14" s="4">
        <v>10</v>
      </c>
      <c r="E14" s="3" t="s">
        <v>78</v>
      </c>
      <c r="F14" s="4"/>
      <c r="G14" s="3"/>
      <c r="H14" s="25" t="s">
        <v>90</v>
      </c>
      <c r="I14" s="3"/>
      <c r="J14" s="4"/>
      <c r="K14" s="3"/>
      <c r="L14" s="4"/>
      <c r="M14" s="50">
        <f t="shared" si="1"/>
        <v>0</v>
      </c>
      <c r="N14" s="51">
        <f t="shared" si="0"/>
        <v>1</v>
      </c>
      <c r="O14" s="52" t="s">
        <v>96</v>
      </c>
      <c r="P14" s="57">
        <f t="shared" si="2"/>
        <v>4.1666666666666664E-2</v>
      </c>
      <c r="Q14" s="94"/>
      <c r="R14" s="95"/>
      <c r="S14" s="32" t="s">
        <v>14</v>
      </c>
      <c r="T14" s="33" t="s">
        <v>14</v>
      </c>
      <c r="U14" s="19" t="s">
        <v>20</v>
      </c>
      <c r="V14" s="79">
        <f>COUNTIF(_xlfn.ANCHORARRAY(AM2),"YY")+COUNTIF(_xlfn.ANCHORARRAY(AM2),"YN")+COUNTIF(_xlfn.ANCHORARRAY(AM2),"NY")+COUNTIF(_xlfn.ANCHORARRAY(AM2),"NN")</f>
        <v>18</v>
      </c>
      <c r="W14" s="80"/>
      <c r="Y14" s="106" t="s">
        <v>101</v>
      </c>
      <c r="Z14" s="107"/>
      <c r="AA14" s="108"/>
      <c r="AM14" t="str">
        <v>YY</v>
      </c>
    </row>
    <row r="15" spans="1:39" ht="20.25" customHeight="1" thickBot="1" x14ac:dyDescent="0.4">
      <c r="A15" s="25" t="s">
        <v>47</v>
      </c>
      <c r="B15" s="4">
        <v>50</v>
      </c>
      <c r="C15" s="3" t="s">
        <v>89</v>
      </c>
      <c r="D15" s="4">
        <v>10</v>
      </c>
      <c r="E15" s="3" t="s">
        <v>78</v>
      </c>
      <c r="F15" s="4"/>
      <c r="G15" s="3"/>
      <c r="H15" s="25" t="s">
        <v>47</v>
      </c>
      <c r="I15" s="3"/>
      <c r="J15" s="4"/>
      <c r="K15" s="3"/>
      <c r="L15" s="4"/>
      <c r="M15" s="50">
        <f t="shared" si="1"/>
        <v>0</v>
      </c>
      <c r="N15" s="51">
        <f t="shared" si="0"/>
        <v>1</v>
      </c>
      <c r="O15" s="52" t="s">
        <v>96</v>
      </c>
      <c r="P15" s="57">
        <f t="shared" si="2"/>
        <v>4.1666666666666664E-2</v>
      </c>
      <c r="Q15" s="94"/>
      <c r="R15" s="95"/>
      <c r="S15" s="32" t="s">
        <v>14</v>
      </c>
      <c r="T15" s="33" t="s">
        <v>14</v>
      </c>
      <c r="U15" s="20" t="s">
        <v>19</v>
      </c>
      <c r="V15" s="14" t="s">
        <v>16</v>
      </c>
      <c r="W15" s="16">
        <f>SUM(Y6,Y1)</f>
        <v>0.83333333333333337</v>
      </c>
      <c r="Y15" s="109"/>
      <c r="Z15" s="110"/>
      <c r="AA15" s="111"/>
      <c r="AM15" t="str">
        <v>YY</v>
      </c>
    </row>
    <row r="16" spans="1:39" ht="20.25" customHeight="1" x14ac:dyDescent="0.35">
      <c r="A16" s="25" t="s">
        <v>30</v>
      </c>
      <c r="B16" s="4">
        <v>60</v>
      </c>
      <c r="C16" s="3" t="s">
        <v>91</v>
      </c>
      <c r="D16" s="4"/>
      <c r="E16" s="3"/>
      <c r="F16" s="4"/>
      <c r="G16" s="3"/>
      <c r="H16" s="25" t="s">
        <v>30</v>
      </c>
      <c r="I16" s="3"/>
      <c r="J16" s="4"/>
      <c r="K16" s="3"/>
      <c r="L16" s="4"/>
      <c r="M16" s="50">
        <f t="shared" si="1"/>
        <v>0</v>
      </c>
      <c r="N16" s="51">
        <f t="shared" si="0"/>
        <v>1</v>
      </c>
      <c r="O16" s="52" t="s">
        <v>96</v>
      </c>
      <c r="P16" s="57">
        <f t="shared" si="2"/>
        <v>4.1666666666666664E-2</v>
      </c>
      <c r="Q16" s="96">
        <f>(100%/24)*((B16+B17)/60)</f>
        <v>0.10416666666666666</v>
      </c>
      <c r="R16" s="98" t="s">
        <v>91</v>
      </c>
      <c r="S16" s="60" t="s">
        <v>13</v>
      </c>
      <c r="T16" s="33" t="s">
        <v>14</v>
      </c>
      <c r="U16" s="20"/>
      <c r="V16" s="14" t="s">
        <v>17</v>
      </c>
      <c r="W16" s="16">
        <f>SUM(V6,V1)</f>
        <v>0.16666666666666666</v>
      </c>
      <c r="Y16" s="112" t="s">
        <v>76</v>
      </c>
      <c r="Z16" s="113"/>
      <c r="AA16" s="65">
        <f>(100%/24)*((D3+D4+D5)/60)</f>
        <v>2.0833333333333332E-2</v>
      </c>
      <c r="AM16" t="str">
        <v>NY</v>
      </c>
    </row>
    <row r="17" spans="1:39" ht="20.25" customHeight="1" x14ac:dyDescent="0.35">
      <c r="A17" s="25" t="s">
        <v>92</v>
      </c>
      <c r="B17" s="4">
        <v>90</v>
      </c>
      <c r="C17" s="3" t="s">
        <v>91</v>
      </c>
      <c r="D17" s="4"/>
      <c r="E17" s="3"/>
      <c r="F17" s="4"/>
      <c r="G17" s="3"/>
      <c r="H17" s="25" t="s">
        <v>92</v>
      </c>
      <c r="I17" s="3"/>
      <c r="J17" s="4"/>
      <c r="K17" s="3"/>
      <c r="L17" s="4"/>
      <c r="M17" s="50">
        <f t="shared" si="1"/>
        <v>0</v>
      </c>
      <c r="N17" s="51">
        <f t="shared" si="0"/>
        <v>1.5</v>
      </c>
      <c r="O17" s="52" t="s">
        <v>96</v>
      </c>
      <c r="P17" s="57">
        <f t="shared" si="2"/>
        <v>6.25E-2</v>
      </c>
      <c r="Q17" s="97"/>
      <c r="R17" s="99"/>
      <c r="S17" s="60" t="s">
        <v>13</v>
      </c>
      <c r="T17" s="33" t="s">
        <v>14</v>
      </c>
      <c r="U17" s="42" t="s">
        <v>26</v>
      </c>
      <c r="V17" s="43" cm="1">
        <f t="array" ref="V17">SUM(I2:I19+K2:K19)/60</f>
        <v>0</v>
      </c>
      <c r="W17" s="41">
        <f>SUM(M2:M19)</f>
        <v>0</v>
      </c>
      <c r="Y17" s="114" t="s">
        <v>86</v>
      </c>
      <c r="Z17" s="115"/>
      <c r="AA17" s="66">
        <f>(100%/24)*((D9+D10+D11)/60)</f>
        <v>2.0833333333333332E-2</v>
      </c>
      <c r="AM17" t="str">
        <v>NY</v>
      </c>
    </row>
    <row r="18" spans="1:39" ht="20.25" customHeight="1" x14ac:dyDescent="0.35">
      <c r="A18" s="25" t="s">
        <v>93</v>
      </c>
      <c r="B18" s="4">
        <v>30</v>
      </c>
      <c r="C18" s="3" t="s">
        <v>94</v>
      </c>
      <c r="D18" s="4"/>
      <c r="E18" s="3"/>
      <c r="F18" s="4"/>
      <c r="G18" s="3"/>
      <c r="H18" s="25" t="s">
        <v>93</v>
      </c>
      <c r="I18" s="3"/>
      <c r="J18" s="4"/>
      <c r="K18" s="3"/>
      <c r="L18" s="4"/>
      <c r="M18" s="50">
        <f t="shared" si="1"/>
        <v>0</v>
      </c>
      <c r="N18" s="51">
        <f t="shared" si="0"/>
        <v>0.5</v>
      </c>
      <c r="O18" s="52" t="s">
        <v>96</v>
      </c>
      <c r="P18" s="57">
        <f t="shared" si="2"/>
        <v>2.0833333333333332E-2</v>
      </c>
      <c r="Q18" s="58">
        <f>(100%/24)*((B18)/60)</f>
        <v>2.0833333333333332E-2</v>
      </c>
      <c r="R18" s="64" t="s">
        <v>100</v>
      </c>
      <c r="S18" s="60" t="s">
        <v>14</v>
      </c>
      <c r="T18" s="33" t="s">
        <v>14</v>
      </c>
      <c r="U18" s="20" t="s">
        <v>18</v>
      </c>
      <c r="V18" s="14" t="s">
        <v>16</v>
      </c>
      <c r="W18" s="16">
        <f>SUM(V1,Y1)</f>
        <v>0.88888888888888884</v>
      </c>
      <c r="Y18" s="116" t="s">
        <v>89</v>
      </c>
      <c r="Z18" s="117"/>
      <c r="AA18" s="66">
        <f>(100%/24)*((D13+D14+D15)/60)</f>
        <v>2.0833333333333332E-2</v>
      </c>
      <c r="AM18" t="str">
        <v>YY</v>
      </c>
    </row>
    <row r="19" spans="1:39" ht="20.25" customHeight="1" thickBot="1" x14ac:dyDescent="0.4">
      <c r="A19" s="26" t="s">
        <v>95</v>
      </c>
      <c r="B19" s="27">
        <v>380</v>
      </c>
      <c r="C19" s="28" t="s">
        <v>12</v>
      </c>
      <c r="D19" s="27"/>
      <c r="E19" s="28"/>
      <c r="F19" s="27"/>
      <c r="G19" s="28"/>
      <c r="H19" s="26" t="s">
        <v>95</v>
      </c>
      <c r="I19" s="28"/>
      <c r="J19" s="27"/>
      <c r="K19" s="28"/>
      <c r="L19" s="27"/>
      <c r="M19" s="50">
        <f t="shared" si="1"/>
        <v>0</v>
      </c>
      <c r="N19" s="54">
        <f t="shared" si="0"/>
        <v>6.333333333333333</v>
      </c>
      <c r="O19" s="53" t="s">
        <v>96</v>
      </c>
      <c r="P19" s="30">
        <f t="shared" si="2"/>
        <v>0.26388888888888884</v>
      </c>
      <c r="Q19" s="48">
        <f>(100%/24)*((B17+B18+B19)/60)</f>
        <v>0.34722222222222221</v>
      </c>
      <c r="R19" s="46" t="s">
        <v>71</v>
      </c>
      <c r="S19" s="34" t="s">
        <v>14</v>
      </c>
      <c r="T19" s="35" t="s">
        <v>14</v>
      </c>
      <c r="U19" s="21"/>
      <c r="V19" s="15" t="s">
        <v>17</v>
      </c>
      <c r="W19" s="17">
        <f>SUM(V6,Y6)</f>
        <v>0.1111111111111111</v>
      </c>
      <c r="Y19" s="118" t="s">
        <v>102</v>
      </c>
      <c r="Z19" s="119"/>
      <c r="AA19" s="67">
        <f>(100%/24)*((D6+D12)/60)</f>
        <v>4.1666666666666664E-2</v>
      </c>
      <c r="AM19" t="str">
        <v>YY</v>
      </c>
    </row>
    <row r="20" spans="1:39" ht="1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55"/>
      <c r="R20" s="55"/>
      <c r="S20" s="18"/>
      <c r="T20" s="18"/>
    </row>
    <row r="21" spans="1:39" ht="16.5" thickBot="1" x14ac:dyDescent="0.3">
      <c r="A21" s="68">
        <f>SUM(100%/18)*V14</f>
        <v>1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70"/>
    </row>
  </sheetData>
  <mergeCells count="21">
    <mergeCell ref="Y16:Z16"/>
    <mergeCell ref="Y17:Z17"/>
    <mergeCell ref="Y18:Z18"/>
    <mergeCell ref="Y19:Z19"/>
    <mergeCell ref="N1:O1"/>
    <mergeCell ref="Q3:Q5"/>
    <mergeCell ref="R3:R5"/>
    <mergeCell ref="V1:X5"/>
    <mergeCell ref="Y1:AA5"/>
    <mergeCell ref="Y6:AA10"/>
    <mergeCell ref="X11:Y11"/>
    <mergeCell ref="R9:R11"/>
    <mergeCell ref="V14:W14"/>
    <mergeCell ref="V6:X10"/>
    <mergeCell ref="Y14:AA15"/>
    <mergeCell ref="A21:T21"/>
    <mergeCell ref="Q9:Q11"/>
    <mergeCell ref="Q13:Q15"/>
    <mergeCell ref="R13:R15"/>
    <mergeCell ref="Q16:Q17"/>
    <mergeCell ref="R16:R17"/>
  </mergeCells>
  <conditionalFormatting sqref="P2:P19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{2D34E6FA-2B83-418D-A395-843436743B55}</x14:id>
        </ext>
      </extLst>
    </cfRule>
  </conditionalFormatting>
  <conditionalFormatting sqref="Y1:AA5">
    <cfRule type="dataBar" priority="12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{0ED45470-5482-4EBE-BE3F-A6D721D208A8}</x14:id>
        </ext>
      </extLst>
    </cfRule>
  </conditionalFormatting>
  <conditionalFormatting sqref="V6:X10">
    <cfRule type="dataBar" priority="11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{7EEF8894-EEB0-4E42-96D6-DF909081A9F0}</x14:id>
        </ext>
      </extLst>
    </cfRule>
  </conditionalFormatting>
  <conditionalFormatting sqref="T1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{0604EB9D-81E0-4A24-BBD7-2423E2D0D293}</x14:id>
        </ext>
      </extLst>
    </cfRule>
  </conditionalFormatting>
  <conditionalFormatting sqref="V1:X5">
    <cfRule type="dataBar" priority="9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{92777CBD-0E2B-4667-9180-58FE9F948C07}</x14:id>
        </ext>
      </extLst>
    </cfRule>
  </conditionalFormatting>
  <conditionalFormatting sqref="Y6:AA10">
    <cfRule type="dataBar" priority="8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{005699E0-0197-4BF2-B87A-6B4E176F196F}</x14:id>
        </ext>
      </extLst>
    </cfRule>
  </conditionalFormatting>
  <conditionalFormatting sqref="A21:T21">
    <cfRule type="dataBar" priority="7">
      <dataBar>
        <cfvo type="num" val="0"/>
        <cfvo type="num" val="1"/>
        <color theme="1"/>
      </dataBar>
      <extLst>
        <ext xmlns:x14="http://schemas.microsoft.com/office/spreadsheetml/2009/9/main" uri="{B025F937-C7B1-47D3-B67F-A62EFF666E3E}">
          <x14:id>{6717625F-94DF-4BA4-8826-04DA3E8D1587}</x14:id>
        </ext>
      </extLst>
    </cfRule>
  </conditionalFormatting>
  <conditionalFormatting sqref="Q2:Q3 Q6:Q9 Q12:Q13 Q18:Q19">
    <cfRule type="dataBar" priority="6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{79942D1B-878B-40BC-BD96-A724B0A799EC}</x14:id>
        </ext>
      </extLst>
    </cfRule>
  </conditionalFormatting>
  <conditionalFormatting sqref="Q6:Q7">
    <cfRule type="dataBar" priority="4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{0BD4F626-61DA-40AB-9EAB-6974682A06BC}</x14:id>
        </ext>
      </extLst>
    </cfRule>
  </conditionalFormatting>
  <conditionalFormatting sqref="Q2">
    <cfRule type="dataBar" priority="3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{983631AB-3E26-4FBF-8487-701E9D74DCFA}</x14:id>
        </ext>
      </extLst>
    </cfRule>
  </conditionalFormatting>
  <conditionalFormatting sqref="W17">
    <cfRule type="dataBar" priority="2">
      <dataBar>
        <cfvo type="num" val="0"/>
        <cfvo type="num" val="1"/>
        <color rgb="FF0BE4EF"/>
      </dataBar>
      <extLst>
        <ext xmlns:x14="http://schemas.microsoft.com/office/spreadsheetml/2009/9/main" uri="{B025F937-C7B1-47D3-B67F-A62EFF666E3E}">
          <x14:id>{60DC1180-9E5C-4270-98D2-203187105516}</x14:id>
        </ext>
      </extLst>
    </cfRule>
  </conditionalFormatting>
  <conditionalFormatting sqref="Q16:Q17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{7C58A6E4-99AF-4280-8DB9-A888E5D0FFA6}</x14:id>
        </ext>
      </extLst>
    </cfRule>
  </conditionalFormatting>
  <dataValidations count="1">
    <dataValidation type="list" allowBlank="1" showInputMessage="1" showErrorMessage="1" sqref="S2:T19" xr:uid="{135A2DD6-E697-4DB8-870C-4B99278E3580}">
      <formula1>"Y, N"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34E6FA-2B83-418D-A395-843436743B5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P2:P19</xm:sqref>
        </x14:conditionalFormatting>
        <x14:conditionalFormatting xmlns:xm="http://schemas.microsoft.com/office/excel/2006/main">
          <x14:cfRule type="dataBar" id="{0ED45470-5482-4EBE-BE3F-A6D721D208A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Y1:AA5</xm:sqref>
        </x14:conditionalFormatting>
        <x14:conditionalFormatting xmlns:xm="http://schemas.microsoft.com/office/excel/2006/main">
          <x14:cfRule type="dataBar" id="{7EEF8894-EEB0-4E42-96D6-DF909081A9F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V6:X10</xm:sqref>
        </x14:conditionalFormatting>
        <x14:conditionalFormatting xmlns:xm="http://schemas.microsoft.com/office/excel/2006/main">
          <x14:cfRule type="dataBar" id="{0604EB9D-81E0-4A24-BBD7-2423E2D0D29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T18</xm:sqref>
        </x14:conditionalFormatting>
        <x14:conditionalFormatting xmlns:xm="http://schemas.microsoft.com/office/excel/2006/main">
          <x14:cfRule type="dataBar" id="{92777CBD-0E2B-4667-9180-58FE9F948C0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V1:X5</xm:sqref>
        </x14:conditionalFormatting>
        <x14:conditionalFormatting xmlns:xm="http://schemas.microsoft.com/office/excel/2006/main">
          <x14:cfRule type="dataBar" id="{005699E0-0197-4BF2-B87A-6B4E176F196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Y6:AA10</xm:sqref>
        </x14:conditionalFormatting>
        <x14:conditionalFormatting xmlns:xm="http://schemas.microsoft.com/office/excel/2006/main">
          <x14:cfRule type="dataBar" id="{6717625F-94DF-4BA4-8826-04DA3E8D15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A21:T21</xm:sqref>
        </x14:conditionalFormatting>
        <x14:conditionalFormatting xmlns:xm="http://schemas.microsoft.com/office/excel/2006/main">
          <x14:cfRule type="dataBar" id="{79942D1B-878B-40BC-BD96-A724B0A799E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Q2:Q3 Q6:Q9 Q12:Q13 Q18:Q19</xm:sqref>
        </x14:conditionalFormatting>
        <x14:conditionalFormatting xmlns:xm="http://schemas.microsoft.com/office/excel/2006/main">
          <x14:cfRule type="dataBar" id="{0BD4F626-61DA-40AB-9EAB-6974682A06B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Q6:Q7</xm:sqref>
        </x14:conditionalFormatting>
        <x14:conditionalFormatting xmlns:xm="http://schemas.microsoft.com/office/excel/2006/main">
          <x14:cfRule type="dataBar" id="{983631AB-3E26-4FBF-8487-701E9D74DCF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Q2</xm:sqref>
        </x14:conditionalFormatting>
        <x14:conditionalFormatting xmlns:xm="http://schemas.microsoft.com/office/excel/2006/main">
          <x14:cfRule type="dataBar" id="{60DC1180-9E5C-4270-98D2-20318710551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W17</xm:sqref>
        </x14:conditionalFormatting>
        <x14:conditionalFormatting xmlns:xm="http://schemas.microsoft.com/office/excel/2006/main">
          <x14:cfRule type="dataBar" id="{7C58A6E4-99AF-4280-8DB9-A888E5D0FFA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Q16:Q17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1C443-39DD-4842-A6ED-0185244AFAEE}">
  <dimension ref="A1:AM21"/>
  <sheetViews>
    <sheetView zoomScale="80" zoomScaleNormal="80" workbookViewId="0">
      <selection activeCell="AB24" sqref="AB24"/>
    </sheetView>
  </sheetViews>
  <sheetFormatPr defaultRowHeight="15" x14ac:dyDescent="0.25"/>
  <cols>
    <col min="1" max="1" width="15.140625" customWidth="1"/>
    <col min="2" max="2" width="4.42578125" customWidth="1"/>
    <col min="3" max="3" width="14.28515625" bestFit="1" customWidth="1"/>
    <col min="4" max="4" width="4.5703125" customWidth="1"/>
    <col min="5" max="5" width="10.85546875" bestFit="1" customWidth="1"/>
    <col min="6" max="6" width="4.5703125" customWidth="1"/>
    <col min="7" max="7" width="11.42578125" bestFit="1" customWidth="1"/>
    <col min="8" max="8" width="14.7109375" customWidth="1"/>
    <col min="9" max="9" width="5.140625" customWidth="1"/>
    <col min="10" max="10" width="7.140625" bestFit="1" customWidth="1"/>
    <col min="11" max="11" width="5" customWidth="1"/>
    <col min="12" max="12" width="7.140625" bestFit="1" customWidth="1"/>
    <col min="13" max="13" width="7.85546875" bestFit="1" customWidth="1"/>
    <col min="14" max="14" width="5.5703125" customWidth="1"/>
    <col min="15" max="15" width="7.5703125" customWidth="1"/>
    <col min="16" max="16" width="14.5703125" bestFit="1" customWidth="1"/>
    <col min="17" max="17" width="9.7109375" customWidth="1"/>
    <col min="18" max="18" width="9.5703125" customWidth="1"/>
    <col min="19" max="19" width="8.85546875" customWidth="1"/>
    <col min="20" max="20" width="12.140625" bestFit="1" customWidth="1"/>
    <col min="21" max="21" width="12.42578125" bestFit="1" customWidth="1"/>
    <col min="22" max="24" width="6.5703125" bestFit="1" customWidth="1"/>
    <col min="25" max="25" width="6" bestFit="1" customWidth="1"/>
    <col min="26" max="27" width="6.5703125" bestFit="1" customWidth="1"/>
    <col min="39" max="39" width="14.5703125" bestFit="1" customWidth="1"/>
  </cols>
  <sheetData>
    <row r="1" spans="1:39" s="1" customFormat="1" ht="21.75" customHeight="1" thickBot="1" x14ac:dyDescent="0.3">
      <c r="A1" s="22" t="s">
        <v>1</v>
      </c>
      <c r="B1" s="23" t="s">
        <v>0</v>
      </c>
      <c r="C1" s="23" t="s">
        <v>5</v>
      </c>
      <c r="D1" s="23" t="s">
        <v>0</v>
      </c>
      <c r="E1" s="23" t="s">
        <v>5</v>
      </c>
      <c r="F1" s="23" t="s">
        <v>0</v>
      </c>
      <c r="G1" s="23" t="s">
        <v>5</v>
      </c>
      <c r="H1" s="40" t="s">
        <v>23</v>
      </c>
      <c r="I1" s="23" t="s">
        <v>0</v>
      </c>
      <c r="J1" s="23" t="s">
        <v>5</v>
      </c>
      <c r="K1" s="23" t="s">
        <v>0</v>
      </c>
      <c r="L1" s="23" t="s">
        <v>5</v>
      </c>
      <c r="M1" s="37" t="s">
        <v>24</v>
      </c>
      <c r="N1" s="101" t="s">
        <v>4</v>
      </c>
      <c r="O1" s="102"/>
      <c r="P1" s="38" t="s">
        <v>22</v>
      </c>
      <c r="Q1" s="39" t="s">
        <v>21</v>
      </c>
      <c r="R1" s="56" t="s">
        <v>25</v>
      </c>
      <c r="S1" s="23" t="s">
        <v>10</v>
      </c>
      <c r="T1" s="24" t="s">
        <v>11</v>
      </c>
      <c r="U1" s="10"/>
      <c r="V1" s="82">
        <f>COUNTIF(AM2:AM19,"NY")/V14</f>
        <v>0.1111111111111111</v>
      </c>
      <c r="W1" s="83"/>
      <c r="X1" s="84"/>
      <c r="Y1" s="82">
        <f>COUNTIF(AM2:AM19,"YY")/V14</f>
        <v>0.61111111111111116</v>
      </c>
      <c r="Z1" s="83"/>
      <c r="AA1" s="84"/>
      <c r="AM1" s="1" t="s">
        <v>15</v>
      </c>
    </row>
    <row r="2" spans="1:39" ht="20.25" customHeight="1" x14ac:dyDescent="0.35">
      <c r="A2" s="25" t="s">
        <v>74</v>
      </c>
      <c r="B2" s="4">
        <v>20</v>
      </c>
      <c r="C2" s="3" t="s">
        <v>3</v>
      </c>
      <c r="D2" s="4">
        <v>40</v>
      </c>
      <c r="E2" s="3" t="s">
        <v>7</v>
      </c>
      <c r="F2" s="4">
        <v>30</v>
      </c>
      <c r="G2" s="3" t="s">
        <v>75</v>
      </c>
      <c r="H2" s="25" t="s">
        <v>74</v>
      </c>
      <c r="I2" s="3"/>
      <c r="J2" s="4"/>
      <c r="K2" s="3"/>
      <c r="L2" s="4"/>
      <c r="M2" s="50">
        <f>(100%/24)*(SUM(I2,K2))/60</f>
        <v>0</v>
      </c>
      <c r="N2" s="51">
        <f t="shared" ref="N2:N19" si="0">SUM(B2,D2,F2,H2)/60</f>
        <v>1.5</v>
      </c>
      <c r="O2" s="52" t="s">
        <v>96</v>
      </c>
      <c r="P2" s="2">
        <f>((100%/24)*(N2))</f>
        <v>6.25E-2</v>
      </c>
      <c r="Q2" s="62">
        <f>(100%/24)*((B2+D2+F2)/60)</f>
        <v>6.25E-2</v>
      </c>
      <c r="R2" s="47" t="s">
        <v>97</v>
      </c>
      <c r="S2" s="32" t="s">
        <v>14</v>
      </c>
      <c r="T2" s="33" t="s">
        <v>14</v>
      </c>
      <c r="U2" s="11"/>
      <c r="V2" s="85"/>
      <c r="W2" s="86"/>
      <c r="X2" s="87"/>
      <c r="Y2" s="85"/>
      <c r="Z2" s="86"/>
      <c r="AA2" s="87"/>
      <c r="AM2" t="str" cm="1">
        <f t="array" ref="AM2:AM19">CONCATENATE(S2:S19,T2:T19)</f>
        <v>YY</v>
      </c>
    </row>
    <row r="3" spans="1:39" ht="20.25" customHeight="1" x14ac:dyDescent="0.35">
      <c r="A3" s="25" t="s">
        <v>77</v>
      </c>
      <c r="B3" s="4">
        <v>50</v>
      </c>
      <c r="C3" s="3" t="s">
        <v>76</v>
      </c>
      <c r="D3" s="4">
        <v>10</v>
      </c>
      <c r="E3" s="3" t="s">
        <v>78</v>
      </c>
      <c r="F3" s="4"/>
      <c r="G3" s="3"/>
      <c r="H3" s="25" t="s">
        <v>77</v>
      </c>
      <c r="I3" s="3"/>
      <c r="J3" s="4"/>
      <c r="K3" s="3"/>
      <c r="L3" s="4"/>
      <c r="M3" s="50">
        <f t="shared" ref="M3:M19" si="1">(100%/24)*(SUM(I3,K3))/60</f>
        <v>0</v>
      </c>
      <c r="N3" s="51">
        <f t="shared" si="0"/>
        <v>1</v>
      </c>
      <c r="O3" s="52" t="s">
        <v>96</v>
      </c>
      <c r="P3" s="2">
        <f t="shared" ref="P3:P19" si="2">((100%/24)*(N3))</f>
        <v>4.1666666666666664E-2</v>
      </c>
      <c r="Q3" s="103">
        <f>(100%/24)*((B3+B4+B5+D3+D4+D5)/60)</f>
        <v>0.125</v>
      </c>
      <c r="R3" s="100" t="s">
        <v>76</v>
      </c>
      <c r="S3" s="60" t="s">
        <v>14</v>
      </c>
      <c r="T3" s="33" t="s">
        <v>14</v>
      </c>
      <c r="U3" s="12" t="s">
        <v>16</v>
      </c>
      <c r="V3" s="85"/>
      <c r="W3" s="86"/>
      <c r="X3" s="87"/>
      <c r="Y3" s="85"/>
      <c r="Z3" s="86"/>
      <c r="AA3" s="87"/>
      <c r="AM3" t="str">
        <v>YY</v>
      </c>
    </row>
    <row r="4" spans="1:39" ht="20.25" customHeight="1" x14ac:dyDescent="0.35">
      <c r="A4" s="25" t="s">
        <v>79</v>
      </c>
      <c r="B4" s="4">
        <v>50</v>
      </c>
      <c r="C4" s="3" t="s">
        <v>76</v>
      </c>
      <c r="D4" s="4">
        <v>10</v>
      </c>
      <c r="E4" s="3" t="s">
        <v>78</v>
      </c>
      <c r="F4" s="4"/>
      <c r="G4" s="3"/>
      <c r="H4" s="25" t="s">
        <v>79</v>
      </c>
      <c r="I4" s="3"/>
      <c r="J4" s="4"/>
      <c r="K4" s="3"/>
      <c r="L4" s="4"/>
      <c r="M4" s="50">
        <f t="shared" si="1"/>
        <v>0</v>
      </c>
      <c r="N4" s="51">
        <f t="shared" si="0"/>
        <v>1</v>
      </c>
      <c r="O4" s="52" t="s">
        <v>96</v>
      </c>
      <c r="P4" s="2">
        <f t="shared" si="2"/>
        <v>4.1666666666666664E-2</v>
      </c>
      <c r="Q4" s="104"/>
      <c r="R4" s="100"/>
      <c r="S4" s="60" t="s">
        <v>14</v>
      </c>
      <c r="T4" s="33" t="s">
        <v>14</v>
      </c>
      <c r="U4" s="11"/>
      <c r="V4" s="85"/>
      <c r="W4" s="86"/>
      <c r="X4" s="87"/>
      <c r="Y4" s="85"/>
      <c r="Z4" s="86"/>
      <c r="AA4" s="87"/>
      <c r="AM4" t="str">
        <v>YY</v>
      </c>
    </row>
    <row r="5" spans="1:39" ht="20.25" customHeight="1" thickBot="1" x14ac:dyDescent="0.4">
      <c r="A5" s="25" t="s">
        <v>80</v>
      </c>
      <c r="B5" s="4">
        <v>50</v>
      </c>
      <c r="C5" s="3" t="s">
        <v>76</v>
      </c>
      <c r="D5" s="4">
        <v>10</v>
      </c>
      <c r="E5" s="3" t="s">
        <v>78</v>
      </c>
      <c r="F5" s="4"/>
      <c r="G5" s="3"/>
      <c r="H5" s="25" t="s">
        <v>80</v>
      </c>
      <c r="I5" s="3"/>
      <c r="J5" s="4"/>
      <c r="K5" s="3"/>
      <c r="L5" s="4"/>
      <c r="M5" s="50">
        <f t="shared" si="1"/>
        <v>0</v>
      </c>
      <c r="N5" s="51">
        <f t="shared" si="0"/>
        <v>1</v>
      </c>
      <c r="O5" s="52" t="s">
        <v>96</v>
      </c>
      <c r="P5" s="2">
        <f t="shared" si="2"/>
        <v>4.1666666666666664E-2</v>
      </c>
      <c r="Q5" s="105"/>
      <c r="R5" s="100"/>
      <c r="S5" s="60" t="s">
        <v>14</v>
      </c>
      <c r="T5" s="33" t="s">
        <v>14</v>
      </c>
      <c r="U5" s="13" t="s">
        <v>18</v>
      </c>
      <c r="V5" s="89"/>
      <c r="W5" s="90"/>
      <c r="X5" s="91"/>
      <c r="Y5" s="89"/>
      <c r="Z5" s="90"/>
      <c r="AA5" s="91"/>
      <c r="AM5" t="str">
        <v>YY</v>
      </c>
    </row>
    <row r="6" spans="1:39" ht="20.25" customHeight="1" x14ac:dyDescent="0.35">
      <c r="A6" s="25" t="s">
        <v>81</v>
      </c>
      <c r="B6" s="4">
        <v>30</v>
      </c>
      <c r="C6" s="3" t="s">
        <v>82</v>
      </c>
      <c r="D6" s="4">
        <v>30</v>
      </c>
      <c r="E6" s="3" t="s">
        <v>78</v>
      </c>
      <c r="F6" s="4"/>
      <c r="G6" s="3"/>
      <c r="H6" s="25" t="s">
        <v>81</v>
      </c>
      <c r="I6" s="3"/>
      <c r="J6" s="4"/>
      <c r="K6" s="3"/>
      <c r="L6" s="4"/>
      <c r="M6" s="50">
        <f t="shared" si="1"/>
        <v>0</v>
      </c>
      <c r="N6" s="51">
        <f t="shared" si="0"/>
        <v>1</v>
      </c>
      <c r="O6" s="52" t="s">
        <v>96</v>
      </c>
      <c r="P6" s="2">
        <f>((100%/24)*(N6))</f>
        <v>4.1666666666666664E-2</v>
      </c>
      <c r="Q6" s="63">
        <f>(100%/24)*((B6+D6)/60)</f>
        <v>4.1666666666666664E-2</v>
      </c>
      <c r="R6" s="61" t="s">
        <v>82</v>
      </c>
      <c r="S6" s="60" t="s">
        <v>14</v>
      </c>
      <c r="T6" s="33" t="s">
        <v>14</v>
      </c>
      <c r="U6" s="11"/>
      <c r="V6" s="82">
        <f>COUNTIF(AM2:AM19,"NN")/V14</f>
        <v>5.5555555555555552E-2</v>
      </c>
      <c r="W6" s="83"/>
      <c r="X6" s="84"/>
      <c r="Y6" s="82">
        <f>COUNTIF(AM2:AM19,"YN")/V14</f>
        <v>0.22222222222222221</v>
      </c>
      <c r="Z6" s="83"/>
      <c r="AA6" s="84"/>
      <c r="AM6" t="str">
        <v>YY</v>
      </c>
    </row>
    <row r="7" spans="1:39" ht="20.25" customHeight="1" x14ac:dyDescent="0.35">
      <c r="A7" s="25" t="s">
        <v>83</v>
      </c>
      <c r="B7" s="4">
        <v>60</v>
      </c>
      <c r="C7" s="3" t="s">
        <v>84</v>
      </c>
      <c r="D7" s="4"/>
      <c r="E7" s="3"/>
      <c r="F7" s="4"/>
      <c r="G7" s="3"/>
      <c r="H7" s="25" t="s">
        <v>83</v>
      </c>
      <c r="I7" s="3"/>
      <c r="J7" s="4"/>
      <c r="K7" s="3"/>
      <c r="L7" s="4"/>
      <c r="M7" s="50">
        <f t="shared" si="1"/>
        <v>0</v>
      </c>
      <c r="N7" s="51">
        <f t="shared" si="0"/>
        <v>1</v>
      </c>
      <c r="O7" s="52" t="s">
        <v>96</v>
      </c>
      <c r="P7" s="57">
        <f>((100%/24)*(N7))</f>
        <v>4.1666666666666664E-2</v>
      </c>
      <c r="Q7" s="58">
        <f>(100%/24)*((B7+D7)/60)</f>
        <v>4.1666666666666664E-2</v>
      </c>
      <c r="R7" s="59" t="s">
        <v>98</v>
      </c>
      <c r="S7" s="32" t="s">
        <v>13</v>
      </c>
      <c r="T7" s="33" t="s">
        <v>13</v>
      </c>
      <c r="U7" s="11"/>
      <c r="V7" s="85"/>
      <c r="W7" s="86"/>
      <c r="X7" s="87"/>
      <c r="Y7" s="85"/>
      <c r="Z7" s="86"/>
      <c r="AA7" s="87"/>
      <c r="AM7" t="str">
        <v>NN</v>
      </c>
    </row>
    <row r="8" spans="1:39" ht="20.25" customHeight="1" x14ac:dyDescent="0.35">
      <c r="A8" s="25" t="s">
        <v>42</v>
      </c>
      <c r="B8" s="4">
        <v>60</v>
      </c>
      <c r="C8" s="3" t="s">
        <v>85</v>
      </c>
      <c r="D8" s="4"/>
      <c r="E8" s="3"/>
      <c r="F8" s="4"/>
      <c r="G8" s="3"/>
      <c r="H8" s="25" t="s">
        <v>42</v>
      </c>
      <c r="I8" s="3"/>
      <c r="J8" s="4"/>
      <c r="K8" s="3"/>
      <c r="L8" s="4"/>
      <c r="M8" s="50">
        <f t="shared" si="1"/>
        <v>0</v>
      </c>
      <c r="N8" s="51">
        <f t="shared" si="0"/>
        <v>1</v>
      </c>
      <c r="O8" s="52" t="s">
        <v>96</v>
      </c>
      <c r="P8" s="2">
        <f>((100%/24)*(N8))</f>
        <v>4.1666666666666664E-2</v>
      </c>
      <c r="Q8" s="48">
        <f>(100%/24)*((B8+D8)/60)</f>
        <v>4.1666666666666664E-2</v>
      </c>
      <c r="R8" s="44" t="s">
        <v>99</v>
      </c>
      <c r="S8" s="32" t="s">
        <v>14</v>
      </c>
      <c r="T8" s="33" t="s">
        <v>13</v>
      </c>
      <c r="U8" s="49" t="s">
        <v>17</v>
      </c>
      <c r="V8" s="86"/>
      <c r="W8" s="86"/>
      <c r="X8" s="87"/>
      <c r="Y8" s="85"/>
      <c r="Z8" s="86"/>
      <c r="AA8" s="87"/>
      <c r="AM8" t="str">
        <v>YN</v>
      </c>
    </row>
    <row r="9" spans="1:39" ht="20.25" customHeight="1" x14ac:dyDescent="0.35">
      <c r="A9" s="25" t="s">
        <v>28</v>
      </c>
      <c r="B9" s="4">
        <v>50</v>
      </c>
      <c r="C9" s="3" t="s">
        <v>86</v>
      </c>
      <c r="D9" s="4">
        <v>10</v>
      </c>
      <c r="E9" s="3" t="s">
        <v>78</v>
      </c>
      <c r="F9" s="4"/>
      <c r="G9" s="3"/>
      <c r="H9" s="25" t="s">
        <v>28</v>
      </c>
      <c r="I9" s="3"/>
      <c r="J9" s="4"/>
      <c r="K9" s="3"/>
      <c r="L9" s="4"/>
      <c r="M9" s="50">
        <f t="shared" si="1"/>
        <v>0</v>
      </c>
      <c r="N9" s="51">
        <f t="shared" si="0"/>
        <v>1</v>
      </c>
      <c r="O9" s="52" t="s">
        <v>96</v>
      </c>
      <c r="P9" s="57">
        <f t="shared" si="2"/>
        <v>4.1666666666666664E-2</v>
      </c>
      <c r="Q9" s="94">
        <f>(100%/24)*((B9+B10+B11+D9+D10+D11)/60)</f>
        <v>0.125</v>
      </c>
      <c r="R9" s="100" t="s">
        <v>86</v>
      </c>
      <c r="S9" s="60" t="s">
        <v>14</v>
      </c>
      <c r="T9" s="33" t="s">
        <v>14</v>
      </c>
      <c r="U9" s="11"/>
      <c r="V9" s="86"/>
      <c r="W9" s="86"/>
      <c r="X9" s="87"/>
      <c r="Y9" s="85"/>
      <c r="Z9" s="86"/>
      <c r="AA9" s="87"/>
      <c r="AM9" t="str">
        <v>YY</v>
      </c>
    </row>
    <row r="10" spans="1:39" ht="20.25" customHeight="1" thickBot="1" x14ac:dyDescent="0.4">
      <c r="A10" s="25" t="s">
        <v>43</v>
      </c>
      <c r="B10" s="4">
        <v>50</v>
      </c>
      <c r="C10" s="3" t="s">
        <v>86</v>
      </c>
      <c r="D10" s="4">
        <v>10</v>
      </c>
      <c r="E10" s="3" t="s">
        <v>78</v>
      </c>
      <c r="F10" s="4"/>
      <c r="G10" s="3"/>
      <c r="H10" s="25" t="s">
        <v>43</v>
      </c>
      <c r="I10" s="3"/>
      <c r="J10" s="4"/>
      <c r="K10" s="3"/>
      <c r="L10" s="4"/>
      <c r="M10" s="50">
        <f t="shared" si="1"/>
        <v>0</v>
      </c>
      <c r="N10" s="51">
        <f t="shared" si="0"/>
        <v>1</v>
      </c>
      <c r="O10" s="52" t="s">
        <v>96</v>
      </c>
      <c r="P10" s="57">
        <f t="shared" si="2"/>
        <v>4.1666666666666664E-2</v>
      </c>
      <c r="Q10" s="94"/>
      <c r="R10" s="100"/>
      <c r="S10" s="60" t="s">
        <v>14</v>
      </c>
      <c r="T10" s="33" t="s">
        <v>14</v>
      </c>
      <c r="U10" s="6"/>
      <c r="V10" s="86"/>
      <c r="W10" s="86"/>
      <c r="X10" s="87"/>
      <c r="Y10" s="85"/>
      <c r="Z10" s="86"/>
      <c r="AA10" s="87"/>
      <c r="AM10" t="str">
        <v>YY</v>
      </c>
    </row>
    <row r="11" spans="1:39" ht="20.25" customHeight="1" thickBot="1" x14ac:dyDescent="0.4">
      <c r="A11" s="25" t="s">
        <v>2</v>
      </c>
      <c r="B11" s="4">
        <v>50</v>
      </c>
      <c r="C11" s="3" t="s">
        <v>86</v>
      </c>
      <c r="D11" s="4">
        <v>10</v>
      </c>
      <c r="E11" s="3" t="s">
        <v>78</v>
      </c>
      <c r="F11" s="4"/>
      <c r="G11" s="3"/>
      <c r="H11" s="25" t="s">
        <v>2</v>
      </c>
      <c r="I11" s="3"/>
      <c r="J11" s="4"/>
      <c r="K11" s="3"/>
      <c r="L11" s="4"/>
      <c r="M11" s="50">
        <f t="shared" si="1"/>
        <v>0</v>
      </c>
      <c r="N11" s="51">
        <f t="shared" si="0"/>
        <v>1</v>
      </c>
      <c r="O11" s="52" t="s">
        <v>96</v>
      </c>
      <c r="P11" s="57">
        <f t="shared" si="2"/>
        <v>4.1666666666666664E-2</v>
      </c>
      <c r="Q11" s="94"/>
      <c r="R11" s="100"/>
      <c r="S11" s="60" t="s">
        <v>14</v>
      </c>
      <c r="T11" s="33" t="s">
        <v>14</v>
      </c>
      <c r="V11" s="7"/>
      <c r="W11" s="9" t="s">
        <v>17</v>
      </c>
      <c r="X11" s="88" t="s">
        <v>19</v>
      </c>
      <c r="Y11" s="88"/>
      <c r="Z11" s="9" t="s">
        <v>16</v>
      </c>
      <c r="AA11" s="8"/>
      <c r="AM11" t="str">
        <v>YY</v>
      </c>
    </row>
    <row r="12" spans="1:39" ht="20.25" customHeight="1" x14ac:dyDescent="0.35">
      <c r="A12" s="25" t="s">
        <v>29</v>
      </c>
      <c r="B12" s="4">
        <v>30</v>
      </c>
      <c r="C12" s="3" t="s">
        <v>87</v>
      </c>
      <c r="D12" s="4">
        <v>30</v>
      </c>
      <c r="E12" s="3" t="s">
        <v>78</v>
      </c>
      <c r="F12" s="4"/>
      <c r="G12" s="3"/>
      <c r="H12" s="25" t="s">
        <v>29</v>
      </c>
      <c r="I12" s="3"/>
      <c r="J12" s="4"/>
      <c r="K12" s="3"/>
      <c r="L12" s="4"/>
      <c r="M12" s="50">
        <f t="shared" si="1"/>
        <v>0</v>
      </c>
      <c r="N12" s="51">
        <f t="shared" si="0"/>
        <v>1</v>
      </c>
      <c r="O12" s="52" t="s">
        <v>96</v>
      </c>
      <c r="P12" s="2">
        <f t="shared" si="2"/>
        <v>4.1666666666666664E-2</v>
      </c>
      <c r="Q12" s="48">
        <f>(100%/24)*((B12+D12)/60)</f>
        <v>4.1666666666666664E-2</v>
      </c>
      <c r="R12" s="45" t="s">
        <v>87</v>
      </c>
      <c r="S12" s="32" t="s">
        <v>14</v>
      </c>
      <c r="T12" s="33" t="s">
        <v>14</v>
      </c>
      <c r="AM12" t="str">
        <v>YY</v>
      </c>
    </row>
    <row r="13" spans="1:39" ht="20.25" customHeight="1" thickBot="1" x14ac:dyDescent="0.4">
      <c r="A13" s="25" t="s">
        <v>88</v>
      </c>
      <c r="B13" s="4">
        <v>50</v>
      </c>
      <c r="C13" s="3" t="s">
        <v>89</v>
      </c>
      <c r="D13" s="4">
        <v>10</v>
      </c>
      <c r="E13" s="3" t="s">
        <v>78</v>
      </c>
      <c r="F13" s="4"/>
      <c r="G13" s="3"/>
      <c r="H13" s="25" t="s">
        <v>88</v>
      </c>
      <c r="I13" s="3">
        <v>60</v>
      </c>
      <c r="J13" s="4" t="s">
        <v>103</v>
      </c>
      <c r="K13" s="3"/>
      <c r="L13" s="4"/>
      <c r="M13" s="50">
        <f t="shared" si="1"/>
        <v>4.1666666666666664E-2</v>
      </c>
      <c r="N13" s="51">
        <f t="shared" si="0"/>
        <v>1</v>
      </c>
      <c r="O13" s="52" t="s">
        <v>96</v>
      </c>
      <c r="P13" s="57">
        <f t="shared" si="2"/>
        <v>4.1666666666666664E-2</v>
      </c>
      <c r="Q13" s="94">
        <f>(100%/24)*((B13+B14+B15+D13+D14+D15)/60)</f>
        <v>0.125</v>
      </c>
      <c r="R13" s="95" t="s">
        <v>89</v>
      </c>
      <c r="S13" s="32" t="s">
        <v>14</v>
      </c>
      <c r="T13" s="33" t="s">
        <v>13</v>
      </c>
      <c r="AM13" t="str">
        <v>YN</v>
      </c>
    </row>
    <row r="14" spans="1:39" ht="20.25" customHeight="1" thickBot="1" x14ac:dyDescent="0.4">
      <c r="A14" s="25" t="s">
        <v>90</v>
      </c>
      <c r="B14" s="4">
        <v>50</v>
      </c>
      <c r="C14" s="3" t="s">
        <v>89</v>
      </c>
      <c r="D14" s="4">
        <v>10</v>
      </c>
      <c r="E14" s="3" t="s">
        <v>78</v>
      </c>
      <c r="F14" s="4"/>
      <c r="G14" s="3"/>
      <c r="H14" s="25" t="s">
        <v>90</v>
      </c>
      <c r="I14" s="3">
        <v>60</v>
      </c>
      <c r="J14" s="4" t="s">
        <v>103</v>
      </c>
      <c r="K14" s="3"/>
      <c r="L14" s="4"/>
      <c r="M14" s="50">
        <f t="shared" si="1"/>
        <v>4.1666666666666664E-2</v>
      </c>
      <c r="N14" s="51">
        <f t="shared" si="0"/>
        <v>1</v>
      </c>
      <c r="O14" s="52" t="s">
        <v>96</v>
      </c>
      <c r="P14" s="57">
        <f t="shared" si="2"/>
        <v>4.1666666666666664E-2</v>
      </c>
      <c r="Q14" s="94"/>
      <c r="R14" s="95"/>
      <c r="S14" s="32" t="s">
        <v>14</v>
      </c>
      <c r="T14" s="33" t="s">
        <v>13</v>
      </c>
      <c r="U14" s="19" t="s">
        <v>20</v>
      </c>
      <c r="V14" s="79">
        <f>COUNTIF(_xlfn.ANCHORARRAY(AM2),"YY")+COUNTIF(_xlfn.ANCHORARRAY(AM2),"YN")+COUNTIF(_xlfn.ANCHORARRAY(AM2),"NY")+COUNTIF(_xlfn.ANCHORARRAY(AM2),"NN")</f>
        <v>18</v>
      </c>
      <c r="W14" s="80"/>
      <c r="Y14" s="106" t="s">
        <v>101</v>
      </c>
      <c r="Z14" s="107"/>
      <c r="AA14" s="108"/>
      <c r="AM14" t="str">
        <v>YN</v>
      </c>
    </row>
    <row r="15" spans="1:39" ht="20.25" customHeight="1" thickBot="1" x14ac:dyDescent="0.4">
      <c r="A15" s="25" t="s">
        <v>47</v>
      </c>
      <c r="B15" s="4">
        <v>50</v>
      </c>
      <c r="C15" s="3" t="s">
        <v>89</v>
      </c>
      <c r="D15" s="4">
        <v>10</v>
      </c>
      <c r="E15" s="3" t="s">
        <v>78</v>
      </c>
      <c r="F15" s="4"/>
      <c r="G15" s="3"/>
      <c r="H15" s="25" t="s">
        <v>47</v>
      </c>
      <c r="I15" s="3">
        <v>60</v>
      </c>
      <c r="J15" s="4" t="s">
        <v>104</v>
      </c>
      <c r="K15" s="3"/>
      <c r="L15" s="4"/>
      <c r="M15" s="50">
        <f t="shared" si="1"/>
        <v>4.1666666666666664E-2</v>
      </c>
      <c r="N15" s="51">
        <f t="shared" si="0"/>
        <v>1</v>
      </c>
      <c r="O15" s="52" t="s">
        <v>96</v>
      </c>
      <c r="P15" s="57">
        <f t="shared" si="2"/>
        <v>4.1666666666666664E-2</v>
      </c>
      <c r="Q15" s="94"/>
      <c r="R15" s="95"/>
      <c r="S15" s="32" t="s">
        <v>14</v>
      </c>
      <c r="T15" s="33" t="s">
        <v>13</v>
      </c>
      <c r="U15" s="20" t="s">
        <v>19</v>
      </c>
      <c r="V15" s="14" t="s">
        <v>16</v>
      </c>
      <c r="W15" s="16">
        <f>SUM(Y6,Y1)</f>
        <v>0.83333333333333337</v>
      </c>
      <c r="Y15" s="109"/>
      <c r="Z15" s="110"/>
      <c r="AA15" s="111"/>
      <c r="AM15" t="str">
        <v>YN</v>
      </c>
    </row>
    <row r="16" spans="1:39" ht="20.25" customHeight="1" x14ac:dyDescent="0.35">
      <c r="A16" s="25" t="s">
        <v>30</v>
      </c>
      <c r="B16" s="4">
        <v>60</v>
      </c>
      <c r="C16" s="3" t="s">
        <v>91</v>
      </c>
      <c r="D16" s="4"/>
      <c r="E16" s="3"/>
      <c r="F16" s="4"/>
      <c r="G16" s="3"/>
      <c r="H16" s="25" t="s">
        <v>30</v>
      </c>
      <c r="I16" s="3"/>
      <c r="J16" s="4"/>
      <c r="K16" s="3"/>
      <c r="L16" s="4"/>
      <c r="M16" s="50">
        <f t="shared" si="1"/>
        <v>0</v>
      </c>
      <c r="N16" s="51">
        <f t="shared" si="0"/>
        <v>1</v>
      </c>
      <c r="O16" s="52" t="s">
        <v>96</v>
      </c>
      <c r="P16" s="57">
        <f t="shared" si="2"/>
        <v>4.1666666666666664E-2</v>
      </c>
      <c r="Q16" s="96">
        <f>(100%/24)*((B16+B17)/60)</f>
        <v>0.10416666666666666</v>
      </c>
      <c r="R16" s="98" t="s">
        <v>91</v>
      </c>
      <c r="S16" s="60" t="s">
        <v>13</v>
      </c>
      <c r="T16" s="33" t="s">
        <v>14</v>
      </c>
      <c r="U16" s="20"/>
      <c r="V16" s="14" t="s">
        <v>17</v>
      </c>
      <c r="W16" s="16">
        <f>SUM(V6,V1)</f>
        <v>0.16666666666666666</v>
      </c>
      <c r="Y16" s="112" t="s">
        <v>76</v>
      </c>
      <c r="Z16" s="113"/>
      <c r="AA16" s="65">
        <f>(100%/24)*((D3+D4+D5)/60)</f>
        <v>2.0833333333333332E-2</v>
      </c>
      <c r="AM16" t="str">
        <v>NY</v>
      </c>
    </row>
    <row r="17" spans="1:39" ht="20.25" customHeight="1" x14ac:dyDescent="0.35">
      <c r="A17" s="25" t="s">
        <v>92</v>
      </c>
      <c r="B17" s="4">
        <v>90</v>
      </c>
      <c r="C17" s="3" t="s">
        <v>91</v>
      </c>
      <c r="D17" s="4"/>
      <c r="E17" s="3"/>
      <c r="F17" s="4"/>
      <c r="G17" s="3"/>
      <c r="H17" s="25" t="s">
        <v>92</v>
      </c>
      <c r="I17" s="3"/>
      <c r="J17" s="4"/>
      <c r="K17" s="3"/>
      <c r="L17" s="4"/>
      <c r="M17" s="50">
        <f t="shared" si="1"/>
        <v>0</v>
      </c>
      <c r="N17" s="51">
        <f t="shared" si="0"/>
        <v>1.5</v>
      </c>
      <c r="O17" s="52" t="s">
        <v>96</v>
      </c>
      <c r="P17" s="57">
        <f t="shared" si="2"/>
        <v>6.25E-2</v>
      </c>
      <c r="Q17" s="97"/>
      <c r="R17" s="99"/>
      <c r="S17" s="60" t="s">
        <v>13</v>
      </c>
      <c r="T17" s="33" t="s">
        <v>14</v>
      </c>
      <c r="U17" s="42" t="s">
        <v>26</v>
      </c>
      <c r="V17" s="43" cm="1">
        <f t="array" ref="V17">SUM(I2:I19+K2:K19)/60</f>
        <v>3</v>
      </c>
      <c r="W17" s="41">
        <f>SUM(M2:M19)</f>
        <v>0.125</v>
      </c>
      <c r="Y17" s="114" t="s">
        <v>86</v>
      </c>
      <c r="Z17" s="115"/>
      <c r="AA17" s="66">
        <f>(100%/24)*((D9+D10+D11)/60)</f>
        <v>2.0833333333333332E-2</v>
      </c>
      <c r="AM17" t="str">
        <v>NY</v>
      </c>
    </row>
    <row r="18" spans="1:39" ht="20.25" customHeight="1" x14ac:dyDescent="0.35">
      <c r="A18" s="25" t="s">
        <v>93</v>
      </c>
      <c r="B18" s="4">
        <v>30</v>
      </c>
      <c r="C18" s="3" t="s">
        <v>94</v>
      </c>
      <c r="D18" s="4"/>
      <c r="E18" s="3"/>
      <c r="F18" s="4"/>
      <c r="G18" s="3"/>
      <c r="H18" s="25" t="s">
        <v>93</v>
      </c>
      <c r="I18" s="3"/>
      <c r="J18" s="4"/>
      <c r="K18" s="3"/>
      <c r="L18" s="4"/>
      <c r="M18" s="50">
        <f t="shared" si="1"/>
        <v>0</v>
      </c>
      <c r="N18" s="51">
        <f t="shared" si="0"/>
        <v>0.5</v>
      </c>
      <c r="O18" s="52" t="s">
        <v>96</v>
      </c>
      <c r="P18" s="57">
        <f t="shared" si="2"/>
        <v>2.0833333333333332E-2</v>
      </c>
      <c r="Q18" s="58">
        <f>(100%/24)*((B18)/60)</f>
        <v>2.0833333333333332E-2</v>
      </c>
      <c r="R18" s="64" t="s">
        <v>100</v>
      </c>
      <c r="S18" s="60" t="s">
        <v>14</v>
      </c>
      <c r="T18" s="33" t="s">
        <v>14</v>
      </c>
      <c r="U18" s="20" t="s">
        <v>18</v>
      </c>
      <c r="V18" s="14" t="s">
        <v>16</v>
      </c>
      <c r="W18" s="16">
        <f>SUM(V1,Y1)</f>
        <v>0.72222222222222232</v>
      </c>
      <c r="Y18" s="116" t="s">
        <v>89</v>
      </c>
      <c r="Z18" s="117"/>
      <c r="AA18" s="66">
        <f>(100%/24)*((D13+D14+D15)/60)</f>
        <v>2.0833333333333332E-2</v>
      </c>
      <c r="AM18" t="str">
        <v>YY</v>
      </c>
    </row>
    <row r="19" spans="1:39" ht="20.25" customHeight="1" thickBot="1" x14ac:dyDescent="0.4">
      <c r="A19" s="26" t="s">
        <v>95</v>
      </c>
      <c r="B19" s="27">
        <v>380</v>
      </c>
      <c r="C19" s="28" t="s">
        <v>12</v>
      </c>
      <c r="D19" s="27"/>
      <c r="E19" s="28"/>
      <c r="F19" s="27"/>
      <c r="G19" s="28"/>
      <c r="H19" s="26" t="s">
        <v>95</v>
      </c>
      <c r="I19" s="28"/>
      <c r="J19" s="27"/>
      <c r="K19" s="28"/>
      <c r="L19" s="27"/>
      <c r="M19" s="50">
        <f t="shared" si="1"/>
        <v>0</v>
      </c>
      <c r="N19" s="54">
        <f t="shared" si="0"/>
        <v>6.333333333333333</v>
      </c>
      <c r="O19" s="53" t="s">
        <v>96</v>
      </c>
      <c r="P19" s="30">
        <f t="shared" si="2"/>
        <v>0.26388888888888884</v>
      </c>
      <c r="Q19" s="48">
        <f>(100%/24)*((B17+B18+B19)/60)</f>
        <v>0.34722222222222221</v>
      </c>
      <c r="R19" s="46" t="s">
        <v>71</v>
      </c>
      <c r="S19" s="34" t="s">
        <v>14</v>
      </c>
      <c r="T19" s="35" t="s">
        <v>14</v>
      </c>
      <c r="U19" s="21"/>
      <c r="V19" s="15" t="s">
        <v>17</v>
      </c>
      <c r="W19" s="17">
        <f>SUM(V6,Y6)</f>
        <v>0.27777777777777779</v>
      </c>
      <c r="Y19" s="118" t="s">
        <v>102</v>
      </c>
      <c r="Z19" s="119"/>
      <c r="AA19" s="67">
        <f>(100%/24)*((D6+D12)/60)</f>
        <v>4.1666666666666664E-2</v>
      </c>
      <c r="AM19" t="str">
        <v>YY</v>
      </c>
    </row>
    <row r="20" spans="1:39" ht="1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55"/>
      <c r="R20" s="55"/>
      <c r="S20" s="18"/>
      <c r="T20" s="18"/>
    </row>
    <row r="21" spans="1:39" ht="16.5" thickBot="1" x14ac:dyDescent="0.3">
      <c r="A21" s="68">
        <f>SUM(100%/18)*V14</f>
        <v>1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70"/>
    </row>
  </sheetData>
  <mergeCells count="21">
    <mergeCell ref="V6:X10"/>
    <mergeCell ref="Y6:AA10"/>
    <mergeCell ref="Q9:Q11"/>
    <mergeCell ref="R9:R11"/>
    <mergeCell ref="X11:Y11"/>
    <mergeCell ref="N1:O1"/>
    <mergeCell ref="V1:X5"/>
    <mergeCell ref="Y1:AA5"/>
    <mergeCell ref="Q3:Q5"/>
    <mergeCell ref="R3:R5"/>
    <mergeCell ref="Y18:Z18"/>
    <mergeCell ref="Y19:Z19"/>
    <mergeCell ref="A21:T21"/>
    <mergeCell ref="Q13:Q15"/>
    <mergeCell ref="R13:R15"/>
    <mergeCell ref="V14:W14"/>
    <mergeCell ref="Y14:AA15"/>
    <mergeCell ref="Q16:Q17"/>
    <mergeCell ref="R16:R17"/>
    <mergeCell ref="Y16:Z16"/>
    <mergeCell ref="Y17:Z17"/>
  </mergeCells>
  <conditionalFormatting sqref="P2:P19">
    <cfRule type="dataBar" priority="12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{4AAE999A-FB28-4774-9C17-EFEF470F8977}</x14:id>
        </ext>
      </extLst>
    </cfRule>
  </conditionalFormatting>
  <conditionalFormatting sqref="Y1:AA5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{9F63201D-9324-4C8B-A579-CA924C992F99}</x14:id>
        </ext>
      </extLst>
    </cfRule>
  </conditionalFormatting>
  <conditionalFormatting sqref="V6:X10">
    <cfRule type="dataBar" priority="10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{07C91619-DC99-46A2-AC11-F7ADBFDD2045}</x14:id>
        </ext>
      </extLst>
    </cfRule>
  </conditionalFormatting>
  <conditionalFormatting sqref="T1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{21852508-4E10-4B4D-9F1D-F4EEF7268C8D}</x14:id>
        </ext>
      </extLst>
    </cfRule>
  </conditionalFormatting>
  <conditionalFormatting sqref="V1:X5">
    <cfRule type="dataBar" priority="8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{0E1EF6E6-25B1-484E-9ECC-B48D372AAF98}</x14:id>
        </ext>
      </extLst>
    </cfRule>
  </conditionalFormatting>
  <conditionalFormatting sqref="Y6:AA10">
    <cfRule type="dataBar" priority="7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{C4330542-EB16-4AAA-849C-86C3EAD0DA9A}</x14:id>
        </ext>
      </extLst>
    </cfRule>
  </conditionalFormatting>
  <conditionalFormatting sqref="A21:T21">
    <cfRule type="dataBar" priority="6">
      <dataBar>
        <cfvo type="num" val="0"/>
        <cfvo type="num" val="1"/>
        <color theme="1"/>
      </dataBar>
      <extLst>
        <ext xmlns:x14="http://schemas.microsoft.com/office/spreadsheetml/2009/9/main" uri="{B025F937-C7B1-47D3-B67F-A62EFF666E3E}">
          <x14:id>{22EF04B8-6EDB-4F6B-9B64-E99ACD4DE569}</x14:id>
        </ext>
      </extLst>
    </cfRule>
  </conditionalFormatting>
  <conditionalFormatting sqref="Q2:Q3 Q6:Q9 Q12:Q13 Q18:Q19">
    <cfRule type="dataBar" priority="5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{7A8FAC50-5201-4ED5-88DF-8CC34EB34A5E}</x14:id>
        </ext>
      </extLst>
    </cfRule>
  </conditionalFormatting>
  <conditionalFormatting sqref="Q6:Q7">
    <cfRule type="dataBar" priority="4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{64188D90-C7AE-48DB-A7C7-F91AD01EE3D5}</x14:id>
        </ext>
      </extLst>
    </cfRule>
  </conditionalFormatting>
  <conditionalFormatting sqref="Q2">
    <cfRule type="dataBar" priority="3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{3E0859DC-8FC8-408A-AC13-0A6A2B528BD4}</x14:id>
        </ext>
      </extLst>
    </cfRule>
  </conditionalFormatting>
  <conditionalFormatting sqref="W17">
    <cfRule type="dataBar" priority="2">
      <dataBar>
        <cfvo type="num" val="0"/>
        <cfvo type="num" val="1"/>
        <color rgb="FF0BE4EF"/>
      </dataBar>
      <extLst>
        <ext xmlns:x14="http://schemas.microsoft.com/office/spreadsheetml/2009/9/main" uri="{B025F937-C7B1-47D3-B67F-A62EFF666E3E}">
          <x14:id>{12292E78-1ECB-4000-B427-EF1FFE9061D8}</x14:id>
        </ext>
      </extLst>
    </cfRule>
  </conditionalFormatting>
  <conditionalFormatting sqref="Q16:Q17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{866B964D-8C90-407A-AAB4-C1775CE6AF0C}</x14:id>
        </ext>
      </extLst>
    </cfRule>
  </conditionalFormatting>
  <dataValidations count="1">
    <dataValidation type="list" allowBlank="1" showInputMessage="1" showErrorMessage="1" sqref="S2:T19" xr:uid="{9236A95E-58D1-424E-9F6C-2C359CD6D47B}">
      <formula1>"Y, N"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695325</xdr:colOff>
                    <xdr:row>1</xdr:row>
                    <xdr:rowOff>38100</xdr:rowOff>
                  </from>
                  <to>
                    <xdr:col>2</xdr:col>
                    <xdr:colOff>933450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</xdr:col>
                    <xdr:colOff>695325</xdr:colOff>
                    <xdr:row>2</xdr:row>
                    <xdr:rowOff>19050</xdr:rowOff>
                  </from>
                  <to>
                    <xdr:col>2</xdr:col>
                    <xdr:colOff>933450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</xdr:col>
                    <xdr:colOff>695325</xdr:colOff>
                    <xdr:row>3</xdr:row>
                    <xdr:rowOff>19050</xdr:rowOff>
                  </from>
                  <to>
                    <xdr:col>2</xdr:col>
                    <xdr:colOff>933450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695325</xdr:colOff>
                    <xdr:row>4</xdr:row>
                    <xdr:rowOff>28575</xdr:rowOff>
                  </from>
                  <to>
                    <xdr:col>2</xdr:col>
                    <xdr:colOff>933450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704850</xdr:colOff>
                    <xdr:row>5</xdr:row>
                    <xdr:rowOff>28575</xdr:rowOff>
                  </from>
                  <to>
                    <xdr:col>2</xdr:col>
                    <xdr:colOff>942975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704850</xdr:colOff>
                    <xdr:row>6</xdr:row>
                    <xdr:rowOff>38100</xdr:rowOff>
                  </from>
                  <to>
                    <xdr:col>2</xdr:col>
                    <xdr:colOff>942975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</xdr:col>
                    <xdr:colOff>704850</xdr:colOff>
                    <xdr:row>7</xdr:row>
                    <xdr:rowOff>28575</xdr:rowOff>
                  </from>
                  <to>
                    <xdr:col>2</xdr:col>
                    <xdr:colOff>942975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695325</xdr:colOff>
                    <xdr:row>8</xdr:row>
                    <xdr:rowOff>19050</xdr:rowOff>
                  </from>
                  <to>
                    <xdr:col>2</xdr:col>
                    <xdr:colOff>933450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695325</xdr:colOff>
                    <xdr:row>9</xdr:row>
                    <xdr:rowOff>28575</xdr:rowOff>
                  </from>
                  <to>
                    <xdr:col>2</xdr:col>
                    <xdr:colOff>933450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</xdr:col>
                    <xdr:colOff>695325</xdr:colOff>
                    <xdr:row>10</xdr:row>
                    <xdr:rowOff>28575</xdr:rowOff>
                  </from>
                  <to>
                    <xdr:col>2</xdr:col>
                    <xdr:colOff>933450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</xdr:col>
                    <xdr:colOff>704850</xdr:colOff>
                    <xdr:row>11</xdr:row>
                    <xdr:rowOff>9525</xdr:rowOff>
                  </from>
                  <to>
                    <xdr:col>2</xdr:col>
                    <xdr:colOff>942975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</xdr:col>
                    <xdr:colOff>704850</xdr:colOff>
                    <xdr:row>11</xdr:row>
                    <xdr:rowOff>247650</xdr:rowOff>
                  </from>
                  <to>
                    <xdr:col>2</xdr:col>
                    <xdr:colOff>942975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</xdr:col>
                    <xdr:colOff>695325</xdr:colOff>
                    <xdr:row>12</xdr:row>
                    <xdr:rowOff>247650</xdr:rowOff>
                  </from>
                  <to>
                    <xdr:col>2</xdr:col>
                    <xdr:colOff>933450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</xdr:col>
                    <xdr:colOff>704850</xdr:colOff>
                    <xdr:row>14</xdr:row>
                    <xdr:rowOff>0</xdr:rowOff>
                  </from>
                  <to>
                    <xdr:col>2</xdr:col>
                    <xdr:colOff>942975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</xdr:col>
                    <xdr:colOff>704850</xdr:colOff>
                    <xdr:row>15</xdr:row>
                    <xdr:rowOff>19050</xdr:rowOff>
                  </from>
                  <to>
                    <xdr:col>2</xdr:col>
                    <xdr:colOff>942975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</xdr:col>
                    <xdr:colOff>704850</xdr:colOff>
                    <xdr:row>16</xdr:row>
                    <xdr:rowOff>28575</xdr:rowOff>
                  </from>
                  <to>
                    <xdr:col>2</xdr:col>
                    <xdr:colOff>942975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</xdr:col>
                    <xdr:colOff>704850</xdr:colOff>
                    <xdr:row>17</xdr:row>
                    <xdr:rowOff>38100</xdr:rowOff>
                  </from>
                  <to>
                    <xdr:col>2</xdr:col>
                    <xdr:colOff>942975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</xdr:col>
                    <xdr:colOff>695325</xdr:colOff>
                    <xdr:row>18</xdr:row>
                    <xdr:rowOff>38100</xdr:rowOff>
                  </from>
                  <to>
                    <xdr:col>2</xdr:col>
                    <xdr:colOff>933450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4</xdr:col>
                    <xdr:colOff>466725</xdr:colOff>
                    <xdr:row>1</xdr:row>
                    <xdr:rowOff>38100</xdr:rowOff>
                  </from>
                  <to>
                    <xdr:col>4</xdr:col>
                    <xdr:colOff>704850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4</xdr:col>
                    <xdr:colOff>466725</xdr:colOff>
                    <xdr:row>2</xdr:row>
                    <xdr:rowOff>19050</xdr:rowOff>
                  </from>
                  <to>
                    <xdr:col>4</xdr:col>
                    <xdr:colOff>704850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4</xdr:col>
                    <xdr:colOff>466725</xdr:colOff>
                    <xdr:row>3</xdr:row>
                    <xdr:rowOff>19050</xdr:rowOff>
                  </from>
                  <to>
                    <xdr:col>4</xdr:col>
                    <xdr:colOff>704850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4</xdr:col>
                    <xdr:colOff>466725</xdr:colOff>
                    <xdr:row>4</xdr:row>
                    <xdr:rowOff>28575</xdr:rowOff>
                  </from>
                  <to>
                    <xdr:col>4</xdr:col>
                    <xdr:colOff>704850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4</xdr:col>
                    <xdr:colOff>476250</xdr:colOff>
                    <xdr:row>5</xdr:row>
                    <xdr:rowOff>28575</xdr:rowOff>
                  </from>
                  <to>
                    <xdr:col>4</xdr:col>
                    <xdr:colOff>714375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4</xdr:col>
                    <xdr:colOff>466725</xdr:colOff>
                    <xdr:row>8</xdr:row>
                    <xdr:rowOff>19050</xdr:rowOff>
                  </from>
                  <to>
                    <xdr:col>4</xdr:col>
                    <xdr:colOff>704850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4</xdr:col>
                    <xdr:colOff>466725</xdr:colOff>
                    <xdr:row>9</xdr:row>
                    <xdr:rowOff>28575</xdr:rowOff>
                  </from>
                  <to>
                    <xdr:col>4</xdr:col>
                    <xdr:colOff>704850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4</xdr:col>
                    <xdr:colOff>466725</xdr:colOff>
                    <xdr:row>10</xdr:row>
                    <xdr:rowOff>28575</xdr:rowOff>
                  </from>
                  <to>
                    <xdr:col>4</xdr:col>
                    <xdr:colOff>704850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4</xdr:col>
                    <xdr:colOff>476250</xdr:colOff>
                    <xdr:row>11</xdr:row>
                    <xdr:rowOff>9525</xdr:rowOff>
                  </from>
                  <to>
                    <xdr:col>4</xdr:col>
                    <xdr:colOff>714375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4</xdr:col>
                    <xdr:colOff>476250</xdr:colOff>
                    <xdr:row>11</xdr:row>
                    <xdr:rowOff>247650</xdr:rowOff>
                  </from>
                  <to>
                    <xdr:col>4</xdr:col>
                    <xdr:colOff>714375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4</xdr:col>
                    <xdr:colOff>466725</xdr:colOff>
                    <xdr:row>12</xdr:row>
                    <xdr:rowOff>247650</xdr:rowOff>
                  </from>
                  <to>
                    <xdr:col>4</xdr:col>
                    <xdr:colOff>704850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4</xdr:col>
                    <xdr:colOff>476250</xdr:colOff>
                    <xdr:row>14</xdr:row>
                    <xdr:rowOff>0</xdr:rowOff>
                  </from>
                  <to>
                    <xdr:col>4</xdr:col>
                    <xdr:colOff>714375</xdr:colOff>
                    <xdr:row>14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6</xdr:col>
                    <xdr:colOff>504825</xdr:colOff>
                    <xdr:row>1</xdr:row>
                    <xdr:rowOff>28575</xdr:rowOff>
                  </from>
                  <to>
                    <xdr:col>6</xdr:col>
                    <xdr:colOff>733425</xdr:colOff>
                    <xdr:row>1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AE999A-FB28-4774-9C17-EFEF470F897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P2:P19</xm:sqref>
        </x14:conditionalFormatting>
        <x14:conditionalFormatting xmlns:xm="http://schemas.microsoft.com/office/excel/2006/main">
          <x14:cfRule type="dataBar" id="{9F63201D-9324-4C8B-A579-CA924C992F9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Y1:AA5</xm:sqref>
        </x14:conditionalFormatting>
        <x14:conditionalFormatting xmlns:xm="http://schemas.microsoft.com/office/excel/2006/main">
          <x14:cfRule type="dataBar" id="{07C91619-DC99-46A2-AC11-F7ADBFDD204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V6:X10</xm:sqref>
        </x14:conditionalFormatting>
        <x14:conditionalFormatting xmlns:xm="http://schemas.microsoft.com/office/excel/2006/main">
          <x14:cfRule type="dataBar" id="{21852508-4E10-4B4D-9F1D-F4EEF7268C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T18</xm:sqref>
        </x14:conditionalFormatting>
        <x14:conditionalFormatting xmlns:xm="http://schemas.microsoft.com/office/excel/2006/main">
          <x14:cfRule type="dataBar" id="{0E1EF6E6-25B1-484E-9ECC-B48D372AAF9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V1:X5</xm:sqref>
        </x14:conditionalFormatting>
        <x14:conditionalFormatting xmlns:xm="http://schemas.microsoft.com/office/excel/2006/main">
          <x14:cfRule type="dataBar" id="{C4330542-EB16-4AAA-849C-86C3EAD0DA9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Y6:AA10</xm:sqref>
        </x14:conditionalFormatting>
        <x14:conditionalFormatting xmlns:xm="http://schemas.microsoft.com/office/excel/2006/main">
          <x14:cfRule type="dataBar" id="{22EF04B8-6EDB-4F6B-9B64-E99ACD4DE5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A21:T21</xm:sqref>
        </x14:conditionalFormatting>
        <x14:conditionalFormatting xmlns:xm="http://schemas.microsoft.com/office/excel/2006/main">
          <x14:cfRule type="dataBar" id="{7A8FAC50-5201-4ED5-88DF-8CC34EB34A5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Q2:Q3 Q6:Q9 Q12:Q13 Q18:Q19</xm:sqref>
        </x14:conditionalFormatting>
        <x14:conditionalFormatting xmlns:xm="http://schemas.microsoft.com/office/excel/2006/main">
          <x14:cfRule type="dataBar" id="{64188D90-C7AE-48DB-A7C7-F91AD01EE3D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Q6:Q7</xm:sqref>
        </x14:conditionalFormatting>
        <x14:conditionalFormatting xmlns:xm="http://schemas.microsoft.com/office/excel/2006/main">
          <x14:cfRule type="dataBar" id="{3E0859DC-8FC8-408A-AC13-0A6A2B528BD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Q2</xm:sqref>
        </x14:conditionalFormatting>
        <x14:conditionalFormatting xmlns:xm="http://schemas.microsoft.com/office/excel/2006/main">
          <x14:cfRule type="dataBar" id="{12292E78-1ECB-4000-B427-EF1FFE9061D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W17</xm:sqref>
        </x14:conditionalFormatting>
        <x14:conditionalFormatting xmlns:xm="http://schemas.microsoft.com/office/excel/2006/main">
          <x14:cfRule type="dataBar" id="{866B964D-8C90-407A-AAB4-C1775CE6AF0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Q16:Q17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022-3DD3-4185-9E48-F52D2ED0D0E2}">
  <dimension ref="A1:AM21"/>
  <sheetViews>
    <sheetView tabSelected="1" topLeftCell="B1" zoomScale="80" zoomScaleNormal="80" workbookViewId="0">
      <selection activeCell="T3" sqref="T3"/>
    </sheetView>
  </sheetViews>
  <sheetFormatPr defaultRowHeight="15" x14ac:dyDescent="0.25"/>
  <cols>
    <col min="1" max="1" width="15.140625" customWidth="1"/>
    <col min="2" max="2" width="4.42578125" customWidth="1"/>
    <col min="3" max="3" width="14.28515625" bestFit="1" customWidth="1"/>
    <col min="4" max="4" width="4.5703125" customWidth="1"/>
    <col min="5" max="5" width="10.85546875" bestFit="1" customWidth="1"/>
    <col min="6" max="6" width="4.5703125" customWidth="1"/>
    <col min="7" max="7" width="11.42578125" bestFit="1" customWidth="1"/>
    <col min="8" max="8" width="14.7109375" customWidth="1"/>
    <col min="9" max="9" width="5.140625" customWidth="1"/>
    <col min="10" max="10" width="7.140625" bestFit="1" customWidth="1"/>
    <col min="11" max="11" width="5" customWidth="1"/>
    <col min="12" max="12" width="7.140625" bestFit="1" customWidth="1"/>
    <col min="13" max="13" width="7.85546875" bestFit="1" customWidth="1"/>
    <col min="14" max="14" width="5.5703125" customWidth="1"/>
    <col min="15" max="15" width="7.5703125" customWidth="1"/>
    <col min="16" max="16" width="14.5703125" bestFit="1" customWidth="1"/>
    <col min="17" max="17" width="9.7109375" customWidth="1"/>
    <col min="18" max="18" width="9.5703125" customWidth="1"/>
    <col min="19" max="19" width="8.85546875" customWidth="1"/>
    <col min="20" max="20" width="12.140625" bestFit="1" customWidth="1"/>
    <col min="21" max="21" width="12.42578125" bestFit="1" customWidth="1"/>
    <col min="22" max="24" width="6.5703125" bestFit="1" customWidth="1"/>
    <col min="25" max="25" width="6" bestFit="1" customWidth="1"/>
    <col min="26" max="27" width="6.5703125" bestFit="1" customWidth="1"/>
    <col min="39" max="39" width="14.5703125" bestFit="1" customWidth="1"/>
  </cols>
  <sheetData>
    <row r="1" spans="1:39" s="1" customFormat="1" ht="21.75" customHeight="1" thickBot="1" x14ac:dyDescent="0.3">
      <c r="A1" s="22" t="s">
        <v>1</v>
      </c>
      <c r="B1" s="23" t="s">
        <v>0</v>
      </c>
      <c r="C1" s="23" t="s">
        <v>5</v>
      </c>
      <c r="D1" s="23" t="s">
        <v>0</v>
      </c>
      <c r="E1" s="23" t="s">
        <v>5</v>
      </c>
      <c r="F1" s="23" t="s">
        <v>0</v>
      </c>
      <c r="G1" s="23" t="s">
        <v>5</v>
      </c>
      <c r="H1" s="40" t="s">
        <v>23</v>
      </c>
      <c r="I1" s="23" t="s">
        <v>0</v>
      </c>
      <c r="J1" s="23" t="s">
        <v>5</v>
      </c>
      <c r="K1" s="23" t="s">
        <v>0</v>
      </c>
      <c r="L1" s="23" t="s">
        <v>5</v>
      </c>
      <c r="M1" s="37" t="s">
        <v>24</v>
      </c>
      <c r="N1" s="101" t="s">
        <v>4</v>
      </c>
      <c r="O1" s="102"/>
      <c r="P1" s="38" t="s">
        <v>22</v>
      </c>
      <c r="Q1" s="39" t="s">
        <v>21</v>
      </c>
      <c r="R1" s="56" t="s">
        <v>25</v>
      </c>
      <c r="S1" s="23" t="s">
        <v>10</v>
      </c>
      <c r="T1" s="24" t="s">
        <v>11</v>
      </c>
      <c r="U1" s="10"/>
      <c r="V1" s="82">
        <f>COUNTIF(AM2:AM19,"NY")/V14</f>
        <v>0.1111111111111111</v>
      </c>
      <c r="W1" s="83"/>
      <c r="X1" s="84"/>
      <c r="Y1" s="82">
        <f>COUNTIF(AM2:AM19,"YY")/V14</f>
        <v>0.61111111111111116</v>
      </c>
      <c r="Z1" s="83"/>
      <c r="AA1" s="84"/>
      <c r="AM1" s="1" t="s">
        <v>15</v>
      </c>
    </row>
    <row r="2" spans="1:39" ht="20.25" customHeight="1" x14ac:dyDescent="0.35">
      <c r="A2" s="25" t="s">
        <v>74</v>
      </c>
      <c r="B2" s="4">
        <v>20</v>
      </c>
      <c r="C2" s="3" t="s">
        <v>3</v>
      </c>
      <c r="D2" s="4">
        <v>40</v>
      </c>
      <c r="E2" s="3" t="s">
        <v>7</v>
      </c>
      <c r="F2" s="4">
        <v>30</v>
      </c>
      <c r="G2" s="3" t="s">
        <v>75</v>
      </c>
      <c r="H2" s="25" t="s">
        <v>74</v>
      </c>
      <c r="I2" s="3"/>
      <c r="J2" s="4"/>
      <c r="K2" s="3"/>
      <c r="L2" s="4"/>
      <c r="M2" s="50">
        <f>(100%/24)*(SUM(I2,K2))/60</f>
        <v>0</v>
      </c>
      <c r="N2" s="51">
        <f t="shared" ref="N2:N19" si="0">SUM(B2,D2,F2,H2)/60</f>
        <v>1.5</v>
      </c>
      <c r="O2" s="52" t="s">
        <v>96</v>
      </c>
      <c r="P2" s="2">
        <f>((100%/24)*(N2))</f>
        <v>6.25E-2</v>
      </c>
      <c r="Q2" s="62">
        <f>(100%/24)*((B2+D2+F2)/60)</f>
        <v>6.25E-2</v>
      </c>
      <c r="R2" s="47" t="s">
        <v>97</v>
      </c>
      <c r="S2" s="32" t="s">
        <v>14</v>
      </c>
      <c r="T2" s="33" t="s">
        <v>14</v>
      </c>
      <c r="U2" s="11"/>
      <c r="V2" s="85"/>
      <c r="W2" s="86"/>
      <c r="X2" s="87"/>
      <c r="Y2" s="85"/>
      <c r="Z2" s="86"/>
      <c r="AA2" s="87"/>
      <c r="AM2" t="str" cm="1">
        <f t="array" ref="AM2:AM19">CONCATENATE(S2:S19,T2:T19)</f>
        <v>YY</v>
      </c>
    </row>
    <row r="3" spans="1:39" ht="20.25" customHeight="1" x14ac:dyDescent="0.35">
      <c r="A3" s="25" t="s">
        <v>77</v>
      </c>
      <c r="B3" s="4">
        <v>50</v>
      </c>
      <c r="C3" s="3" t="s">
        <v>76</v>
      </c>
      <c r="D3" s="4">
        <v>10</v>
      </c>
      <c r="E3" s="3" t="s">
        <v>78</v>
      </c>
      <c r="F3" s="4"/>
      <c r="G3" s="3"/>
      <c r="H3" s="25" t="s">
        <v>77</v>
      </c>
      <c r="I3" s="3"/>
      <c r="J3" s="4"/>
      <c r="K3" s="3"/>
      <c r="L3" s="4"/>
      <c r="M3" s="50">
        <f t="shared" ref="M3:M19" si="1">(100%/24)*(SUM(I3,K3))/60</f>
        <v>0</v>
      </c>
      <c r="N3" s="51">
        <f t="shared" si="0"/>
        <v>1</v>
      </c>
      <c r="O3" s="52" t="s">
        <v>96</v>
      </c>
      <c r="P3" s="2">
        <f t="shared" ref="P3:P19" si="2">((100%/24)*(N3))</f>
        <v>4.1666666666666664E-2</v>
      </c>
      <c r="Q3" s="103">
        <f>(100%/24)*((B3+B4+B5+D3+D4+D5)/60)</f>
        <v>0.125</v>
      </c>
      <c r="R3" s="100" t="s">
        <v>76</v>
      </c>
      <c r="S3" s="60" t="s">
        <v>14</v>
      </c>
      <c r="T3" s="33" t="s">
        <v>14</v>
      </c>
      <c r="U3" s="12" t="s">
        <v>16</v>
      </c>
      <c r="V3" s="85"/>
      <c r="W3" s="86"/>
      <c r="X3" s="87"/>
      <c r="Y3" s="85"/>
      <c r="Z3" s="86"/>
      <c r="AA3" s="87"/>
      <c r="AM3" t="str">
        <v>YY</v>
      </c>
    </row>
    <row r="4" spans="1:39" ht="20.25" customHeight="1" x14ac:dyDescent="0.35">
      <c r="A4" s="25" t="s">
        <v>79</v>
      </c>
      <c r="B4" s="4">
        <v>50</v>
      </c>
      <c r="C4" s="3" t="s">
        <v>76</v>
      </c>
      <c r="D4" s="4">
        <v>10</v>
      </c>
      <c r="E4" s="3" t="s">
        <v>78</v>
      </c>
      <c r="F4" s="4"/>
      <c r="G4" s="3"/>
      <c r="H4" s="25" t="s">
        <v>79</v>
      </c>
      <c r="I4" s="3"/>
      <c r="J4" s="4"/>
      <c r="K4" s="3"/>
      <c r="L4" s="4"/>
      <c r="M4" s="50">
        <f t="shared" si="1"/>
        <v>0</v>
      </c>
      <c r="N4" s="51">
        <f t="shared" si="0"/>
        <v>1</v>
      </c>
      <c r="O4" s="52" t="s">
        <v>96</v>
      </c>
      <c r="P4" s="2">
        <f t="shared" si="2"/>
        <v>4.1666666666666664E-2</v>
      </c>
      <c r="Q4" s="104"/>
      <c r="R4" s="100"/>
      <c r="S4" s="60" t="s">
        <v>14</v>
      </c>
      <c r="T4" s="33" t="s">
        <v>14</v>
      </c>
      <c r="U4" s="11"/>
      <c r="V4" s="85"/>
      <c r="W4" s="86"/>
      <c r="X4" s="87"/>
      <c r="Y4" s="85"/>
      <c r="Z4" s="86"/>
      <c r="AA4" s="87"/>
      <c r="AM4" t="str">
        <v>YY</v>
      </c>
    </row>
    <row r="5" spans="1:39" ht="20.25" customHeight="1" thickBot="1" x14ac:dyDescent="0.4">
      <c r="A5" s="25" t="s">
        <v>80</v>
      </c>
      <c r="B5" s="4">
        <v>50</v>
      </c>
      <c r="C5" s="3" t="s">
        <v>76</v>
      </c>
      <c r="D5" s="4">
        <v>10</v>
      </c>
      <c r="E5" s="3" t="s">
        <v>78</v>
      </c>
      <c r="F5" s="4"/>
      <c r="G5" s="3"/>
      <c r="H5" s="25" t="s">
        <v>80</v>
      </c>
      <c r="I5" s="3"/>
      <c r="J5" s="4"/>
      <c r="K5" s="3"/>
      <c r="L5" s="4"/>
      <c r="M5" s="50">
        <f t="shared" si="1"/>
        <v>0</v>
      </c>
      <c r="N5" s="51">
        <f t="shared" si="0"/>
        <v>1</v>
      </c>
      <c r="O5" s="52" t="s">
        <v>96</v>
      </c>
      <c r="P5" s="2">
        <f t="shared" si="2"/>
        <v>4.1666666666666664E-2</v>
      </c>
      <c r="Q5" s="105"/>
      <c r="R5" s="100"/>
      <c r="S5" s="60" t="s">
        <v>14</v>
      </c>
      <c r="T5" s="33" t="s">
        <v>14</v>
      </c>
      <c r="U5" s="13" t="s">
        <v>18</v>
      </c>
      <c r="V5" s="89"/>
      <c r="W5" s="90"/>
      <c r="X5" s="91"/>
      <c r="Y5" s="89"/>
      <c r="Z5" s="90"/>
      <c r="AA5" s="91"/>
      <c r="AM5" t="str">
        <v>YY</v>
      </c>
    </row>
    <row r="6" spans="1:39" ht="20.25" customHeight="1" x14ac:dyDescent="0.35">
      <c r="A6" s="25" t="s">
        <v>81</v>
      </c>
      <c r="B6" s="4">
        <v>30</v>
      </c>
      <c r="C6" s="3" t="s">
        <v>82</v>
      </c>
      <c r="D6" s="4">
        <v>30</v>
      </c>
      <c r="E6" s="3" t="s">
        <v>78</v>
      </c>
      <c r="F6" s="4"/>
      <c r="G6" s="3"/>
      <c r="H6" s="25" t="s">
        <v>81</v>
      </c>
      <c r="I6" s="3"/>
      <c r="J6" s="4"/>
      <c r="K6" s="3"/>
      <c r="L6" s="4"/>
      <c r="M6" s="50">
        <f t="shared" si="1"/>
        <v>0</v>
      </c>
      <c r="N6" s="51">
        <f t="shared" si="0"/>
        <v>1</v>
      </c>
      <c r="O6" s="52" t="s">
        <v>96</v>
      </c>
      <c r="P6" s="2">
        <f>((100%/24)*(N6))</f>
        <v>4.1666666666666664E-2</v>
      </c>
      <c r="Q6" s="63">
        <f>(100%/24)*((B6+D6)/60)</f>
        <v>4.1666666666666664E-2</v>
      </c>
      <c r="R6" s="61" t="s">
        <v>82</v>
      </c>
      <c r="S6" s="60" t="s">
        <v>14</v>
      </c>
      <c r="T6" s="33" t="s">
        <v>14</v>
      </c>
      <c r="U6" s="11"/>
      <c r="V6" s="82">
        <f>COUNTIF(AM2:AM19,"NN")/V14</f>
        <v>5.5555555555555552E-2</v>
      </c>
      <c r="W6" s="83"/>
      <c r="X6" s="84"/>
      <c r="Y6" s="82">
        <f>COUNTIF(AM2:AM19,"YN")/V14</f>
        <v>0.22222222222222221</v>
      </c>
      <c r="Z6" s="83"/>
      <c r="AA6" s="84"/>
      <c r="AM6" t="str">
        <v>YY</v>
      </c>
    </row>
    <row r="7" spans="1:39" ht="20.25" customHeight="1" x14ac:dyDescent="0.35">
      <c r="A7" s="25" t="s">
        <v>83</v>
      </c>
      <c r="B7" s="4">
        <v>60</v>
      </c>
      <c r="C7" s="3" t="s">
        <v>84</v>
      </c>
      <c r="D7" s="4"/>
      <c r="E7" s="3"/>
      <c r="F7" s="4"/>
      <c r="G7" s="3"/>
      <c r="H7" s="25" t="s">
        <v>83</v>
      </c>
      <c r="I7" s="3"/>
      <c r="J7" s="4"/>
      <c r="K7" s="3"/>
      <c r="L7" s="4"/>
      <c r="M7" s="50">
        <f t="shared" si="1"/>
        <v>0</v>
      </c>
      <c r="N7" s="51">
        <f t="shared" si="0"/>
        <v>1</v>
      </c>
      <c r="O7" s="52" t="s">
        <v>96</v>
      </c>
      <c r="P7" s="57">
        <f>((100%/24)*(N7))</f>
        <v>4.1666666666666664E-2</v>
      </c>
      <c r="Q7" s="58">
        <f>(100%/24)*((B7+D7)/60)</f>
        <v>4.1666666666666664E-2</v>
      </c>
      <c r="R7" s="59" t="s">
        <v>98</v>
      </c>
      <c r="S7" s="32" t="s">
        <v>13</v>
      </c>
      <c r="T7" s="33" t="s">
        <v>13</v>
      </c>
      <c r="U7" s="11"/>
      <c r="V7" s="85"/>
      <c r="W7" s="86"/>
      <c r="X7" s="87"/>
      <c r="Y7" s="85"/>
      <c r="Z7" s="86"/>
      <c r="AA7" s="87"/>
      <c r="AM7" t="str">
        <v>NN</v>
      </c>
    </row>
    <row r="8" spans="1:39" ht="20.25" customHeight="1" x14ac:dyDescent="0.35">
      <c r="A8" s="25" t="s">
        <v>42</v>
      </c>
      <c r="B8" s="4">
        <v>60</v>
      </c>
      <c r="C8" s="3" t="s">
        <v>85</v>
      </c>
      <c r="D8" s="4"/>
      <c r="E8" s="3"/>
      <c r="F8" s="4"/>
      <c r="G8" s="3"/>
      <c r="H8" s="25" t="s">
        <v>42</v>
      </c>
      <c r="I8" s="3"/>
      <c r="J8" s="4"/>
      <c r="K8" s="3"/>
      <c r="L8" s="4"/>
      <c r="M8" s="50">
        <f t="shared" si="1"/>
        <v>0</v>
      </c>
      <c r="N8" s="51">
        <f t="shared" si="0"/>
        <v>1</v>
      </c>
      <c r="O8" s="52" t="s">
        <v>96</v>
      </c>
      <c r="P8" s="2">
        <f>((100%/24)*(N8))</f>
        <v>4.1666666666666664E-2</v>
      </c>
      <c r="Q8" s="48">
        <f>(100%/24)*((B8+D8)/60)</f>
        <v>4.1666666666666664E-2</v>
      </c>
      <c r="R8" s="44" t="s">
        <v>99</v>
      </c>
      <c r="S8" s="32" t="s">
        <v>14</v>
      </c>
      <c r="T8" s="33" t="s">
        <v>13</v>
      </c>
      <c r="U8" s="49" t="s">
        <v>17</v>
      </c>
      <c r="V8" s="86"/>
      <c r="W8" s="86"/>
      <c r="X8" s="87"/>
      <c r="Y8" s="85"/>
      <c r="Z8" s="86"/>
      <c r="AA8" s="87"/>
      <c r="AM8" t="str">
        <v>YN</v>
      </c>
    </row>
    <row r="9" spans="1:39" ht="20.25" customHeight="1" x14ac:dyDescent="0.35">
      <c r="A9" s="25" t="s">
        <v>28</v>
      </c>
      <c r="B9" s="4">
        <v>50</v>
      </c>
      <c r="C9" s="3" t="s">
        <v>86</v>
      </c>
      <c r="D9" s="4">
        <v>10</v>
      </c>
      <c r="E9" s="3" t="s">
        <v>78</v>
      </c>
      <c r="F9" s="4"/>
      <c r="G9" s="3"/>
      <c r="H9" s="25" t="s">
        <v>28</v>
      </c>
      <c r="I9" s="3"/>
      <c r="J9" s="4"/>
      <c r="K9" s="3"/>
      <c r="L9" s="4"/>
      <c r="M9" s="50">
        <f t="shared" si="1"/>
        <v>0</v>
      </c>
      <c r="N9" s="51">
        <f t="shared" si="0"/>
        <v>1</v>
      </c>
      <c r="O9" s="52" t="s">
        <v>96</v>
      </c>
      <c r="P9" s="57">
        <f t="shared" si="2"/>
        <v>4.1666666666666664E-2</v>
      </c>
      <c r="Q9" s="94">
        <f>(100%/24)*((B9+B10+B11+D9+D10+D11)/60)</f>
        <v>0.125</v>
      </c>
      <c r="R9" s="100" t="s">
        <v>86</v>
      </c>
      <c r="S9" s="60" t="s">
        <v>14</v>
      </c>
      <c r="T9" s="33" t="s">
        <v>14</v>
      </c>
      <c r="U9" s="11"/>
      <c r="V9" s="86"/>
      <c r="W9" s="86"/>
      <c r="X9" s="87"/>
      <c r="Y9" s="85"/>
      <c r="Z9" s="86"/>
      <c r="AA9" s="87"/>
      <c r="AM9" t="str">
        <v>YY</v>
      </c>
    </row>
    <row r="10" spans="1:39" ht="20.25" customHeight="1" thickBot="1" x14ac:dyDescent="0.4">
      <c r="A10" s="25" t="s">
        <v>43</v>
      </c>
      <c r="B10" s="4">
        <v>50</v>
      </c>
      <c r="C10" s="3" t="s">
        <v>86</v>
      </c>
      <c r="D10" s="4">
        <v>10</v>
      </c>
      <c r="E10" s="3" t="s">
        <v>78</v>
      </c>
      <c r="F10" s="4"/>
      <c r="G10" s="3"/>
      <c r="H10" s="25" t="s">
        <v>43</v>
      </c>
      <c r="I10" s="3"/>
      <c r="J10" s="4"/>
      <c r="K10" s="3"/>
      <c r="L10" s="4"/>
      <c r="M10" s="50">
        <f t="shared" si="1"/>
        <v>0</v>
      </c>
      <c r="N10" s="51">
        <f t="shared" si="0"/>
        <v>1</v>
      </c>
      <c r="O10" s="52" t="s">
        <v>96</v>
      </c>
      <c r="P10" s="57">
        <f t="shared" si="2"/>
        <v>4.1666666666666664E-2</v>
      </c>
      <c r="Q10" s="94"/>
      <c r="R10" s="100"/>
      <c r="S10" s="60" t="s">
        <v>14</v>
      </c>
      <c r="T10" s="33" t="s">
        <v>14</v>
      </c>
      <c r="U10" s="6"/>
      <c r="V10" s="86"/>
      <c r="W10" s="86"/>
      <c r="X10" s="87"/>
      <c r="Y10" s="85"/>
      <c r="Z10" s="86"/>
      <c r="AA10" s="87"/>
      <c r="AM10" t="str">
        <v>YY</v>
      </c>
    </row>
    <row r="11" spans="1:39" ht="20.25" customHeight="1" thickBot="1" x14ac:dyDescent="0.4">
      <c r="A11" s="25" t="s">
        <v>2</v>
      </c>
      <c r="B11" s="4">
        <v>50</v>
      </c>
      <c r="C11" s="3" t="s">
        <v>86</v>
      </c>
      <c r="D11" s="4">
        <v>10</v>
      </c>
      <c r="E11" s="3" t="s">
        <v>78</v>
      </c>
      <c r="F11" s="4"/>
      <c r="G11" s="3"/>
      <c r="H11" s="25" t="s">
        <v>2</v>
      </c>
      <c r="I11" s="3"/>
      <c r="J11" s="4"/>
      <c r="K11" s="3"/>
      <c r="L11" s="4"/>
      <c r="M11" s="50">
        <f t="shared" si="1"/>
        <v>0</v>
      </c>
      <c r="N11" s="51">
        <f t="shared" si="0"/>
        <v>1</v>
      </c>
      <c r="O11" s="52" t="s">
        <v>96</v>
      </c>
      <c r="P11" s="57">
        <f t="shared" si="2"/>
        <v>4.1666666666666664E-2</v>
      </c>
      <c r="Q11" s="94"/>
      <c r="R11" s="100"/>
      <c r="S11" s="60" t="s">
        <v>14</v>
      </c>
      <c r="T11" s="33" t="s">
        <v>14</v>
      </c>
      <c r="V11" s="7"/>
      <c r="W11" s="9" t="s">
        <v>17</v>
      </c>
      <c r="X11" s="88" t="s">
        <v>19</v>
      </c>
      <c r="Y11" s="88"/>
      <c r="Z11" s="9" t="s">
        <v>16</v>
      </c>
      <c r="AA11" s="8"/>
      <c r="AM11" t="str">
        <v>YY</v>
      </c>
    </row>
    <row r="12" spans="1:39" ht="20.25" customHeight="1" x14ac:dyDescent="0.35">
      <c r="A12" s="25" t="s">
        <v>29</v>
      </c>
      <c r="B12" s="4">
        <v>30</v>
      </c>
      <c r="C12" s="3" t="s">
        <v>87</v>
      </c>
      <c r="D12" s="4">
        <v>30</v>
      </c>
      <c r="E12" s="3" t="s">
        <v>78</v>
      </c>
      <c r="F12" s="4"/>
      <c r="G12" s="3"/>
      <c r="H12" s="25" t="s">
        <v>29</v>
      </c>
      <c r="I12" s="3"/>
      <c r="J12" s="4"/>
      <c r="K12" s="3"/>
      <c r="L12" s="4"/>
      <c r="M12" s="50">
        <f t="shared" si="1"/>
        <v>0</v>
      </c>
      <c r="N12" s="51">
        <f t="shared" si="0"/>
        <v>1</v>
      </c>
      <c r="O12" s="52" t="s">
        <v>96</v>
      </c>
      <c r="P12" s="2">
        <f t="shared" si="2"/>
        <v>4.1666666666666664E-2</v>
      </c>
      <c r="Q12" s="48">
        <f>(100%/24)*((B12+D12)/60)</f>
        <v>4.1666666666666664E-2</v>
      </c>
      <c r="R12" s="45" t="s">
        <v>87</v>
      </c>
      <c r="S12" s="32" t="s">
        <v>14</v>
      </c>
      <c r="T12" s="33" t="s">
        <v>14</v>
      </c>
      <c r="AM12" t="str">
        <v>YY</v>
      </c>
    </row>
    <row r="13" spans="1:39" ht="20.25" customHeight="1" thickBot="1" x14ac:dyDescent="0.4">
      <c r="A13" s="25" t="s">
        <v>88</v>
      </c>
      <c r="B13" s="4">
        <v>50</v>
      </c>
      <c r="C13" s="3" t="s">
        <v>89</v>
      </c>
      <c r="D13" s="4">
        <v>10</v>
      </c>
      <c r="E13" s="3" t="s">
        <v>78</v>
      </c>
      <c r="F13" s="4"/>
      <c r="G13" s="3"/>
      <c r="H13" s="25" t="s">
        <v>88</v>
      </c>
      <c r="I13" s="3"/>
      <c r="J13" s="4"/>
      <c r="K13" s="3"/>
      <c r="L13" s="4"/>
      <c r="M13" s="50">
        <f t="shared" si="1"/>
        <v>0</v>
      </c>
      <c r="N13" s="51">
        <f t="shared" si="0"/>
        <v>1</v>
      </c>
      <c r="O13" s="52" t="s">
        <v>96</v>
      </c>
      <c r="P13" s="57">
        <f t="shared" si="2"/>
        <v>4.1666666666666664E-2</v>
      </c>
      <c r="Q13" s="94">
        <f>(100%/24)*((B13+B14+B15+D13+D14+D15)/60)</f>
        <v>0.125</v>
      </c>
      <c r="R13" s="95" t="s">
        <v>89</v>
      </c>
      <c r="S13" s="32" t="s">
        <v>14</v>
      </c>
      <c r="T13" s="33" t="s">
        <v>13</v>
      </c>
      <c r="AM13" t="str">
        <v>YN</v>
      </c>
    </row>
    <row r="14" spans="1:39" ht="20.25" customHeight="1" thickBot="1" x14ac:dyDescent="0.4">
      <c r="A14" s="25" t="s">
        <v>90</v>
      </c>
      <c r="B14" s="4">
        <v>50</v>
      </c>
      <c r="C14" s="3" t="s">
        <v>89</v>
      </c>
      <c r="D14" s="4">
        <v>10</v>
      </c>
      <c r="E14" s="3" t="s">
        <v>78</v>
      </c>
      <c r="F14" s="4"/>
      <c r="G14" s="3"/>
      <c r="H14" s="25" t="s">
        <v>90</v>
      </c>
      <c r="I14" s="3"/>
      <c r="J14" s="4"/>
      <c r="K14" s="3"/>
      <c r="L14" s="4"/>
      <c r="M14" s="50">
        <f t="shared" si="1"/>
        <v>0</v>
      </c>
      <c r="N14" s="51">
        <f t="shared" si="0"/>
        <v>1</v>
      </c>
      <c r="O14" s="52" t="s">
        <v>96</v>
      </c>
      <c r="P14" s="57">
        <f t="shared" si="2"/>
        <v>4.1666666666666664E-2</v>
      </c>
      <c r="Q14" s="94"/>
      <c r="R14" s="95"/>
      <c r="S14" s="32" t="s">
        <v>14</v>
      </c>
      <c r="T14" s="33" t="s">
        <v>13</v>
      </c>
      <c r="U14" s="19" t="s">
        <v>20</v>
      </c>
      <c r="V14" s="79">
        <f>COUNTIF(_xlfn.ANCHORARRAY(AM2),"YY")+COUNTIF(_xlfn.ANCHORARRAY(AM2),"YN")+COUNTIF(_xlfn.ANCHORARRAY(AM2),"NY")+COUNTIF(_xlfn.ANCHORARRAY(AM2),"NN")</f>
        <v>18</v>
      </c>
      <c r="W14" s="80"/>
      <c r="Y14" s="106" t="s">
        <v>101</v>
      </c>
      <c r="Z14" s="107"/>
      <c r="AA14" s="108"/>
      <c r="AM14" t="str">
        <v>YN</v>
      </c>
    </row>
    <row r="15" spans="1:39" ht="20.25" customHeight="1" thickBot="1" x14ac:dyDescent="0.4">
      <c r="A15" s="25" t="s">
        <v>47</v>
      </c>
      <c r="B15" s="4">
        <v>50</v>
      </c>
      <c r="C15" s="3" t="s">
        <v>89</v>
      </c>
      <c r="D15" s="4">
        <v>10</v>
      </c>
      <c r="E15" s="3" t="s">
        <v>78</v>
      </c>
      <c r="F15" s="4"/>
      <c r="G15" s="3"/>
      <c r="H15" s="25" t="s">
        <v>47</v>
      </c>
      <c r="I15" s="3"/>
      <c r="J15" s="4"/>
      <c r="K15" s="3"/>
      <c r="L15" s="4"/>
      <c r="M15" s="50">
        <f t="shared" si="1"/>
        <v>0</v>
      </c>
      <c r="N15" s="51">
        <f t="shared" si="0"/>
        <v>1</v>
      </c>
      <c r="O15" s="52" t="s">
        <v>96</v>
      </c>
      <c r="P15" s="57">
        <f t="shared" si="2"/>
        <v>4.1666666666666664E-2</v>
      </c>
      <c r="Q15" s="94"/>
      <c r="R15" s="95"/>
      <c r="S15" s="32" t="s">
        <v>14</v>
      </c>
      <c r="T15" s="33" t="s">
        <v>13</v>
      </c>
      <c r="U15" s="20" t="s">
        <v>19</v>
      </c>
      <c r="V15" s="14" t="s">
        <v>16</v>
      </c>
      <c r="W15" s="16">
        <f>SUM(Y6,Y1)</f>
        <v>0.83333333333333337</v>
      </c>
      <c r="Y15" s="109"/>
      <c r="Z15" s="110"/>
      <c r="AA15" s="111"/>
      <c r="AM15" t="str">
        <v>YN</v>
      </c>
    </row>
    <row r="16" spans="1:39" ht="20.25" customHeight="1" x14ac:dyDescent="0.35">
      <c r="A16" s="25" t="s">
        <v>30</v>
      </c>
      <c r="B16" s="4">
        <v>60</v>
      </c>
      <c r="C16" s="3" t="s">
        <v>91</v>
      </c>
      <c r="D16" s="4"/>
      <c r="E16" s="3"/>
      <c r="F16" s="4"/>
      <c r="G16" s="3"/>
      <c r="H16" s="25" t="s">
        <v>30</v>
      </c>
      <c r="I16" s="3"/>
      <c r="J16" s="4"/>
      <c r="K16" s="3"/>
      <c r="L16" s="4"/>
      <c r="M16" s="50">
        <f t="shared" si="1"/>
        <v>0</v>
      </c>
      <c r="N16" s="51">
        <f t="shared" si="0"/>
        <v>1</v>
      </c>
      <c r="O16" s="52" t="s">
        <v>96</v>
      </c>
      <c r="P16" s="57">
        <f t="shared" si="2"/>
        <v>4.1666666666666664E-2</v>
      </c>
      <c r="Q16" s="96">
        <f>(100%/24)*((B16+B17)/60)</f>
        <v>0.10416666666666666</v>
      </c>
      <c r="R16" s="98" t="s">
        <v>91</v>
      </c>
      <c r="S16" s="60" t="s">
        <v>13</v>
      </c>
      <c r="T16" s="33" t="s">
        <v>14</v>
      </c>
      <c r="U16" s="20"/>
      <c r="V16" s="14" t="s">
        <v>17</v>
      </c>
      <c r="W16" s="16">
        <f>SUM(V6,V1)</f>
        <v>0.16666666666666666</v>
      </c>
      <c r="Y16" s="112" t="s">
        <v>76</v>
      </c>
      <c r="Z16" s="113"/>
      <c r="AA16" s="65">
        <f>(100%/24)*((D3+D4+D5)/60)</f>
        <v>2.0833333333333332E-2</v>
      </c>
      <c r="AM16" t="str">
        <v>NY</v>
      </c>
    </row>
    <row r="17" spans="1:39" ht="20.25" customHeight="1" x14ac:dyDescent="0.35">
      <c r="A17" s="25" t="s">
        <v>92</v>
      </c>
      <c r="B17" s="4">
        <v>90</v>
      </c>
      <c r="C17" s="3" t="s">
        <v>91</v>
      </c>
      <c r="D17" s="4"/>
      <c r="E17" s="3"/>
      <c r="F17" s="4"/>
      <c r="G17" s="3"/>
      <c r="H17" s="25" t="s">
        <v>92</v>
      </c>
      <c r="I17" s="3"/>
      <c r="J17" s="4"/>
      <c r="K17" s="3"/>
      <c r="L17" s="4"/>
      <c r="M17" s="50">
        <f t="shared" si="1"/>
        <v>0</v>
      </c>
      <c r="N17" s="51">
        <f t="shared" si="0"/>
        <v>1.5</v>
      </c>
      <c r="O17" s="52" t="s">
        <v>96</v>
      </c>
      <c r="P17" s="57">
        <f t="shared" si="2"/>
        <v>6.25E-2</v>
      </c>
      <c r="Q17" s="97"/>
      <c r="R17" s="99"/>
      <c r="S17" s="60" t="s">
        <v>13</v>
      </c>
      <c r="T17" s="33" t="s">
        <v>14</v>
      </c>
      <c r="U17" s="42" t="s">
        <v>26</v>
      </c>
      <c r="V17" s="43" cm="1">
        <f t="array" ref="V17">SUM(I2:I19+K2:K19)/60</f>
        <v>0</v>
      </c>
      <c r="W17" s="41">
        <f>SUM(M2:M19)</f>
        <v>0</v>
      </c>
      <c r="Y17" s="114" t="s">
        <v>86</v>
      </c>
      <c r="Z17" s="115"/>
      <c r="AA17" s="66">
        <f>(100%/24)*((D9+D10+D11)/60)</f>
        <v>2.0833333333333332E-2</v>
      </c>
      <c r="AM17" t="str">
        <v>NY</v>
      </c>
    </row>
    <row r="18" spans="1:39" ht="20.25" customHeight="1" x14ac:dyDescent="0.35">
      <c r="A18" s="25" t="s">
        <v>93</v>
      </c>
      <c r="B18" s="4">
        <v>30</v>
      </c>
      <c r="C18" s="3" t="s">
        <v>94</v>
      </c>
      <c r="D18" s="4"/>
      <c r="E18" s="3"/>
      <c r="F18" s="4"/>
      <c r="G18" s="3"/>
      <c r="H18" s="25" t="s">
        <v>93</v>
      </c>
      <c r="I18" s="3"/>
      <c r="J18" s="4"/>
      <c r="K18" s="3"/>
      <c r="L18" s="4"/>
      <c r="M18" s="50">
        <f t="shared" si="1"/>
        <v>0</v>
      </c>
      <c r="N18" s="51">
        <f t="shared" si="0"/>
        <v>0.5</v>
      </c>
      <c r="O18" s="52" t="s">
        <v>96</v>
      </c>
      <c r="P18" s="57">
        <f t="shared" si="2"/>
        <v>2.0833333333333332E-2</v>
      </c>
      <c r="Q18" s="58">
        <f>(100%/24)*((B18)/60)</f>
        <v>2.0833333333333332E-2</v>
      </c>
      <c r="R18" s="64" t="s">
        <v>100</v>
      </c>
      <c r="S18" s="60" t="s">
        <v>14</v>
      </c>
      <c r="T18" s="33" t="s">
        <v>14</v>
      </c>
      <c r="U18" s="20" t="s">
        <v>18</v>
      </c>
      <c r="V18" s="14" t="s">
        <v>16</v>
      </c>
      <c r="W18" s="16">
        <f>SUM(V1,Y1)</f>
        <v>0.72222222222222232</v>
      </c>
      <c r="Y18" s="116" t="s">
        <v>89</v>
      </c>
      <c r="Z18" s="117"/>
      <c r="AA18" s="66">
        <f>(100%/24)*((D13+D14+D15)/60)</f>
        <v>2.0833333333333332E-2</v>
      </c>
      <c r="AM18" t="str">
        <v>YY</v>
      </c>
    </row>
    <row r="19" spans="1:39" ht="20.25" customHeight="1" thickBot="1" x14ac:dyDescent="0.4">
      <c r="A19" s="26" t="s">
        <v>95</v>
      </c>
      <c r="B19" s="27">
        <v>380</v>
      </c>
      <c r="C19" s="28" t="s">
        <v>12</v>
      </c>
      <c r="D19" s="27"/>
      <c r="E19" s="28"/>
      <c r="F19" s="27"/>
      <c r="G19" s="28"/>
      <c r="H19" s="26" t="s">
        <v>95</v>
      </c>
      <c r="I19" s="28"/>
      <c r="J19" s="27"/>
      <c r="K19" s="28"/>
      <c r="L19" s="27"/>
      <c r="M19" s="50">
        <f t="shared" si="1"/>
        <v>0</v>
      </c>
      <c r="N19" s="54">
        <f t="shared" si="0"/>
        <v>6.333333333333333</v>
      </c>
      <c r="O19" s="53" t="s">
        <v>96</v>
      </c>
      <c r="P19" s="30">
        <f t="shared" si="2"/>
        <v>0.26388888888888884</v>
      </c>
      <c r="Q19" s="48">
        <f>(100%/24)*((B17+B18+B19)/60)</f>
        <v>0.34722222222222221</v>
      </c>
      <c r="R19" s="46" t="s">
        <v>71</v>
      </c>
      <c r="S19" s="34" t="s">
        <v>14</v>
      </c>
      <c r="T19" s="35" t="s">
        <v>14</v>
      </c>
      <c r="U19" s="21"/>
      <c r="V19" s="15" t="s">
        <v>17</v>
      </c>
      <c r="W19" s="17">
        <f>SUM(V6,Y6)</f>
        <v>0.27777777777777779</v>
      </c>
      <c r="Y19" s="118" t="s">
        <v>102</v>
      </c>
      <c r="Z19" s="119"/>
      <c r="AA19" s="67">
        <f>(100%/24)*((D6+D12)/60)</f>
        <v>4.1666666666666664E-2</v>
      </c>
      <c r="AM19" t="str">
        <v>YY</v>
      </c>
    </row>
    <row r="20" spans="1:39" ht="15" customHeight="1" thickBot="1" x14ac:dyDescent="0.3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55"/>
      <c r="R20" s="55"/>
      <c r="S20" s="18"/>
      <c r="T20" s="18"/>
    </row>
    <row r="21" spans="1:39" ht="16.5" thickBot="1" x14ac:dyDescent="0.3">
      <c r="A21" s="68">
        <f>SUM(100%/18)*V14</f>
        <v>1</v>
      </c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70"/>
    </row>
  </sheetData>
  <mergeCells count="21">
    <mergeCell ref="Y18:Z18"/>
    <mergeCell ref="Y19:Z19"/>
    <mergeCell ref="A21:T21"/>
    <mergeCell ref="Q13:Q15"/>
    <mergeCell ref="R13:R15"/>
    <mergeCell ref="V14:W14"/>
    <mergeCell ref="Y14:AA15"/>
    <mergeCell ref="Q16:Q17"/>
    <mergeCell ref="R16:R17"/>
    <mergeCell ref="Y16:Z16"/>
    <mergeCell ref="Y17:Z17"/>
    <mergeCell ref="N1:O1"/>
    <mergeCell ref="V1:X5"/>
    <mergeCell ref="Y1:AA5"/>
    <mergeCell ref="Q3:Q5"/>
    <mergeCell ref="R3:R5"/>
    <mergeCell ref="V6:X10"/>
    <mergeCell ref="Y6:AA10"/>
    <mergeCell ref="Q9:Q11"/>
    <mergeCell ref="R9:R11"/>
    <mergeCell ref="X11:Y11"/>
  </mergeCells>
  <conditionalFormatting sqref="P2:P19">
    <cfRule type="dataBar" priority="12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{B1179C59-ABCC-44AE-AB3F-14CB5129E9DC}</x14:id>
        </ext>
      </extLst>
    </cfRule>
  </conditionalFormatting>
  <conditionalFormatting sqref="Y1:AA5">
    <cfRule type="dataBar" priority="11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{AF8605FB-A204-46FB-8CD2-78922B5203F2}</x14:id>
        </ext>
      </extLst>
    </cfRule>
  </conditionalFormatting>
  <conditionalFormatting sqref="V6:X10">
    <cfRule type="dataBar" priority="10">
      <dataBar>
        <cfvo type="num" val="0"/>
        <cfvo type="num" val="1"/>
        <color rgb="FFFF0000"/>
      </dataBar>
      <extLst>
        <ext xmlns:x14="http://schemas.microsoft.com/office/spreadsheetml/2009/9/main" uri="{B025F937-C7B1-47D3-B67F-A62EFF666E3E}">
          <x14:id>{42BB0F5D-92A1-4A13-A824-0F53EC03B83A}</x14:id>
        </ext>
      </extLst>
    </cfRule>
  </conditionalFormatting>
  <conditionalFormatting sqref="T18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{9094AAFE-9026-415E-8F00-30A769241F00}</x14:id>
        </ext>
      </extLst>
    </cfRule>
  </conditionalFormatting>
  <conditionalFormatting sqref="V1:X5">
    <cfRule type="dataBar" priority="8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{DE5FC0AE-9AAD-49E0-8802-2FEE5BEFF588}</x14:id>
        </ext>
      </extLst>
    </cfRule>
  </conditionalFormatting>
  <conditionalFormatting sqref="Y6:AA10">
    <cfRule type="dataBar" priority="7">
      <dataBar>
        <cfvo type="num" val="0"/>
        <cfvo type="num" val="1"/>
        <color theme="7"/>
      </dataBar>
      <extLst>
        <ext xmlns:x14="http://schemas.microsoft.com/office/spreadsheetml/2009/9/main" uri="{B025F937-C7B1-47D3-B67F-A62EFF666E3E}">
          <x14:id>{B0B22ECF-2251-4FE9-BF5F-53B466076AAA}</x14:id>
        </ext>
      </extLst>
    </cfRule>
  </conditionalFormatting>
  <conditionalFormatting sqref="A21:T21">
    <cfRule type="dataBar" priority="6">
      <dataBar>
        <cfvo type="num" val="0"/>
        <cfvo type="num" val="1"/>
        <color theme="1"/>
      </dataBar>
      <extLst>
        <ext xmlns:x14="http://schemas.microsoft.com/office/spreadsheetml/2009/9/main" uri="{B025F937-C7B1-47D3-B67F-A62EFF666E3E}">
          <x14:id>{57CDADA2-F11E-4FCA-81A6-9C5A8B2AC1DB}</x14:id>
        </ext>
      </extLst>
    </cfRule>
  </conditionalFormatting>
  <conditionalFormatting sqref="Q2:Q3 Q6:Q9 Q12:Q13 Q18:Q19">
    <cfRule type="dataBar" priority="5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{BE021B0E-57EE-4457-B474-B073BFA924B4}</x14:id>
        </ext>
      </extLst>
    </cfRule>
  </conditionalFormatting>
  <conditionalFormatting sqref="Q6:Q7">
    <cfRule type="dataBar" priority="4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{A0EC197A-9BBB-4297-8CB9-9340A8CDAA4D}</x14:id>
        </ext>
      </extLst>
    </cfRule>
  </conditionalFormatting>
  <conditionalFormatting sqref="Q2">
    <cfRule type="dataBar" priority="3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{7D0AAAC5-DDB9-4E1F-9793-E510AB628B87}</x14:id>
        </ext>
      </extLst>
    </cfRule>
  </conditionalFormatting>
  <conditionalFormatting sqref="W17">
    <cfRule type="dataBar" priority="2">
      <dataBar>
        <cfvo type="num" val="0"/>
        <cfvo type="num" val="1"/>
        <color rgb="FF0BE4EF"/>
      </dataBar>
      <extLst>
        <ext xmlns:x14="http://schemas.microsoft.com/office/spreadsheetml/2009/9/main" uri="{B025F937-C7B1-47D3-B67F-A62EFF666E3E}">
          <x14:id>{A566D13D-0FC0-4F1D-AAFE-EB9B09AA71F0}</x14:id>
        </ext>
      </extLst>
    </cfRule>
  </conditionalFormatting>
  <conditionalFormatting sqref="Q16:Q17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{ADE21C16-A51F-451C-97CC-B4549B31ADFF}</x14:id>
        </ext>
      </extLst>
    </cfRule>
  </conditionalFormatting>
  <dataValidations count="1">
    <dataValidation type="list" allowBlank="1" showInputMessage="1" showErrorMessage="1" sqref="S2:T19" xr:uid="{418734D1-FDF8-4310-9559-838DC22D7C1B}">
      <formula1>"Y, N"</formula1>
    </dataValidation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2</xdr:col>
                    <xdr:colOff>695325</xdr:colOff>
                    <xdr:row>1</xdr:row>
                    <xdr:rowOff>38100</xdr:rowOff>
                  </from>
                  <to>
                    <xdr:col>2</xdr:col>
                    <xdr:colOff>933450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2</xdr:col>
                    <xdr:colOff>695325</xdr:colOff>
                    <xdr:row>2</xdr:row>
                    <xdr:rowOff>19050</xdr:rowOff>
                  </from>
                  <to>
                    <xdr:col>2</xdr:col>
                    <xdr:colOff>933450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2</xdr:col>
                    <xdr:colOff>695325</xdr:colOff>
                    <xdr:row>3</xdr:row>
                    <xdr:rowOff>19050</xdr:rowOff>
                  </from>
                  <to>
                    <xdr:col>2</xdr:col>
                    <xdr:colOff>933450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2</xdr:col>
                    <xdr:colOff>695325</xdr:colOff>
                    <xdr:row>4</xdr:row>
                    <xdr:rowOff>28575</xdr:rowOff>
                  </from>
                  <to>
                    <xdr:col>2</xdr:col>
                    <xdr:colOff>933450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2</xdr:col>
                    <xdr:colOff>704850</xdr:colOff>
                    <xdr:row>5</xdr:row>
                    <xdr:rowOff>28575</xdr:rowOff>
                  </from>
                  <to>
                    <xdr:col>2</xdr:col>
                    <xdr:colOff>942975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2</xdr:col>
                    <xdr:colOff>695325</xdr:colOff>
                    <xdr:row>10</xdr:row>
                    <xdr:rowOff>28575</xdr:rowOff>
                  </from>
                  <to>
                    <xdr:col>2</xdr:col>
                    <xdr:colOff>933450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2</xdr:col>
                    <xdr:colOff>695325</xdr:colOff>
                    <xdr:row>9</xdr:row>
                    <xdr:rowOff>28575</xdr:rowOff>
                  </from>
                  <to>
                    <xdr:col>2</xdr:col>
                    <xdr:colOff>933450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2</xdr:col>
                    <xdr:colOff>695325</xdr:colOff>
                    <xdr:row>8</xdr:row>
                    <xdr:rowOff>19050</xdr:rowOff>
                  </from>
                  <to>
                    <xdr:col>2</xdr:col>
                    <xdr:colOff>933450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2</xdr:col>
                    <xdr:colOff>704850</xdr:colOff>
                    <xdr:row>7</xdr:row>
                    <xdr:rowOff>28575</xdr:rowOff>
                  </from>
                  <to>
                    <xdr:col>2</xdr:col>
                    <xdr:colOff>942975</xdr:colOff>
                    <xdr:row>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2</xdr:col>
                    <xdr:colOff>704850</xdr:colOff>
                    <xdr:row>6</xdr:row>
                    <xdr:rowOff>38100</xdr:rowOff>
                  </from>
                  <to>
                    <xdr:col>2</xdr:col>
                    <xdr:colOff>942975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2</xdr:col>
                    <xdr:colOff>704850</xdr:colOff>
                    <xdr:row>15</xdr:row>
                    <xdr:rowOff>19050</xdr:rowOff>
                  </from>
                  <to>
                    <xdr:col>2</xdr:col>
                    <xdr:colOff>942975</xdr:colOff>
                    <xdr:row>15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2</xdr:col>
                    <xdr:colOff>704850</xdr:colOff>
                    <xdr:row>14</xdr:row>
                    <xdr:rowOff>0</xdr:rowOff>
                  </from>
                  <to>
                    <xdr:col>2</xdr:col>
                    <xdr:colOff>942975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2</xdr:col>
                    <xdr:colOff>695325</xdr:colOff>
                    <xdr:row>12</xdr:row>
                    <xdr:rowOff>247650</xdr:rowOff>
                  </from>
                  <to>
                    <xdr:col>2</xdr:col>
                    <xdr:colOff>933450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2</xdr:col>
                    <xdr:colOff>704850</xdr:colOff>
                    <xdr:row>11</xdr:row>
                    <xdr:rowOff>247650</xdr:rowOff>
                  </from>
                  <to>
                    <xdr:col>2</xdr:col>
                    <xdr:colOff>942975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2</xdr:col>
                    <xdr:colOff>704850</xdr:colOff>
                    <xdr:row>11</xdr:row>
                    <xdr:rowOff>9525</xdr:rowOff>
                  </from>
                  <to>
                    <xdr:col>2</xdr:col>
                    <xdr:colOff>942975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2</xdr:col>
                    <xdr:colOff>695325</xdr:colOff>
                    <xdr:row>18</xdr:row>
                    <xdr:rowOff>38100</xdr:rowOff>
                  </from>
                  <to>
                    <xdr:col>2</xdr:col>
                    <xdr:colOff>933450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2</xdr:col>
                    <xdr:colOff>704850</xdr:colOff>
                    <xdr:row>17</xdr:row>
                    <xdr:rowOff>38100</xdr:rowOff>
                  </from>
                  <to>
                    <xdr:col>2</xdr:col>
                    <xdr:colOff>942975</xdr:colOff>
                    <xdr:row>17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2</xdr:col>
                    <xdr:colOff>704850</xdr:colOff>
                    <xdr:row>16</xdr:row>
                    <xdr:rowOff>28575</xdr:rowOff>
                  </from>
                  <to>
                    <xdr:col>2</xdr:col>
                    <xdr:colOff>942975</xdr:colOff>
                    <xdr:row>16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4</xdr:col>
                    <xdr:colOff>466725</xdr:colOff>
                    <xdr:row>1</xdr:row>
                    <xdr:rowOff>38100</xdr:rowOff>
                  </from>
                  <to>
                    <xdr:col>4</xdr:col>
                    <xdr:colOff>704850</xdr:colOff>
                    <xdr:row>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4</xdr:col>
                    <xdr:colOff>466725</xdr:colOff>
                    <xdr:row>2</xdr:row>
                    <xdr:rowOff>19050</xdr:rowOff>
                  </from>
                  <to>
                    <xdr:col>4</xdr:col>
                    <xdr:colOff>704850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4</xdr:col>
                    <xdr:colOff>466725</xdr:colOff>
                    <xdr:row>3</xdr:row>
                    <xdr:rowOff>19050</xdr:rowOff>
                  </from>
                  <to>
                    <xdr:col>4</xdr:col>
                    <xdr:colOff>704850</xdr:colOff>
                    <xdr:row>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4</xdr:col>
                    <xdr:colOff>466725</xdr:colOff>
                    <xdr:row>4</xdr:row>
                    <xdr:rowOff>28575</xdr:rowOff>
                  </from>
                  <to>
                    <xdr:col>4</xdr:col>
                    <xdr:colOff>704850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4</xdr:col>
                    <xdr:colOff>476250</xdr:colOff>
                    <xdr:row>5</xdr:row>
                    <xdr:rowOff>28575</xdr:rowOff>
                  </from>
                  <to>
                    <xdr:col>4</xdr:col>
                    <xdr:colOff>714375</xdr:colOff>
                    <xdr:row>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4</xdr:col>
                    <xdr:colOff>466725</xdr:colOff>
                    <xdr:row>8</xdr:row>
                    <xdr:rowOff>19050</xdr:rowOff>
                  </from>
                  <to>
                    <xdr:col>4</xdr:col>
                    <xdr:colOff>704850</xdr:colOff>
                    <xdr:row>8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4</xdr:col>
                    <xdr:colOff>466725</xdr:colOff>
                    <xdr:row>9</xdr:row>
                    <xdr:rowOff>28575</xdr:rowOff>
                  </from>
                  <to>
                    <xdr:col>4</xdr:col>
                    <xdr:colOff>704850</xdr:colOff>
                    <xdr:row>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4</xdr:col>
                    <xdr:colOff>466725</xdr:colOff>
                    <xdr:row>10</xdr:row>
                    <xdr:rowOff>28575</xdr:rowOff>
                  </from>
                  <to>
                    <xdr:col>4</xdr:col>
                    <xdr:colOff>704850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4</xdr:col>
                    <xdr:colOff>476250</xdr:colOff>
                    <xdr:row>11</xdr:row>
                    <xdr:rowOff>9525</xdr:rowOff>
                  </from>
                  <to>
                    <xdr:col>4</xdr:col>
                    <xdr:colOff>714375</xdr:colOff>
                    <xdr:row>11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4</xdr:col>
                    <xdr:colOff>476250</xdr:colOff>
                    <xdr:row>11</xdr:row>
                    <xdr:rowOff>247650</xdr:rowOff>
                  </from>
                  <to>
                    <xdr:col>4</xdr:col>
                    <xdr:colOff>714375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4</xdr:col>
                    <xdr:colOff>466725</xdr:colOff>
                    <xdr:row>12</xdr:row>
                    <xdr:rowOff>247650</xdr:rowOff>
                  </from>
                  <to>
                    <xdr:col>4</xdr:col>
                    <xdr:colOff>704850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4</xdr:col>
                    <xdr:colOff>476250</xdr:colOff>
                    <xdr:row>14</xdr:row>
                    <xdr:rowOff>0</xdr:rowOff>
                  </from>
                  <to>
                    <xdr:col>4</xdr:col>
                    <xdr:colOff>714375</xdr:colOff>
                    <xdr:row>14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6</xdr:col>
                    <xdr:colOff>504825</xdr:colOff>
                    <xdr:row>1</xdr:row>
                    <xdr:rowOff>28575</xdr:rowOff>
                  </from>
                  <to>
                    <xdr:col>6</xdr:col>
                    <xdr:colOff>742950</xdr:colOff>
                    <xdr:row>1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179C59-ABCC-44AE-AB3F-14CB5129E9D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P2:P19</xm:sqref>
        </x14:conditionalFormatting>
        <x14:conditionalFormatting xmlns:xm="http://schemas.microsoft.com/office/excel/2006/main">
          <x14:cfRule type="dataBar" id="{AF8605FB-A204-46FB-8CD2-78922B5203F2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Y1:AA5</xm:sqref>
        </x14:conditionalFormatting>
        <x14:conditionalFormatting xmlns:xm="http://schemas.microsoft.com/office/excel/2006/main">
          <x14:cfRule type="dataBar" id="{42BB0F5D-92A1-4A13-A824-0F53EC03B83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V6:X10</xm:sqref>
        </x14:conditionalFormatting>
        <x14:conditionalFormatting xmlns:xm="http://schemas.microsoft.com/office/excel/2006/main">
          <x14:cfRule type="dataBar" id="{9094AAFE-9026-415E-8F00-30A769241F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T18</xm:sqref>
        </x14:conditionalFormatting>
        <x14:conditionalFormatting xmlns:xm="http://schemas.microsoft.com/office/excel/2006/main">
          <x14:cfRule type="dataBar" id="{DE5FC0AE-9AAD-49E0-8802-2FEE5BEFF58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V1:X5</xm:sqref>
        </x14:conditionalFormatting>
        <x14:conditionalFormatting xmlns:xm="http://schemas.microsoft.com/office/excel/2006/main">
          <x14:cfRule type="dataBar" id="{B0B22ECF-2251-4FE9-BF5F-53B466076AA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Y6:AA10</xm:sqref>
        </x14:conditionalFormatting>
        <x14:conditionalFormatting xmlns:xm="http://schemas.microsoft.com/office/excel/2006/main">
          <x14:cfRule type="dataBar" id="{57CDADA2-F11E-4FCA-81A6-9C5A8B2AC1D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A21:T21</xm:sqref>
        </x14:conditionalFormatting>
        <x14:conditionalFormatting xmlns:xm="http://schemas.microsoft.com/office/excel/2006/main">
          <x14:cfRule type="dataBar" id="{BE021B0E-57EE-4457-B474-B073BFA924B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Q2:Q3 Q6:Q9 Q12:Q13 Q18:Q19</xm:sqref>
        </x14:conditionalFormatting>
        <x14:conditionalFormatting xmlns:xm="http://schemas.microsoft.com/office/excel/2006/main">
          <x14:cfRule type="dataBar" id="{A0EC197A-9BBB-4297-8CB9-9340A8CDAA4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Q6:Q7</xm:sqref>
        </x14:conditionalFormatting>
        <x14:conditionalFormatting xmlns:xm="http://schemas.microsoft.com/office/excel/2006/main">
          <x14:cfRule type="dataBar" id="{7D0AAAC5-DDB9-4E1F-9793-E510AB628B87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Q2</xm:sqref>
        </x14:conditionalFormatting>
        <x14:conditionalFormatting xmlns:xm="http://schemas.microsoft.com/office/excel/2006/main">
          <x14:cfRule type="dataBar" id="{A566D13D-0FC0-4F1D-AAFE-EB9B09AA71F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W17</xm:sqref>
        </x14:conditionalFormatting>
        <x14:conditionalFormatting xmlns:xm="http://schemas.microsoft.com/office/excel/2006/main">
          <x14:cfRule type="dataBar" id="{ADE21C16-A51F-451C-97CC-B4549B31ADFF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Q16:Q17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Idle_Schedule</vt:lpstr>
      <vt:lpstr>DAY 1</vt:lpstr>
      <vt:lpstr>DAY 2</vt:lpstr>
      <vt:lpstr>DAY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Sharma</dc:creator>
  <cp:lastModifiedBy>acer</cp:lastModifiedBy>
  <cp:lastPrinted>2022-05-06T11:53:36Z</cp:lastPrinted>
  <dcterms:created xsi:type="dcterms:W3CDTF">2015-06-05T18:17:20Z</dcterms:created>
  <dcterms:modified xsi:type="dcterms:W3CDTF">2022-10-31T18:47:22Z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2022-10-29T08:17:52Z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95ddafb9-cc37-49c3-8b36-6a9833bc75ef</vt:lpwstr>
  </property>
  <property fmtid="{D5CDD505-2E9C-101B-9397-08002B2CF9AE}" pid="7" name="MSIP_Label_defa4170-0d19-0005-0004-bc88714345d2_ActionId">
    <vt:lpwstr>8d1ed0aa-bc36-40c8-9b38-ed003a0a31e0</vt:lpwstr>
  </property>
  <property fmtid="{D5CDD505-2E9C-101B-9397-08002B2CF9AE}" pid="8" name="MSIP_Label_defa4170-0d19-0005-0004-bc88714345d2_ContentBits">
    <vt:lpwstr>0</vt:lpwstr>
  </property>
</Properties>
</file>