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urabhsant/Desktop/Github/Excel/"/>
    </mc:Choice>
  </mc:AlternateContent>
  <xr:revisionPtr revIDLastSave="0" documentId="13_ncr:1_{1C971FAD-52B2-A741-BD36-A7C33E5999C2}" xr6:coauthVersionLast="45" xr6:coauthVersionMax="45" xr10:uidLastSave="{00000000-0000-0000-0000-000000000000}"/>
  <bookViews>
    <workbookView xWindow="0" yWindow="460" windowWidth="21640" windowHeight="14660" activeTab="2" xr2:uid="{00000000-000D-0000-FFFF-FFFF00000000}"/>
  </bookViews>
  <sheets>
    <sheet name="Coin Toss" sheetId="2" r:id="rId1"/>
    <sheet name="One-Tailed Tests" sheetId="1" r:id="rId2"/>
    <sheet name="Two-Tailed Tes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0" i="2" l="1"/>
  <c r="B19" i="3"/>
  <c r="B18" i="3"/>
  <c r="B17" i="3"/>
  <c r="B16" i="3"/>
  <c r="B15" i="3"/>
  <c r="B14" i="3"/>
  <c r="B13" i="3"/>
  <c r="B12" i="3"/>
  <c r="B11" i="3"/>
  <c r="B10" i="3"/>
  <c r="B9" i="3"/>
  <c r="B8" i="3"/>
  <c r="C7" i="3"/>
  <c r="H7" i="3" s="1"/>
  <c r="B7" i="3"/>
  <c r="B6" i="3"/>
  <c r="I5" i="2"/>
  <c r="I4" i="2"/>
  <c r="I3" i="2"/>
  <c r="H5" i="2"/>
  <c r="H4" i="2"/>
  <c r="H3" i="2"/>
  <c r="G5" i="2"/>
  <c r="G4" i="2"/>
  <c r="G3" i="2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6" i="1"/>
  <c r="I7" i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G6" i="1"/>
  <c r="F6" i="1"/>
  <c r="J6" i="1" s="1"/>
  <c r="C7" i="1"/>
  <c r="C8" i="1" s="1"/>
  <c r="G8" i="1" s="1"/>
  <c r="G7" i="3" l="1"/>
  <c r="I7" i="3" s="1"/>
  <c r="J7" i="3" s="1"/>
  <c r="F7" i="3"/>
  <c r="G7" i="1"/>
  <c r="H6" i="1"/>
  <c r="E11" i="2"/>
  <c r="C8" i="3"/>
  <c r="C9" i="1"/>
  <c r="G9" i="1" s="1"/>
  <c r="F8" i="1"/>
  <c r="J8" i="1" s="1"/>
  <c r="F7" i="1"/>
  <c r="J7" i="1" s="1"/>
  <c r="F8" i="3" l="1"/>
  <c r="G8" i="3"/>
  <c r="H8" i="3"/>
  <c r="E12" i="2"/>
  <c r="H9" i="1"/>
  <c r="H7" i="1"/>
  <c r="H8" i="1"/>
  <c r="C9" i="3"/>
  <c r="C10" i="1"/>
  <c r="G10" i="1" s="1"/>
  <c r="F9" i="1"/>
  <c r="J9" i="1" s="1"/>
  <c r="I8" i="3" l="1"/>
  <c r="J8" i="3"/>
  <c r="G9" i="3"/>
  <c r="I9" i="3" s="1"/>
  <c r="H9" i="3"/>
  <c r="F9" i="3"/>
  <c r="E13" i="2"/>
  <c r="H10" i="1"/>
  <c r="C10" i="3"/>
  <c r="C11" i="1"/>
  <c r="G11" i="1" s="1"/>
  <c r="H11" i="1" s="1"/>
  <c r="F10" i="1"/>
  <c r="J10" i="1" s="1"/>
  <c r="E14" i="2" l="1"/>
  <c r="H10" i="3"/>
  <c r="F10" i="3"/>
  <c r="G10" i="3"/>
  <c r="J9" i="3"/>
  <c r="C11" i="3"/>
  <c r="C12" i="1"/>
  <c r="G12" i="1" s="1"/>
  <c r="H12" i="1" s="1"/>
  <c r="F11" i="1"/>
  <c r="J11" i="1" s="1"/>
  <c r="I10" i="3" l="1"/>
  <c r="E15" i="2"/>
  <c r="J10" i="3"/>
  <c r="F11" i="3"/>
  <c r="G11" i="3"/>
  <c r="H11" i="3"/>
  <c r="C12" i="3"/>
  <c r="C13" i="1"/>
  <c r="G13" i="1" s="1"/>
  <c r="F12" i="1"/>
  <c r="J12" i="1" s="1"/>
  <c r="I11" i="3" l="1"/>
  <c r="J11" i="3" s="1"/>
  <c r="F12" i="3"/>
  <c r="G12" i="3"/>
  <c r="H12" i="3"/>
  <c r="E16" i="2"/>
  <c r="H13" i="1"/>
  <c r="C13" i="3"/>
  <c r="C14" i="1"/>
  <c r="G14" i="1" s="1"/>
  <c r="F13" i="1"/>
  <c r="J13" i="1" s="1"/>
  <c r="I12" i="3" l="1"/>
  <c r="J12" i="3"/>
  <c r="G13" i="3"/>
  <c r="H13" i="3"/>
  <c r="F13" i="3"/>
  <c r="H14" i="1"/>
  <c r="E17" i="2"/>
  <c r="C14" i="3"/>
  <c r="C15" i="1"/>
  <c r="G15" i="1" s="1"/>
  <c r="F14" i="1"/>
  <c r="J14" i="1" s="1"/>
  <c r="I13" i="3" l="1"/>
  <c r="E18" i="2"/>
  <c r="H14" i="3"/>
  <c r="F14" i="3"/>
  <c r="G14" i="3"/>
  <c r="H15" i="1"/>
  <c r="J13" i="3"/>
  <c r="C15" i="3"/>
  <c r="C16" i="1"/>
  <c r="G16" i="1" s="1"/>
  <c r="H16" i="1" s="1"/>
  <c r="F15" i="1"/>
  <c r="J15" i="1" s="1"/>
  <c r="F15" i="3" l="1"/>
  <c r="G15" i="3"/>
  <c r="H15" i="3"/>
  <c r="E19" i="2"/>
  <c r="I14" i="3"/>
  <c r="J14" i="3" s="1"/>
  <c r="C16" i="3"/>
  <c r="F16" i="1"/>
  <c r="J16" i="1" s="1"/>
  <c r="C17" i="1"/>
  <c r="G17" i="1" s="1"/>
  <c r="H17" i="1" s="1"/>
  <c r="I15" i="3" l="1"/>
  <c r="J15" i="3" s="1"/>
  <c r="H19" i="2"/>
  <c r="I9" i="2"/>
  <c r="I19" i="2"/>
  <c r="H9" i="2"/>
  <c r="H10" i="2"/>
  <c r="I10" i="2"/>
  <c r="I11" i="2"/>
  <c r="H11" i="2"/>
  <c r="H12" i="2"/>
  <c r="I12" i="2"/>
  <c r="H13" i="2"/>
  <c r="I13" i="2"/>
  <c r="I14" i="2"/>
  <c r="H14" i="2"/>
  <c r="I15" i="2"/>
  <c r="H15" i="2"/>
  <c r="H16" i="2"/>
  <c r="I16" i="2"/>
  <c r="I17" i="2"/>
  <c r="H17" i="2"/>
  <c r="F16" i="3"/>
  <c r="G16" i="3"/>
  <c r="H16" i="3"/>
  <c r="I18" i="2"/>
  <c r="H18" i="2"/>
  <c r="C17" i="3"/>
  <c r="C18" i="1"/>
  <c r="G18" i="1" s="1"/>
  <c r="H18" i="1" s="1"/>
  <c r="F17" i="1"/>
  <c r="J17" i="1" s="1"/>
  <c r="I16" i="3" l="1"/>
  <c r="J16" i="3"/>
  <c r="G17" i="3"/>
  <c r="H17" i="3"/>
  <c r="F17" i="3"/>
  <c r="C18" i="3"/>
  <c r="C19" i="1"/>
  <c r="F18" i="1"/>
  <c r="J18" i="1" s="1"/>
  <c r="I17" i="3" l="1"/>
  <c r="J17" i="3"/>
  <c r="H18" i="3"/>
  <c r="F18" i="3"/>
  <c r="G18" i="3"/>
  <c r="F19" i="1"/>
  <c r="J19" i="1" s="1"/>
  <c r="G19" i="1"/>
  <c r="H19" i="1" s="1"/>
  <c r="C19" i="3"/>
  <c r="I18" i="3" l="1"/>
  <c r="J18" i="3" s="1"/>
  <c r="F19" i="3"/>
  <c r="G19" i="3"/>
  <c r="I19" i="3" s="1"/>
  <c r="H19" i="3"/>
  <c r="J19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Otto</author>
  </authors>
  <commentList>
    <comment ref="C7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Example 9.14 (3rd Edition)
Example 12.15 (4th Edition)</t>
        </r>
      </text>
    </comment>
    <comment ref="C15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Example 9.13 (3rd Edition)
Example 12.14 (4th Edition)</t>
        </r>
      </text>
    </comment>
  </commentList>
</comments>
</file>

<file path=xl/sharedStrings.xml><?xml version="1.0" encoding="utf-8"?>
<sst xmlns="http://schemas.openxmlformats.org/spreadsheetml/2006/main" count="39" uniqueCount="26">
  <si>
    <t># of trials</t>
  </si>
  <si>
    <t>probability of success</t>
  </si>
  <si>
    <t>cumulative probability</t>
  </si>
  <si>
    <t># of success</t>
  </si>
  <si>
    <t>probability</t>
  </si>
  <si>
    <t>check</t>
  </si>
  <si>
    <t>(# of exceptions)</t>
  </si>
  <si>
    <t>1 - cumulative probability</t>
  </si>
  <si>
    <t>Greater than or equal to</t>
  </si>
  <si>
    <t>Exp #</t>
  </si>
  <si>
    <t>of exceptions</t>
  </si>
  <si>
    <t>T T</t>
  </si>
  <si>
    <t>T H</t>
  </si>
  <si>
    <t>H T</t>
  </si>
  <si>
    <t>H H</t>
  </si>
  <si>
    <t># of Heads</t>
  </si>
  <si>
    <t>Probability</t>
  </si>
  <si>
    <t>Cumulative Probability</t>
  </si>
  <si>
    <t>p</t>
  </si>
  <si>
    <t>n</t>
  </si>
  <si>
    <t>m</t>
  </si>
  <si>
    <t>Kupiec - Two-Tailed Test (5% probability - value of chi-square variable be greater than 3.84)</t>
  </si>
  <si>
    <t xml:space="preserve"> </t>
  </si>
  <si>
    <t>Coin Toss</t>
  </si>
  <si>
    <t>Observed # of Exceptions</t>
  </si>
  <si>
    <t>(chi-square distn with 1 degree of freedom) (Equation 9.8 - Page 199 - 3rd Edition) or (Equation 12.11 - Page 272 - 4th Edition)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</si>
</sst>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64" fontId="0" fillId="2" borderId="0" xfId="0" applyNumberFormat="1" applyFill="1"/>
    <xf numFmtId="164" fontId="1" fillId="0" borderId="0" xfId="0" applyNumberFormat="1" applyFont="1"/>
    <xf numFmtId="2" fontId="0" fillId="0" borderId="0" xfId="0" applyNumberFormat="1"/>
    <xf numFmtId="164" fontId="1" fillId="0" borderId="0" xfId="0" applyNumberFormat="1" applyFont="1" applyFill="1"/>
    <xf numFmtId="0" fontId="0" fillId="0" borderId="0" xfId="0" applyFill="1"/>
    <xf numFmtId="0" fontId="0" fillId="0" borderId="0" xfId="0" applyFill="1" applyAlignment="1">
      <alignment horizontal="center"/>
    </xf>
    <xf numFmtId="164" fontId="3" fillId="0" borderId="0" xfId="0" applyNumberFormat="1" applyFont="1" applyFill="1"/>
    <xf numFmtId="0" fontId="3" fillId="0" borderId="0" xfId="0" applyFont="1" applyFill="1"/>
    <xf numFmtId="0" fontId="4" fillId="0" borderId="0" xfId="0" applyFont="1"/>
    <xf numFmtId="0" fontId="5" fillId="0" borderId="0" xfId="0" applyFont="1"/>
    <xf numFmtId="164" fontId="4" fillId="0" borderId="0" xfId="0" applyNumberFormat="1" applyFont="1" applyFill="1"/>
    <xf numFmtId="0" fontId="6" fillId="0" borderId="0" xfId="0" applyFont="1"/>
    <xf numFmtId="164" fontId="6" fillId="0" borderId="0" xfId="0" applyNumberFormat="1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Probability Distribution (2 Coin</a:t>
            </a:r>
            <a:r>
              <a:rPr lang="en-US" baseline="0"/>
              <a:t> Tosses)</a:t>
            </a:r>
            <a:endParaRPr lang="en-US"/>
          </a:p>
        </c:rich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'Coin Toss'!$E$3:$E$5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cat>
          <c:val>
            <c:numRef>
              <c:f>'Coin Toss'!$I$3:$I$5</c:f>
              <c:numCache>
                <c:formatCode>0.00</c:formatCode>
                <c:ptCount val="3"/>
                <c:pt idx="0">
                  <c:v>0.25</c:v>
                </c:pt>
                <c:pt idx="1">
                  <c:v>0.49999999999999994</c:v>
                </c:pt>
                <c:pt idx="2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9B-0A42-877E-89C25D1FE45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76877568"/>
        <c:axId val="176879488"/>
      </c:barChart>
      <c:catAx>
        <c:axId val="1768775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# of Heads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6879488"/>
        <c:crosses val="autoZero"/>
        <c:auto val="1"/>
        <c:lblAlgn val="ctr"/>
        <c:lblOffset val="100"/>
        <c:noMultiLvlLbl val="0"/>
      </c:catAx>
      <c:valAx>
        <c:axId val="176879488"/>
        <c:scaling>
          <c:orientation val="minMax"/>
        </c:scaling>
        <c:delete val="0"/>
        <c:axPos val="l"/>
        <c:numFmt formatCode="0.00" sourceLinked="1"/>
        <c:majorTickMark val="out"/>
        <c:minorTickMark val="none"/>
        <c:tickLblPos val="nextTo"/>
        <c:crossAx val="1768775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Probability Distribution (10 Coin</a:t>
            </a:r>
            <a:r>
              <a:rPr lang="en-US" baseline="0"/>
              <a:t> Tosses)</a:t>
            </a:r>
            <a:endParaRPr lang="en-US"/>
          </a:p>
        </c:rich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'Coin Toss'!$E$9:$E$19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'Coin Toss'!$I$9:$I$19</c:f>
              <c:numCache>
                <c:formatCode>0.0000</c:formatCode>
                <c:ptCount val="11"/>
                <c:pt idx="0">
                  <c:v>9.765625E-4</c:v>
                </c:pt>
                <c:pt idx="1">
                  <c:v>9.7656250000000017E-3</c:v>
                </c:pt>
                <c:pt idx="2">
                  <c:v>4.3945312499999972E-2</c:v>
                </c:pt>
                <c:pt idx="3">
                  <c:v>0.11718750000000003</c:v>
                </c:pt>
                <c:pt idx="4">
                  <c:v>0.20507812500000006</c:v>
                </c:pt>
                <c:pt idx="5">
                  <c:v>0.24609375000000008</c:v>
                </c:pt>
                <c:pt idx="6">
                  <c:v>0.20507812500000006</c:v>
                </c:pt>
                <c:pt idx="7">
                  <c:v>0.11718750000000003</c:v>
                </c:pt>
                <c:pt idx="8">
                  <c:v>4.3945312499999986E-2</c:v>
                </c:pt>
                <c:pt idx="9">
                  <c:v>9.7656250000000017E-3</c:v>
                </c:pt>
                <c:pt idx="10">
                  <c:v>9.765625E-4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03-2448-97CC-0D8B03B5E2D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76908160"/>
        <c:axId val="176922624"/>
      </c:barChart>
      <c:catAx>
        <c:axId val="176908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# of Heads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6922624"/>
        <c:crosses val="autoZero"/>
        <c:auto val="1"/>
        <c:lblAlgn val="ctr"/>
        <c:lblOffset val="100"/>
        <c:noMultiLvlLbl val="0"/>
      </c:catAx>
      <c:valAx>
        <c:axId val="176922624"/>
        <c:scaling>
          <c:orientation val="minMax"/>
        </c:scaling>
        <c:delete val="0"/>
        <c:axPos val="l"/>
        <c:numFmt formatCode="0.0000" sourceLinked="1"/>
        <c:majorTickMark val="out"/>
        <c:minorTickMark val="none"/>
        <c:tickLblPos val="nextTo"/>
        <c:crossAx val="1769081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Cumulative Probability Distribution </a:t>
            </a:r>
          </a:p>
          <a:p>
            <a:pPr>
              <a:defRPr/>
            </a:pPr>
            <a:r>
              <a:rPr lang="en-US"/>
              <a:t>(2</a:t>
            </a:r>
            <a:r>
              <a:rPr lang="en-US" baseline="0"/>
              <a:t> Coin Tosses)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'Coin Toss'!$E$3:$E$5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cat>
          <c:val>
            <c:numRef>
              <c:f>'Coin Toss'!$H$3:$H$5</c:f>
              <c:numCache>
                <c:formatCode>0.00</c:formatCode>
                <c:ptCount val="3"/>
                <c:pt idx="0">
                  <c:v>0.25</c:v>
                </c:pt>
                <c:pt idx="1">
                  <c:v>0.75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FD-BE4D-BE09-B2214D919C4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77819648"/>
        <c:axId val="177821568"/>
      </c:barChart>
      <c:catAx>
        <c:axId val="1778196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Up to # of Heads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7821568"/>
        <c:crosses val="autoZero"/>
        <c:auto val="1"/>
        <c:lblAlgn val="ctr"/>
        <c:lblOffset val="100"/>
        <c:noMultiLvlLbl val="0"/>
      </c:catAx>
      <c:valAx>
        <c:axId val="177821568"/>
        <c:scaling>
          <c:orientation val="minMax"/>
          <c:max val="1"/>
        </c:scaling>
        <c:delete val="0"/>
        <c:axPos val="l"/>
        <c:numFmt formatCode="0.00" sourceLinked="1"/>
        <c:majorTickMark val="out"/>
        <c:minorTickMark val="none"/>
        <c:tickLblPos val="nextTo"/>
        <c:crossAx val="1778196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Cumulative Probability Distribution (10 Coin Tosses)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'Coin Toss'!$E$9:$E$19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'Coin Toss'!$H$9:$H$19</c:f>
              <c:numCache>
                <c:formatCode>0.0000</c:formatCode>
                <c:ptCount val="11"/>
                <c:pt idx="0">
                  <c:v>9.765625E-4</c:v>
                </c:pt>
                <c:pt idx="1">
                  <c:v>1.0742187500000003E-2</c:v>
                </c:pt>
                <c:pt idx="2">
                  <c:v>5.46875E-2</c:v>
                </c:pt>
                <c:pt idx="3">
                  <c:v>0.17187500000000006</c:v>
                </c:pt>
                <c:pt idx="4">
                  <c:v>0.376953125</c:v>
                </c:pt>
                <c:pt idx="5">
                  <c:v>0.623046875</c:v>
                </c:pt>
                <c:pt idx="6">
                  <c:v>0.828125</c:v>
                </c:pt>
                <c:pt idx="7">
                  <c:v>0.9453125</c:v>
                </c:pt>
                <c:pt idx="8">
                  <c:v>0.9892578125</c:v>
                </c:pt>
                <c:pt idx="9">
                  <c:v>0.9990234375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02-A641-ACE5-EBC24343419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77847680"/>
        <c:axId val="177853952"/>
      </c:barChart>
      <c:catAx>
        <c:axId val="1778476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Up to # of Heads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7853952"/>
        <c:crosses val="autoZero"/>
        <c:auto val="1"/>
        <c:lblAlgn val="ctr"/>
        <c:lblOffset val="100"/>
        <c:noMultiLvlLbl val="0"/>
      </c:catAx>
      <c:valAx>
        <c:axId val="177853952"/>
        <c:scaling>
          <c:orientation val="minMax"/>
          <c:max val="1"/>
        </c:scaling>
        <c:delete val="0"/>
        <c:axPos val="l"/>
        <c:numFmt formatCode="0.0000" sourceLinked="1"/>
        <c:majorTickMark val="out"/>
        <c:minorTickMark val="none"/>
        <c:tickLblPos val="nextTo"/>
        <c:crossAx val="1778476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Probability</a:t>
            </a:r>
            <a:r>
              <a:rPr lang="en-US" baseline="0"/>
              <a:t> Distribution (600 Trials and p = 0.01)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'One-Tailed Tests'!$C$6:$C$19</c:f>
              <c:numCache>
                <c:formatCode>General</c:formatCode>
                <c:ptCount val="1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</c:numCache>
            </c:numRef>
          </c:cat>
          <c:val>
            <c:numRef>
              <c:f>'One-Tailed Tests'!$G$6:$G$19</c:f>
              <c:numCache>
                <c:formatCode>0.0000</c:formatCode>
                <c:ptCount val="14"/>
                <c:pt idx="0">
                  <c:v>2.4050092913110799E-3</c:v>
                </c:pt>
                <c:pt idx="1">
                  <c:v>1.4575813886733815E-2</c:v>
                </c:pt>
                <c:pt idx="2">
                  <c:v>4.4095517768452337E-2</c:v>
                </c:pt>
                <c:pt idx="3">
                  <c:v>8.8784914564089115E-2</c:v>
                </c:pt>
                <c:pt idx="4">
                  <c:v>0.13384998483525556</c:v>
                </c:pt>
                <c:pt idx="5">
                  <c:v>0.16116078982184309</c:v>
                </c:pt>
                <c:pt idx="6">
                  <c:v>0.16143210428282267</c:v>
                </c:pt>
                <c:pt idx="7">
                  <c:v>0.13837037509956229</c:v>
                </c:pt>
                <c:pt idx="8">
                  <c:v>0.10360307125510161</c:v>
                </c:pt>
                <c:pt idx="9">
                  <c:v>6.8836159576902478E-2</c:v>
                </c:pt>
                <c:pt idx="10">
                  <c:v>4.1093101323181204E-2</c:v>
                </c:pt>
                <c:pt idx="11">
                  <c:v>2.2263480055718002E-2</c:v>
                </c:pt>
                <c:pt idx="12">
                  <c:v>1.1038038512473E-2</c:v>
                </c:pt>
                <c:pt idx="13">
                  <c:v>5.0430199264445393E-3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77-7140-804D-AE641B16B66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77944448"/>
        <c:axId val="177946624"/>
      </c:barChart>
      <c:catAx>
        <c:axId val="1779444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# of Success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7946624"/>
        <c:crosses val="autoZero"/>
        <c:auto val="1"/>
        <c:lblAlgn val="ctr"/>
        <c:lblOffset val="100"/>
        <c:noMultiLvlLbl val="0"/>
      </c:catAx>
      <c:valAx>
        <c:axId val="177946624"/>
        <c:scaling>
          <c:orientation val="minMax"/>
        </c:scaling>
        <c:delete val="0"/>
        <c:axPos val="l"/>
        <c:numFmt formatCode="0.0000" sourceLinked="1"/>
        <c:majorTickMark val="out"/>
        <c:minorTickMark val="none"/>
        <c:tickLblPos val="nextTo"/>
        <c:crossAx val="1779444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Cumulative Probability Distribution </a:t>
            </a:r>
          </a:p>
          <a:p>
            <a:pPr>
              <a:defRPr/>
            </a:pPr>
            <a:r>
              <a:rPr lang="en-US"/>
              <a:t>(600 Trials and p = 0.01)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'One-Tailed Tests'!$C$6:$C$19</c:f>
              <c:numCache>
                <c:formatCode>General</c:formatCode>
                <c:ptCount val="1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</c:numCache>
            </c:numRef>
          </c:cat>
          <c:val>
            <c:numRef>
              <c:f>'One-Tailed Tests'!$F$6:$F$19</c:f>
              <c:numCache>
                <c:formatCode>0.0000</c:formatCode>
                <c:ptCount val="14"/>
                <c:pt idx="0">
                  <c:v>2.4050092913110799E-3</c:v>
                </c:pt>
                <c:pt idx="1">
                  <c:v>1.698082317804489E-2</c:v>
                </c:pt>
                <c:pt idx="2">
                  <c:v>6.10763409464972E-2</c:v>
                </c:pt>
                <c:pt idx="3">
                  <c:v>0.14986125551058643</c:v>
                </c:pt>
                <c:pt idx="4">
                  <c:v>0.283711240345842</c:v>
                </c:pt>
                <c:pt idx="5">
                  <c:v>0.44487203016768556</c:v>
                </c:pt>
                <c:pt idx="6">
                  <c:v>0.6063041344505079</c:v>
                </c:pt>
                <c:pt idx="7">
                  <c:v>0.7446745095500702</c:v>
                </c:pt>
                <c:pt idx="8">
                  <c:v>0.84827758080517179</c:v>
                </c:pt>
                <c:pt idx="9">
                  <c:v>0.91711374038207427</c:v>
                </c:pt>
                <c:pt idx="10">
                  <c:v>0.95820684170525539</c:v>
                </c:pt>
                <c:pt idx="11">
                  <c:v>0.98047032176097348</c:v>
                </c:pt>
                <c:pt idx="12">
                  <c:v>0.99150836027344647</c:v>
                </c:pt>
                <c:pt idx="13">
                  <c:v>0.99655138019989087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7B-E540-8A0C-260062645BA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77971584"/>
        <c:axId val="177973504"/>
      </c:barChart>
      <c:catAx>
        <c:axId val="1779715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Up to #</a:t>
                </a:r>
                <a:r>
                  <a:rPr lang="en-US" baseline="0"/>
                  <a:t> of Success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7973504"/>
        <c:crosses val="autoZero"/>
        <c:auto val="1"/>
        <c:lblAlgn val="ctr"/>
        <c:lblOffset val="100"/>
        <c:noMultiLvlLbl val="0"/>
      </c:catAx>
      <c:valAx>
        <c:axId val="177973504"/>
        <c:scaling>
          <c:orientation val="minMax"/>
          <c:max val="1"/>
        </c:scaling>
        <c:delete val="0"/>
        <c:axPos val="l"/>
        <c:numFmt formatCode="0.0000" sourceLinked="1"/>
        <c:majorTickMark val="out"/>
        <c:minorTickMark val="none"/>
        <c:tickLblPos val="nextTo"/>
        <c:crossAx val="1779715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323849</xdr:colOff>
      <xdr:row>1</xdr:row>
      <xdr:rowOff>104775</xdr:rowOff>
    </xdr:from>
    <xdr:to>
      <xdr:col>17</xdr:col>
      <xdr:colOff>457200</xdr:colOff>
      <xdr:row>17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352424</xdr:colOff>
      <xdr:row>19</xdr:row>
      <xdr:rowOff>76199</xdr:rowOff>
    </xdr:from>
    <xdr:to>
      <xdr:col>20</xdr:col>
      <xdr:colOff>104775</xdr:colOff>
      <xdr:row>40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581024</xdr:colOff>
      <xdr:row>1</xdr:row>
      <xdr:rowOff>95249</xdr:rowOff>
    </xdr:from>
    <xdr:to>
      <xdr:col>26</xdr:col>
      <xdr:colOff>266699</xdr:colOff>
      <xdr:row>17</xdr:row>
      <xdr:rowOff>180974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247649</xdr:colOff>
      <xdr:row>19</xdr:row>
      <xdr:rowOff>76199</xdr:rowOff>
    </xdr:from>
    <xdr:to>
      <xdr:col>32</xdr:col>
      <xdr:colOff>161924</xdr:colOff>
      <xdr:row>40</xdr:row>
      <xdr:rowOff>123824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161924</xdr:colOff>
      <xdr:row>1</xdr:row>
      <xdr:rowOff>171450</xdr:rowOff>
    </xdr:from>
    <xdr:to>
      <xdr:col>22</xdr:col>
      <xdr:colOff>38099</xdr:colOff>
      <xdr:row>23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200024</xdr:colOff>
      <xdr:row>2</xdr:row>
      <xdr:rowOff>9525</xdr:rowOff>
    </xdr:from>
    <xdr:to>
      <xdr:col>33</xdr:col>
      <xdr:colOff>123825</xdr:colOff>
      <xdr:row>22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123823</xdr:colOff>
      <xdr:row>9</xdr:row>
      <xdr:rowOff>171448</xdr:rowOff>
    </xdr:from>
    <xdr:ext cx="6334127" cy="405432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7743823" y="1885948"/>
          <a:ext cx="6334127" cy="405432"/>
        </a:xfrm>
        <a:prstGeom prst="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en-US" sz="2000"/>
            <a:t>-2 ln [(1-p)</a:t>
          </a:r>
          <a:r>
            <a:rPr lang="en-US" sz="2000" baseline="30000"/>
            <a:t>n-m</a:t>
          </a:r>
          <a:r>
            <a:rPr lang="en-US" sz="2000" baseline="0"/>
            <a:t> p</a:t>
          </a:r>
          <a:r>
            <a:rPr lang="en-US" sz="2000" baseline="30000"/>
            <a:t>m</a:t>
          </a:r>
          <a:r>
            <a:rPr lang="en-US" sz="2000" baseline="0"/>
            <a:t>] + 2 ln [(1 - m/n)</a:t>
          </a:r>
          <a:r>
            <a:rPr lang="en-US" sz="2000" baseline="30000"/>
            <a:t>n-m</a:t>
          </a:r>
          <a:r>
            <a:rPr lang="en-US" sz="2000" baseline="0"/>
            <a:t>(m/n)</a:t>
          </a:r>
          <a:r>
            <a:rPr lang="en-US" sz="2000" baseline="30000"/>
            <a:t>m</a:t>
          </a:r>
          <a:r>
            <a:rPr lang="en-US" sz="2000" baseline="0"/>
            <a:t>]</a:t>
          </a:r>
          <a:endParaRPr lang="en-US" sz="20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I25"/>
  <sheetViews>
    <sheetView workbookViewId="0">
      <selection activeCell="I20" sqref="I20"/>
    </sheetView>
  </sheetViews>
  <sheetFormatPr baseColWidth="10" defaultColWidth="8.83203125" defaultRowHeight="15" outlineLevelCol="1" x14ac:dyDescent="0.2"/>
  <cols>
    <col min="4" max="4" width="1" customWidth="1"/>
    <col min="5" max="5" width="10.1640625" bestFit="1" customWidth="1"/>
    <col min="6" max="6" width="10.6640625" hidden="1" customWidth="1" outlineLevel="1"/>
    <col min="7" max="7" width="21.6640625" hidden="1" customWidth="1" outlineLevel="1"/>
    <col min="8" max="8" width="21.6640625" bestFit="1" customWidth="1" collapsed="1"/>
    <col min="9" max="9" width="10.6640625" bestFit="1" customWidth="1"/>
  </cols>
  <sheetData>
    <row r="2" spans="3:9" x14ac:dyDescent="0.2">
      <c r="C2" s="12" t="s">
        <v>23</v>
      </c>
      <c r="D2" s="12"/>
      <c r="E2" s="12" t="s">
        <v>15</v>
      </c>
      <c r="F2" s="12" t="s">
        <v>16</v>
      </c>
      <c r="G2" s="12" t="s">
        <v>17</v>
      </c>
      <c r="H2" s="12" t="s">
        <v>17</v>
      </c>
      <c r="I2" s="12" t="s">
        <v>16</v>
      </c>
    </row>
    <row r="3" spans="3:9" x14ac:dyDescent="0.2">
      <c r="C3" t="s">
        <v>11</v>
      </c>
      <c r="E3">
        <v>0</v>
      </c>
      <c r="F3" s="5">
        <v>0.25</v>
      </c>
      <c r="G3" s="5">
        <f>SUM(F$3:F3)</f>
        <v>0.25</v>
      </c>
      <c r="H3" s="5">
        <f>BINOMDIST(E3,2,0.5,TRUE)</f>
        <v>0.25</v>
      </c>
      <c r="I3" s="5">
        <f>BINOMDIST(E3,2,0.5,FALSE)</f>
        <v>0.25</v>
      </c>
    </row>
    <row r="4" spans="3:9" x14ac:dyDescent="0.2">
      <c r="C4" t="s">
        <v>12</v>
      </c>
      <c r="E4">
        <v>1</v>
      </c>
      <c r="F4" s="5">
        <v>0.5</v>
      </c>
      <c r="G4" s="5">
        <f>SUM(F$3:F4)</f>
        <v>0.75</v>
      </c>
      <c r="H4" s="5">
        <f>BINOMDIST(E4,2,0.5,TRUE)</f>
        <v>0.75</v>
      </c>
      <c r="I4" s="5">
        <f>BINOMDIST(E4,2,0.5,FALSE)</f>
        <v>0.49999999999999994</v>
      </c>
    </row>
    <row r="5" spans="3:9" x14ac:dyDescent="0.2">
      <c r="C5" t="s">
        <v>13</v>
      </c>
      <c r="E5">
        <v>2</v>
      </c>
      <c r="F5" s="5">
        <v>0.25</v>
      </c>
      <c r="G5" s="5">
        <f>SUM(F$3:F5)</f>
        <v>1</v>
      </c>
      <c r="H5" s="5">
        <f>BINOMDIST(E5,2,0.5,TRUE)</f>
        <v>1</v>
      </c>
      <c r="I5" s="5">
        <f>BINOMDIST(E5,2,0.5,FALSE)</f>
        <v>0.25</v>
      </c>
    </row>
    <row r="6" spans="3:9" x14ac:dyDescent="0.2">
      <c r="C6" t="s">
        <v>14</v>
      </c>
    </row>
    <row r="8" spans="3:9" x14ac:dyDescent="0.2">
      <c r="E8" s="12" t="s">
        <v>15</v>
      </c>
      <c r="F8" s="12" t="s">
        <v>16</v>
      </c>
      <c r="G8" s="12" t="s">
        <v>17</v>
      </c>
      <c r="H8" s="12" t="s">
        <v>17</v>
      </c>
      <c r="I8" s="12" t="s">
        <v>16</v>
      </c>
    </row>
    <row r="9" spans="3:9" x14ac:dyDescent="0.2">
      <c r="E9">
        <v>0</v>
      </c>
      <c r="H9" s="1">
        <f t="shared" ref="H9:H19" si="0">BINOMDIST(E9,$E$19,0.5,TRUE)</f>
        <v>9.765625E-4</v>
      </c>
      <c r="I9" s="1">
        <f>BINOMDIST(E9,$E$19,0.5,FALSE)</f>
        <v>9.765625E-4</v>
      </c>
    </row>
    <row r="10" spans="3:9" x14ac:dyDescent="0.2">
      <c r="E10">
        <f>E9+1</f>
        <v>1</v>
      </c>
      <c r="H10" s="1">
        <f t="shared" si="0"/>
        <v>1.0742187500000003E-2</v>
      </c>
      <c r="I10" s="1">
        <f t="shared" ref="I10:I19" si="1">BINOMDIST(E10,$E$19,0.5,FALSE)</f>
        <v>9.7656250000000017E-3</v>
      </c>
    </row>
    <row r="11" spans="3:9" x14ac:dyDescent="0.2">
      <c r="E11">
        <f t="shared" ref="E11:E19" si="2">E10+1</f>
        <v>2</v>
      </c>
      <c r="H11" s="1">
        <f t="shared" si="0"/>
        <v>5.46875E-2</v>
      </c>
      <c r="I11" s="1">
        <f t="shared" si="1"/>
        <v>4.3945312499999972E-2</v>
      </c>
    </row>
    <row r="12" spans="3:9" x14ac:dyDescent="0.2">
      <c r="E12">
        <f t="shared" si="2"/>
        <v>3</v>
      </c>
      <c r="H12" s="1">
        <f t="shared" si="0"/>
        <v>0.17187500000000006</v>
      </c>
      <c r="I12" s="1">
        <f t="shared" si="1"/>
        <v>0.11718750000000003</v>
      </c>
    </row>
    <row r="13" spans="3:9" x14ac:dyDescent="0.2">
      <c r="E13">
        <f t="shared" si="2"/>
        <v>4</v>
      </c>
      <c r="H13" s="1">
        <f t="shared" si="0"/>
        <v>0.376953125</v>
      </c>
      <c r="I13" s="1">
        <f t="shared" si="1"/>
        <v>0.20507812500000006</v>
      </c>
    </row>
    <row r="14" spans="3:9" x14ac:dyDescent="0.2">
      <c r="E14">
        <f t="shared" si="2"/>
        <v>5</v>
      </c>
      <c r="H14" s="1">
        <f t="shared" si="0"/>
        <v>0.623046875</v>
      </c>
      <c r="I14" s="1">
        <f t="shared" si="1"/>
        <v>0.24609375000000008</v>
      </c>
    </row>
    <row r="15" spans="3:9" x14ac:dyDescent="0.2">
      <c r="E15">
        <f t="shared" si="2"/>
        <v>6</v>
      </c>
      <c r="H15" s="1">
        <f t="shared" si="0"/>
        <v>0.828125</v>
      </c>
      <c r="I15" s="1">
        <f t="shared" si="1"/>
        <v>0.20507812500000006</v>
      </c>
    </row>
    <row r="16" spans="3:9" x14ac:dyDescent="0.2">
      <c r="E16">
        <f t="shared" si="2"/>
        <v>7</v>
      </c>
      <c r="H16" s="1">
        <f t="shared" si="0"/>
        <v>0.9453125</v>
      </c>
      <c r="I16" s="1">
        <f t="shared" si="1"/>
        <v>0.11718750000000003</v>
      </c>
    </row>
    <row r="17" spans="3:9" x14ac:dyDescent="0.2">
      <c r="E17">
        <f t="shared" si="2"/>
        <v>8</v>
      </c>
      <c r="H17" s="1">
        <f t="shared" si="0"/>
        <v>0.9892578125</v>
      </c>
      <c r="I17" s="1">
        <f t="shared" si="1"/>
        <v>4.3945312499999986E-2</v>
      </c>
    </row>
    <row r="18" spans="3:9" x14ac:dyDescent="0.2">
      <c r="E18">
        <f t="shared" si="2"/>
        <v>9</v>
      </c>
      <c r="H18" s="1">
        <f t="shared" si="0"/>
        <v>0.9990234375</v>
      </c>
      <c r="I18" s="1">
        <f t="shared" si="1"/>
        <v>9.7656250000000017E-3</v>
      </c>
    </row>
    <row r="19" spans="3:9" x14ac:dyDescent="0.2">
      <c r="E19">
        <f t="shared" si="2"/>
        <v>10</v>
      </c>
      <c r="H19" s="1">
        <f t="shared" si="0"/>
        <v>1</v>
      </c>
      <c r="I19" s="1">
        <f t="shared" si="1"/>
        <v>9.765625E-4</v>
      </c>
    </row>
    <row r="25" spans="3:9" x14ac:dyDescent="0.2">
      <c r="C25" t="s">
        <v>22</v>
      </c>
    </row>
  </sheetData>
  <pageMargins left="0.7" right="0.7" top="0.75" bottom="0.75" header="0.3" footer="0.3"/>
  <ignoredErrors>
    <ignoredError sqref="G4" formulaRange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J19"/>
  <sheetViews>
    <sheetView workbookViewId="0"/>
  </sheetViews>
  <sheetFormatPr baseColWidth="10" defaultColWidth="8.83203125" defaultRowHeight="15" x14ac:dyDescent="0.2"/>
  <cols>
    <col min="2" max="2" width="13.1640625" bestFit="1" customWidth="1"/>
    <col min="3" max="3" width="16" bestFit="1" customWidth="1"/>
    <col min="5" max="5" width="20.33203125" bestFit="1" customWidth="1"/>
    <col min="6" max="6" width="21.5" bestFit="1" customWidth="1"/>
    <col min="7" max="7" width="12" bestFit="1" customWidth="1"/>
    <col min="9" max="10" width="24" bestFit="1" customWidth="1"/>
  </cols>
  <sheetData>
    <row r="3" spans="2:10" x14ac:dyDescent="0.2">
      <c r="I3" t="s">
        <v>24</v>
      </c>
    </row>
    <row r="4" spans="2:10" x14ac:dyDescent="0.2">
      <c r="B4" t="s">
        <v>9</v>
      </c>
      <c r="C4" t="s">
        <v>3</v>
      </c>
      <c r="D4" t="s">
        <v>0</v>
      </c>
      <c r="E4" t="s">
        <v>1</v>
      </c>
      <c r="F4" t="s">
        <v>2</v>
      </c>
      <c r="G4" t="s">
        <v>4</v>
      </c>
      <c r="H4" t="s">
        <v>5</v>
      </c>
      <c r="I4" s="2" t="s">
        <v>8</v>
      </c>
      <c r="J4" t="s">
        <v>7</v>
      </c>
    </row>
    <row r="5" spans="2:10" x14ac:dyDescent="0.2">
      <c r="B5" t="s">
        <v>10</v>
      </c>
      <c r="C5" t="s">
        <v>6</v>
      </c>
    </row>
    <row r="6" spans="2:10" x14ac:dyDescent="0.2">
      <c r="B6">
        <f>D6*E6</f>
        <v>6</v>
      </c>
      <c r="C6">
        <v>0</v>
      </c>
      <c r="D6">
        <v>600</v>
      </c>
      <c r="E6">
        <v>0.01</v>
      </c>
      <c r="F6" s="4">
        <f>BINOMDIST(C6,D6,E6,TRUE)</f>
        <v>2.4050092913110799E-3</v>
      </c>
      <c r="G6" s="1">
        <f>BINOMDIST(C6,D6,E6,FALSE)</f>
        <v>2.4050092913110799E-3</v>
      </c>
      <c r="H6" s="1">
        <f>SUM(G$6:G6)</f>
        <v>2.4050092913110799E-3</v>
      </c>
      <c r="I6" s="16">
        <v>1</v>
      </c>
      <c r="J6" s="1">
        <f t="shared" ref="J6:J19" si="0">1-F6</f>
        <v>0.99759499070868896</v>
      </c>
    </row>
    <row r="7" spans="2:10" x14ac:dyDescent="0.2">
      <c r="B7">
        <f t="shared" ref="B7:B19" si="1">D7*E7</f>
        <v>6</v>
      </c>
      <c r="C7">
        <f>C6+1</f>
        <v>1</v>
      </c>
      <c r="D7">
        <v>600</v>
      </c>
      <c r="E7">
        <v>0.01</v>
      </c>
      <c r="F7" s="6">
        <f t="shared" ref="F7:F19" si="2">BINOMDIST(C7,D7,E7,TRUE)</f>
        <v>1.698082317804489E-2</v>
      </c>
      <c r="G7" s="1">
        <f t="shared" ref="G7:G19" si="3">BINOMDIST(C7,D7,E7,FALSE)</f>
        <v>1.4575813886733815E-2</v>
      </c>
      <c r="H7" s="1">
        <f>SUM(G$6:G7)</f>
        <v>1.6980823178044894E-2</v>
      </c>
      <c r="I7" s="16">
        <f>I6+1</f>
        <v>2</v>
      </c>
      <c r="J7" s="1">
        <f t="shared" si="0"/>
        <v>0.98301917682195517</v>
      </c>
    </row>
    <row r="8" spans="2:10" x14ac:dyDescent="0.2">
      <c r="B8">
        <f t="shared" si="1"/>
        <v>6</v>
      </c>
      <c r="C8">
        <f t="shared" ref="C8:C19" si="4">C7+1</f>
        <v>2</v>
      </c>
      <c r="D8">
        <v>600</v>
      </c>
      <c r="E8">
        <v>0.01</v>
      </c>
      <c r="F8" s="1">
        <f t="shared" si="2"/>
        <v>6.10763409464972E-2</v>
      </c>
      <c r="G8" s="1">
        <f t="shared" si="3"/>
        <v>4.4095517768452337E-2</v>
      </c>
      <c r="H8" s="1">
        <f>SUM(G$6:G8)</f>
        <v>6.1076340946497235E-2</v>
      </c>
      <c r="I8" s="16">
        <f t="shared" ref="I8:I19" si="5">I7+1</f>
        <v>3</v>
      </c>
      <c r="J8" s="1">
        <f t="shared" si="0"/>
        <v>0.93892365905350283</v>
      </c>
    </row>
    <row r="9" spans="2:10" x14ac:dyDescent="0.2">
      <c r="B9">
        <f t="shared" si="1"/>
        <v>6</v>
      </c>
      <c r="C9">
        <f t="shared" si="4"/>
        <v>3</v>
      </c>
      <c r="D9">
        <v>600</v>
      </c>
      <c r="E9">
        <v>0.01</v>
      </c>
      <c r="F9" s="1">
        <f t="shared" si="2"/>
        <v>0.14986125551058643</v>
      </c>
      <c r="G9" s="1">
        <f t="shared" si="3"/>
        <v>8.8784914564089115E-2</v>
      </c>
      <c r="H9" s="1">
        <f>SUM(G$6:G9)</f>
        <v>0.14986125551058635</v>
      </c>
      <c r="I9" s="16">
        <f t="shared" si="5"/>
        <v>4</v>
      </c>
      <c r="J9" s="1">
        <f t="shared" si="0"/>
        <v>0.85013874448941351</v>
      </c>
    </row>
    <row r="10" spans="2:10" x14ac:dyDescent="0.2">
      <c r="B10">
        <f t="shared" si="1"/>
        <v>6</v>
      </c>
      <c r="C10">
        <f t="shared" si="4"/>
        <v>4</v>
      </c>
      <c r="D10">
        <v>600</v>
      </c>
      <c r="E10">
        <v>0.01</v>
      </c>
      <c r="F10" s="1">
        <f t="shared" si="2"/>
        <v>0.283711240345842</v>
      </c>
      <c r="G10" s="1">
        <f t="shared" si="3"/>
        <v>0.13384998483525556</v>
      </c>
      <c r="H10" s="1">
        <f>SUM(G$6:G10)</f>
        <v>0.28371124034584194</v>
      </c>
      <c r="I10" s="16">
        <f t="shared" si="5"/>
        <v>5</v>
      </c>
      <c r="J10" s="1">
        <f t="shared" si="0"/>
        <v>0.71628875965415806</v>
      </c>
    </row>
    <row r="11" spans="2:10" x14ac:dyDescent="0.2">
      <c r="B11">
        <f t="shared" si="1"/>
        <v>6</v>
      </c>
      <c r="C11">
        <f t="shared" si="4"/>
        <v>5</v>
      </c>
      <c r="D11">
        <v>600</v>
      </c>
      <c r="E11">
        <v>0.01</v>
      </c>
      <c r="F11" s="1">
        <f t="shared" si="2"/>
        <v>0.44487203016768556</v>
      </c>
      <c r="G11" s="1">
        <f t="shared" si="3"/>
        <v>0.16116078982184309</v>
      </c>
      <c r="H11" s="1">
        <f>SUM(G$6:G11)</f>
        <v>0.44487203016768506</v>
      </c>
      <c r="I11" s="16">
        <f t="shared" si="5"/>
        <v>6</v>
      </c>
      <c r="J11" s="1">
        <f t="shared" si="0"/>
        <v>0.55512796983231438</v>
      </c>
    </row>
    <row r="12" spans="2:10" x14ac:dyDescent="0.2">
      <c r="B12">
        <f t="shared" si="1"/>
        <v>6</v>
      </c>
      <c r="C12">
        <f t="shared" si="4"/>
        <v>6</v>
      </c>
      <c r="D12">
        <v>600</v>
      </c>
      <c r="E12">
        <v>0.01</v>
      </c>
      <c r="F12" s="1">
        <f t="shared" si="2"/>
        <v>0.6063041344505079</v>
      </c>
      <c r="G12" s="1">
        <f t="shared" si="3"/>
        <v>0.16143210428282267</v>
      </c>
      <c r="H12" s="1">
        <f>SUM(G$6:G12)</f>
        <v>0.60630413445050779</v>
      </c>
      <c r="I12" s="16">
        <f t="shared" si="5"/>
        <v>7</v>
      </c>
      <c r="J12" s="1">
        <f t="shared" si="0"/>
        <v>0.3936958655494921</v>
      </c>
    </row>
    <row r="13" spans="2:10" x14ac:dyDescent="0.2">
      <c r="B13">
        <f t="shared" si="1"/>
        <v>6</v>
      </c>
      <c r="C13">
        <f t="shared" si="4"/>
        <v>7</v>
      </c>
      <c r="D13">
        <v>600</v>
      </c>
      <c r="E13">
        <v>0.01</v>
      </c>
      <c r="F13" s="1">
        <f t="shared" si="2"/>
        <v>0.7446745095500702</v>
      </c>
      <c r="G13" s="1">
        <f t="shared" si="3"/>
        <v>0.13837037509956229</v>
      </c>
      <c r="H13" s="1">
        <f>SUM(G$6:G13)</f>
        <v>0.74467450955007009</v>
      </c>
      <c r="I13" s="16">
        <f t="shared" si="5"/>
        <v>8</v>
      </c>
      <c r="J13" s="1">
        <f t="shared" si="0"/>
        <v>0.2553254904499298</v>
      </c>
    </row>
    <row r="14" spans="2:10" x14ac:dyDescent="0.2">
      <c r="B14">
        <f t="shared" si="1"/>
        <v>6</v>
      </c>
      <c r="C14">
        <f t="shared" si="4"/>
        <v>8</v>
      </c>
      <c r="D14">
        <v>600</v>
      </c>
      <c r="E14">
        <v>0.01</v>
      </c>
      <c r="F14" s="3">
        <f t="shared" si="2"/>
        <v>0.84827758080517179</v>
      </c>
      <c r="G14" s="1">
        <f t="shared" si="3"/>
        <v>0.10360307125510161</v>
      </c>
      <c r="H14" s="1">
        <f>SUM(G$6:G14)</f>
        <v>0.84827758080517168</v>
      </c>
      <c r="I14" s="16">
        <f t="shared" si="5"/>
        <v>9</v>
      </c>
      <c r="J14" s="3">
        <f t="shared" si="0"/>
        <v>0.15172241919482821</v>
      </c>
    </row>
    <row r="15" spans="2:10" x14ac:dyDescent="0.2">
      <c r="B15">
        <f t="shared" si="1"/>
        <v>6</v>
      </c>
      <c r="C15">
        <f t="shared" si="4"/>
        <v>9</v>
      </c>
      <c r="D15">
        <v>600</v>
      </c>
      <c r="E15">
        <v>0.01</v>
      </c>
      <c r="F15" s="1">
        <f t="shared" si="2"/>
        <v>0.91711374038207427</v>
      </c>
      <c r="G15" s="1">
        <f t="shared" si="3"/>
        <v>6.8836159576902478E-2</v>
      </c>
      <c r="H15" s="1">
        <f>SUM(G$6:G15)</f>
        <v>0.91711374038207416</v>
      </c>
      <c r="I15" s="16">
        <f t="shared" si="5"/>
        <v>10</v>
      </c>
      <c r="J15" s="1">
        <f t="shared" si="0"/>
        <v>8.2886259617925728E-2</v>
      </c>
    </row>
    <row r="16" spans="2:10" x14ac:dyDescent="0.2">
      <c r="B16">
        <f t="shared" si="1"/>
        <v>6</v>
      </c>
      <c r="C16">
        <f t="shared" si="4"/>
        <v>10</v>
      </c>
      <c r="D16">
        <v>600</v>
      </c>
      <c r="E16">
        <v>0.01</v>
      </c>
      <c r="F16" s="1">
        <f t="shared" si="2"/>
        <v>0.95820684170525539</v>
      </c>
      <c r="G16" s="1">
        <f t="shared" si="3"/>
        <v>4.1093101323181204E-2</v>
      </c>
      <c r="H16" s="1">
        <f>SUM(G$6:G16)</f>
        <v>0.95820684170525539</v>
      </c>
      <c r="I16" s="14">
        <f t="shared" si="5"/>
        <v>11</v>
      </c>
      <c r="J16" s="4">
        <f t="shared" si="0"/>
        <v>4.1793158294744615E-2</v>
      </c>
    </row>
    <row r="17" spans="2:10" x14ac:dyDescent="0.2">
      <c r="B17">
        <f t="shared" si="1"/>
        <v>6</v>
      </c>
      <c r="C17">
        <f>C16+1</f>
        <v>11</v>
      </c>
      <c r="D17">
        <v>600</v>
      </c>
      <c r="E17">
        <v>0.01</v>
      </c>
      <c r="F17" s="1">
        <f t="shared" si="2"/>
        <v>0.98047032176097348</v>
      </c>
      <c r="G17" s="1">
        <f t="shared" si="3"/>
        <v>2.2263480055718002E-2</v>
      </c>
      <c r="H17" s="1">
        <f>SUM(G$6:G17)</f>
        <v>0.98047032176097337</v>
      </c>
      <c r="I17" s="14">
        <f>I16+1</f>
        <v>12</v>
      </c>
      <c r="J17" s="4">
        <f t="shared" si="0"/>
        <v>1.9529678239026516E-2</v>
      </c>
    </row>
    <row r="18" spans="2:10" x14ac:dyDescent="0.2">
      <c r="B18">
        <f t="shared" si="1"/>
        <v>6</v>
      </c>
      <c r="C18">
        <f t="shared" si="4"/>
        <v>12</v>
      </c>
      <c r="D18">
        <v>600</v>
      </c>
      <c r="E18">
        <v>0.01</v>
      </c>
      <c r="F18" s="1">
        <f t="shared" si="2"/>
        <v>0.99150836027344647</v>
      </c>
      <c r="G18" s="1">
        <f t="shared" si="3"/>
        <v>1.1038038512473E-2</v>
      </c>
      <c r="H18" s="1">
        <f>SUM(G$6:G18)</f>
        <v>0.99150836027344635</v>
      </c>
      <c r="I18" s="14">
        <f t="shared" si="5"/>
        <v>13</v>
      </c>
      <c r="J18" s="4">
        <f t="shared" si="0"/>
        <v>8.4916397265535348E-3</v>
      </c>
    </row>
    <row r="19" spans="2:10" x14ac:dyDescent="0.2">
      <c r="B19">
        <f t="shared" si="1"/>
        <v>6</v>
      </c>
      <c r="C19">
        <f t="shared" si="4"/>
        <v>13</v>
      </c>
      <c r="D19">
        <v>600</v>
      </c>
      <c r="E19">
        <v>0.01</v>
      </c>
      <c r="F19" s="1">
        <f t="shared" si="2"/>
        <v>0.99655138019989087</v>
      </c>
      <c r="G19" s="1">
        <f t="shared" si="3"/>
        <v>5.0430199264445393E-3</v>
      </c>
      <c r="H19" s="1">
        <f>SUM(G$6:G19)</f>
        <v>0.99655138019989087</v>
      </c>
      <c r="I19" s="14">
        <f t="shared" si="5"/>
        <v>14</v>
      </c>
      <c r="J19" s="4">
        <f t="shared" si="0"/>
        <v>3.4486198001091317E-3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J19"/>
  <sheetViews>
    <sheetView tabSelected="1" topLeftCell="B1" workbookViewId="0">
      <selection activeCell="I20" sqref="I20"/>
    </sheetView>
  </sheetViews>
  <sheetFormatPr baseColWidth="10" defaultColWidth="8.83203125" defaultRowHeight="15" outlineLevelCol="1" x14ac:dyDescent="0.2"/>
  <cols>
    <col min="2" max="2" width="13.1640625" bestFit="1" customWidth="1"/>
    <col min="3" max="3" width="16" bestFit="1" customWidth="1"/>
    <col min="5" max="5" width="20.33203125" bestFit="1" customWidth="1"/>
    <col min="6" max="6" width="21.5" hidden="1" customWidth="1" outlineLevel="1"/>
    <col min="7" max="7" width="10.6640625" hidden="1" customWidth="1" outlineLevel="1"/>
    <col min="8" max="8" width="7.1640625" hidden="1" customWidth="1" outlineLevel="1"/>
    <col min="9" max="9" width="22.5" hidden="1" customWidth="1" outlineLevel="1"/>
    <col min="10" max="10" width="24" bestFit="1" customWidth="1" collapsed="1"/>
  </cols>
  <sheetData>
    <row r="3" spans="2:10" x14ac:dyDescent="0.2">
      <c r="C3" s="2" t="s">
        <v>20</v>
      </c>
      <c r="D3" s="2" t="s">
        <v>19</v>
      </c>
      <c r="E3" s="2" t="s">
        <v>18</v>
      </c>
    </row>
    <row r="4" spans="2:10" x14ac:dyDescent="0.2">
      <c r="B4" t="s">
        <v>9</v>
      </c>
      <c r="C4" t="s">
        <v>3</v>
      </c>
      <c r="D4" t="s">
        <v>0</v>
      </c>
      <c r="E4" t="s">
        <v>1</v>
      </c>
      <c r="G4" s="7"/>
      <c r="H4" s="7"/>
      <c r="I4" s="8"/>
      <c r="J4" s="7" t="s">
        <v>21</v>
      </c>
    </row>
    <row r="5" spans="2:10" x14ac:dyDescent="0.2">
      <c r="B5" t="s">
        <v>10</v>
      </c>
      <c r="C5" t="s">
        <v>6</v>
      </c>
      <c r="G5" s="7"/>
      <c r="H5" s="7"/>
      <c r="I5" s="7"/>
      <c r="J5" s="7" t="s">
        <v>25</v>
      </c>
    </row>
    <row r="6" spans="2:10" x14ac:dyDescent="0.2">
      <c r="B6">
        <f>D6*E6</f>
        <v>6</v>
      </c>
      <c r="C6" s="14">
        <v>0</v>
      </c>
      <c r="D6">
        <v>600</v>
      </c>
      <c r="E6">
        <v>0.01</v>
      </c>
      <c r="F6" s="9"/>
      <c r="G6" s="9"/>
      <c r="H6" s="9"/>
      <c r="I6" s="10"/>
      <c r="J6" s="9"/>
    </row>
    <row r="7" spans="2:10" x14ac:dyDescent="0.2">
      <c r="B7">
        <f t="shared" ref="B7:B19" si="0">D7*E7</f>
        <v>6</v>
      </c>
      <c r="C7" s="14">
        <f>C6+1</f>
        <v>1</v>
      </c>
      <c r="D7">
        <v>600</v>
      </c>
      <c r="E7">
        <v>0.01</v>
      </c>
      <c r="F7" s="9">
        <f t="shared" ref="F7:F19" si="1">-2*LN(((1-E7)^(D7-C7))*(E7^C7))</f>
        <v>21.250642724470929</v>
      </c>
      <c r="G7" s="9">
        <f t="shared" ref="G7:G19" si="2">(1-C7/D7)^(D7-C7)</f>
        <v>0.36818630574259031</v>
      </c>
      <c r="H7" s="9">
        <f t="shared" ref="H7:H19" si="3">(C7/D7)^C7</f>
        <v>1.6666666666666668E-3</v>
      </c>
      <c r="I7" s="10">
        <f t="shared" ref="I7:I19" si="4">2*LN(G7*H7)</f>
        <v>-14.792191717067364</v>
      </c>
      <c r="J7" s="15">
        <f t="shared" ref="J7:J19" si="5">F7+I7</f>
        <v>6.4584510074035641</v>
      </c>
    </row>
    <row r="8" spans="2:10" x14ac:dyDescent="0.2">
      <c r="B8">
        <f t="shared" si="0"/>
        <v>6</v>
      </c>
      <c r="C8" s="11">
        <f t="shared" ref="C8:C19" si="6">C7+1</f>
        <v>2</v>
      </c>
      <c r="D8">
        <v>600</v>
      </c>
      <c r="E8">
        <v>0.01</v>
      </c>
      <c r="F8" s="9">
        <f t="shared" si="1"/>
        <v>30.44088242474011</v>
      </c>
      <c r="G8" s="9">
        <f t="shared" si="2"/>
        <v>0.1357876573023776</v>
      </c>
      <c r="H8" s="9">
        <f t="shared" si="3"/>
        <v>1.1111111111111113E-5</v>
      </c>
      <c r="I8" s="10">
        <f t="shared" si="4"/>
        <v>-26.808455812180281</v>
      </c>
      <c r="J8" s="13">
        <f t="shared" si="5"/>
        <v>3.6324266125598292</v>
      </c>
    </row>
    <row r="9" spans="2:10" x14ac:dyDescent="0.2">
      <c r="B9">
        <f t="shared" si="0"/>
        <v>6</v>
      </c>
      <c r="C9" s="11">
        <f t="shared" si="6"/>
        <v>3</v>
      </c>
      <c r="D9">
        <v>600</v>
      </c>
      <c r="E9">
        <v>0.01</v>
      </c>
      <c r="F9" s="9">
        <f t="shared" si="1"/>
        <v>39.631122125009291</v>
      </c>
      <c r="G9" s="9">
        <f t="shared" si="2"/>
        <v>5.0162503748802809E-2</v>
      </c>
      <c r="H9" s="9">
        <f t="shared" si="3"/>
        <v>1.2500000000000002E-7</v>
      </c>
      <c r="I9" s="10">
        <f t="shared" si="4"/>
        <v>-37.774879136600084</v>
      </c>
      <c r="J9" s="13">
        <f t="shared" si="5"/>
        <v>1.8562429884092069</v>
      </c>
    </row>
    <row r="10" spans="2:10" x14ac:dyDescent="0.2">
      <c r="B10">
        <f t="shared" si="0"/>
        <v>6</v>
      </c>
      <c r="C10" s="11">
        <f t="shared" si="6"/>
        <v>4</v>
      </c>
      <c r="D10">
        <v>600</v>
      </c>
      <c r="E10">
        <v>0.01</v>
      </c>
      <c r="F10" s="9">
        <f t="shared" si="1"/>
        <v>48.821361825278473</v>
      </c>
      <c r="G10" s="9">
        <f t="shared" si="2"/>
        <v>1.8562034542691102E-2</v>
      </c>
      <c r="H10" s="9">
        <f t="shared" si="3"/>
        <v>1.9753086419753094E-9</v>
      </c>
      <c r="I10" s="10">
        <f t="shared" si="4"/>
        <v>-48.058356228519699</v>
      </c>
      <c r="J10" s="13">
        <f t="shared" si="5"/>
        <v>0.76300559675877366</v>
      </c>
    </row>
    <row r="11" spans="2:10" x14ac:dyDescent="0.2">
      <c r="B11">
        <f t="shared" si="0"/>
        <v>6</v>
      </c>
      <c r="C11" s="11">
        <f t="shared" si="6"/>
        <v>5</v>
      </c>
      <c r="D11">
        <v>600</v>
      </c>
      <c r="E11">
        <v>0.01</v>
      </c>
      <c r="F11" s="9">
        <f t="shared" si="1"/>
        <v>58.011601525547647</v>
      </c>
      <c r="G11" s="9">
        <f t="shared" si="2"/>
        <v>6.8801931454981879E-3</v>
      </c>
      <c r="H11" s="9">
        <f t="shared" si="3"/>
        <v>4.0187757201646093E-11</v>
      </c>
      <c r="I11" s="10">
        <f t="shared" si="4"/>
        <v>-57.833134535735184</v>
      </c>
      <c r="J11" s="13">
        <f t="shared" si="5"/>
        <v>0.17846698981246334</v>
      </c>
    </row>
    <row r="12" spans="2:10" x14ac:dyDescent="0.2">
      <c r="B12">
        <f t="shared" si="0"/>
        <v>6</v>
      </c>
      <c r="C12" s="11">
        <f t="shared" si="6"/>
        <v>6</v>
      </c>
      <c r="D12">
        <v>600</v>
      </c>
      <c r="E12">
        <v>0.01</v>
      </c>
      <c r="F12" s="9">
        <f t="shared" si="1"/>
        <v>67.201841225816835</v>
      </c>
      <c r="G12" s="9">
        <f t="shared" si="2"/>
        <v>2.5544981408702032E-3</v>
      </c>
      <c r="H12" s="9">
        <f t="shared" si="3"/>
        <v>9.9999999999999998E-13</v>
      </c>
      <c r="I12" s="10">
        <f t="shared" si="4"/>
        <v>-67.201841225816835</v>
      </c>
      <c r="J12" s="13">
        <f t="shared" si="5"/>
        <v>0</v>
      </c>
    </row>
    <row r="13" spans="2:10" x14ac:dyDescent="0.2">
      <c r="B13">
        <f t="shared" si="0"/>
        <v>6</v>
      </c>
      <c r="C13" s="11">
        <f t="shared" si="6"/>
        <v>7</v>
      </c>
      <c r="D13">
        <v>600</v>
      </c>
      <c r="E13">
        <v>0.01</v>
      </c>
      <c r="F13" s="9">
        <f t="shared" si="1"/>
        <v>76.39208092608601</v>
      </c>
      <c r="G13" s="9">
        <f t="shared" si="2"/>
        <v>9.5003955487720133E-4</v>
      </c>
      <c r="H13" s="9">
        <f t="shared" si="3"/>
        <v>2.9418974336991323E-14</v>
      </c>
      <c r="I13" s="10">
        <f t="shared" si="4"/>
        <v>-76.232286961298925</v>
      </c>
      <c r="J13" s="13">
        <f t="shared" si="5"/>
        <v>0.15979396478708452</v>
      </c>
    </row>
    <row r="14" spans="2:10" x14ac:dyDescent="0.2">
      <c r="B14">
        <f t="shared" si="0"/>
        <v>6</v>
      </c>
      <c r="C14" s="11">
        <f t="shared" si="6"/>
        <v>8</v>
      </c>
      <c r="D14">
        <v>600</v>
      </c>
      <c r="E14">
        <v>0.01</v>
      </c>
      <c r="F14" s="9">
        <f t="shared" si="1"/>
        <v>85.582320626355184</v>
      </c>
      <c r="G14" s="9">
        <f t="shared" si="2"/>
        <v>3.5392411343897098E-4</v>
      </c>
      <c r="H14" s="9">
        <f t="shared" si="3"/>
        <v>9.9887212315195923E-16</v>
      </c>
      <c r="I14" s="10">
        <f t="shared" si="4"/>
        <v>-84.972665889835454</v>
      </c>
      <c r="J14" s="13">
        <f t="shared" si="5"/>
        <v>0.60965473651972957</v>
      </c>
    </row>
    <row r="15" spans="2:10" x14ac:dyDescent="0.2">
      <c r="B15">
        <f t="shared" si="0"/>
        <v>6</v>
      </c>
      <c r="C15" s="11">
        <f t="shared" si="6"/>
        <v>9</v>
      </c>
      <c r="D15">
        <v>600</v>
      </c>
      <c r="E15">
        <v>0.01</v>
      </c>
      <c r="F15" s="9">
        <f t="shared" si="1"/>
        <v>94.772560326624372</v>
      </c>
      <c r="G15" s="9">
        <f t="shared" si="2"/>
        <v>1.3207244690602115E-4</v>
      </c>
      <c r="H15" s="9">
        <f t="shared" si="3"/>
        <v>3.8443359375000001E-17</v>
      </c>
      <c r="I15" s="10">
        <f t="shared" si="4"/>
        <v>-93.459011293315626</v>
      </c>
      <c r="J15" s="13">
        <f t="shared" si="5"/>
        <v>1.3135490333087461</v>
      </c>
    </row>
    <row r="16" spans="2:10" x14ac:dyDescent="0.2">
      <c r="B16">
        <f t="shared" si="0"/>
        <v>6</v>
      </c>
      <c r="C16" s="11">
        <f t="shared" si="6"/>
        <v>10</v>
      </c>
      <c r="D16">
        <v>600</v>
      </c>
      <c r="E16">
        <v>0.01</v>
      </c>
      <c r="F16" s="9">
        <f t="shared" si="1"/>
        <v>103.96280002689355</v>
      </c>
      <c r="G16" s="9">
        <f t="shared" si="2"/>
        <v>4.9368410263635604E-5</v>
      </c>
      <c r="H16" s="9">
        <f t="shared" si="3"/>
        <v>1.6538171687920202E-18</v>
      </c>
      <c r="I16" s="10">
        <f t="shared" si="4"/>
        <v>-101.7192908577719</v>
      </c>
      <c r="J16" s="13">
        <f t="shared" si="5"/>
        <v>2.2435091691216513</v>
      </c>
    </row>
    <row r="17" spans="2:10" x14ac:dyDescent="0.2">
      <c r="B17">
        <f t="shared" si="0"/>
        <v>6</v>
      </c>
      <c r="C17" s="11">
        <f>C16+1</f>
        <v>11</v>
      </c>
      <c r="D17">
        <v>600</v>
      </c>
      <c r="E17">
        <v>0.01</v>
      </c>
      <c r="F17" s="9">
        <f t="shared" si="1"/>
        <v>113.15303972716272</v>
      </c>
      <c r="G17" s="9">
        <f t="shared" si="2"/>
        <v>1.8485114867072099E-5</v>
      </c>
      <c r="H17" s="9">
        <f t="shared" si="3"/>
        <v>7.8642223218867591E-20</v>
      </c>
      <c r="I17" s="10">
        <f t="shared" si="4"/>
        <v>-109.77584591624232</v>
      </c>
      <c r="J17" s="13">
        <f t="shared" si="5"/>
        <v>3.3771938109204029</v>
      </c>
    </row>
    <row r="18" spans="2:10" x14ac:dyDescent="0.2">
      <c r="B18">
        <f t="shared" si="0"/>
        <v>6</v>
      </c>
      <c r="C18" s="14">
        <f t="shared" si="6"/>
        <v>12</v>
      </c>
      <c r="D18">
        <v>600</v>
      </c>
      <c r="E18">
        <v>0.01</v>
      </c>
      <c r="F18" s="9">
        <f t="shared" si="1"/>
        <v>122.34327942743191</v>
      </c>
      <c r="G18" s="9">
        <f t="shared" si="2"/>
        <v>6.9331805051017395E-6</v>
      </c>
      <c r="H18" s="9">
        <f t="shared" si="3"/>
        <v>4.0960000000000004E-21</v>
      </c>
      <c r="I18" s="10">
        <f t="shared" si="4"/>
        <v>-117.64693593567841</v>
      </c>
      <c r="J18" s="15">
        <f t="shared" si="5"/>
        <v>4.6963434917534954</v>
      </c>
    </row>
    <row r="19" spans="2:10" x14ac:dyDescent="0.2">
      <c r="B19">
        <f t="shared" si="0"/>
        <v>6</v>
      </c>
      <c r="C19" s="14">
        <f t="shared" si="6"/>
        <v>13</v>
      </c>
      <c r="D19">
        <v>600</v>
      </c>
      <c r="E19">
        <v>0.01</v>
      </c>
      <c r="F19" s="9">
        <f t="shared" si="1"/>
        <v>131.53351912770108</v>
      </c>
      <c r="G19" s="9">
        <f t="shared" si="2"/>
        <v>2.6048424282470272E-6</v>
      </c>
      <c r="H19" s="9">
        <f t="shared" si="3"/>
        <v>2.3189817188980624E-22</v>
      </c>
      <c r="I19" s="10">
        <f t="shared" si="4"/>
        <v>-125.34776448719055</v>
      </c>
      <c r="J19" s="15">
        <f t="shared" si="5"/>
        <v>6.1857546405105381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Coin Toss</vt:lpstr>
      <vt:lpstr>One-Tailed Tests</vt:lpstr>
      <vt:lpstr>Two-Tailed 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Otto</dc:creator>
  <cp:lastModifiedBy>Saurabh Sant</cp:lastModifiedBy>
  <dcterms:created xsi:type="dcterms:W3CDTF">2011-01-27T03:14:05Z</dcterms:created>
  <dcterms:modified xsi:type="dcterms:W3CDTF">2020-05-13T23:24:21Z</dcterms:modified>
</cp:coreProperties>
</file>